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 UNIT\Section 38-39 SAs\S38 AND S39 SAs 2024\2024 DRAFT TEMPLATES\Templates ( x11)\Needs Changing for 2024\Draft (EK)\"/>
    </mc:Choice>
  </mc:AlternateContent>
  <bookViews>
    <workbookView xWindow="0" yWindow="0" windowWidth="28800" windowHeight="12300" tabRatio="879" activeTab="12"/>
  </bookViews>
  <sheets>
    <sheet name="Guide" sheetId="4" r:id="rId1"/>
    <sheet name="Sch3-Input" sheetId="21" r:id="rId2"/>
    <sheet name="Sch3-Sum" sheetId="24" r:id="rId3"/>
    <sheet name="Checks" sheetId="31" r:id="rId4"/>
    <sheet name="Sch4 KPI Input" sheetId="32" r:id="rId5"/>
    <sheet name="Sch9 SenStaff" sheetId="40" r:id="rId6"/>
    <sheet name="Sch9 Staff" sheetId="33" r:id="rId7"/>
    <sheet name="Service Cat" sheetId="17" r:id="rId8"/>
    <sheet name="MetaData -&gt;" sheetId="42" r:id="rId9"/>
    <sheet name="Respite" sheetId="27" r:id="rId10"/>
    <sheet name="Resid." sheetId="28" r:id="rId11"/>
    <sheet name="PA Hrs" sheetId="29" r:id="rId12"/>
    <sheet name="Home Support Hrs" sheetId="30" r:id="rId13"/>
    <sheet name="Sheet1" sheetId="41" r:id="rId14"/>
  </sheets>
  <externalReferences>
    <externalReference r:id="rId15"/>
    <externalReference r:id="rId16"/>
    <externalReference r:id="rId17"/>
  </externalReferences>
  <definedNames>
    <definedName name="_xlnm._FilterDatabase" localSheetId="1" hidden="1">'Sch3-Input'!$A$9:$BL$311</definedName>
    <definedName name="_xlnm._FilterDatabase" localSheetId="2" hidden="1">'Sch3-Sum'!#REF!</definedName>
    <definedName name="_xlnm._FilterDatabase" localSheetId="7" hidden="1">'Service Cat'!$E$3:$E$38</definedName>
    <definedName name="Agency">'Service Cat'!#REF!</definedName>
    <definedName name="Anti_Social_Hours">'Service Cat'!$K$4:$K$5</definedName>
    <definedName name="asd">[1]Sheet3!$G$4:$G$8</definedName>
    <definedName name="care_group">'Service Cat'!#REF!</definedName>
    <definedName name="cat">'[2]Data References'!$B$2:$B$11</definedName>
    <definedName name="Categories">'Service Cat'!$S$4:$S$13</definedName>
    <definedName name="categoriesSalaries">'Service Cat'!$S$4:$S$13</definedName>
    <definedName name="category">'Service Cat'!$D$4:$D$19</definedName>
    <definedName name="CHA">'Service Cat'!$H$4:$H$13</definedName>
    <definedName name="Child_Adult_Service">'Service Cat'!$B$4:$B$6</definedName>
    <definedName name="Detailed_Service_Category">'Service Cat'!$F$5:$F$14</definedName>
    <definedName name="Disability">'Service Cat'!$C$4:$C$13</definedName>
    <definedName name="General_Service_Category">'Service Cat'!$E$4:$E$45</definedName>
    <definedName name="ISA">'Service Cat'!$H$4:$H$13</definedName>
    <definedName name="KPI_CareGR">'Service Cat'!$P$4:$P$5</definedName>
    <definedName name="Local_Health_Office">'Service Cat'!$I$4:$I$47</definedName>
    <definedName name="look_up_disability">'Service Cat'!$K$4:$L$12</definedName>
    <definedName name="Look_up_KPI">'Service Cat'!$M$4:$N$18</definedName>
    <definedName name="National">[3]Sheet3!$G$4:$G$9</definedName>
    <definedName name="Pension">'Service Cat'!$L$4:$L$7</definedName>
    <definedName name="PICGRADE">'Service Cat'!$X$3:$X$30</definedName>
    <definedName name="posts">'Sch9 Staff'!$E$5:$E$146</definedName>
    <definedName name="_xlnm.Print_Area" localSheetId="10">'Resid.'!#REF!</definedName>
    <definedName name="_xlnm.Print_Area" localSheetId="1">'Sch3-Input'!$B$2:$BT$19</definedName>
    <definedName name="_xlnm.Print_Area" localSheetId="2">'Sch3-Sum'!$B$1:$AF$127</definedName>
    <definedName name="_xlnm.Print_Titles" localSheetId="0">Guide!$1:$1</definedName>
    <definedName name="_xlnm.Print_Titles" localSheetId="1">'Sch3-Input'!$A:$F,'Sch3-Input'!$2:$9</definedName>
    <definedName name="_xlnm.Print_Titles" localSheetId="2">'Sch3-Sum'!$A:$B,'Sch3-Sum'!$1:$7</definedName>
    <definedName name="_xlnm.Print_Titles" localSheetId="4">'Sch4 KPI Input'!$1:$7</definedName>
    <definedName name="_xlnm.Print_Titles" localSheetId="6">'Sch9 Staff'!$A:$F,'Sch9 Staff'!$1:$4</definedName>
    <definedName name="PS_or_Id">'Service Cat'!$K$4:$K$12</definedName>
    <definedName name="reg">'[2]Data References'!$A$2:$A$5</definedName>
    <definedName name="Region">'Service Cat'!$G$4:$G$8</definedName>
    <definedName name="s">[1]Sheet3!$G$4:$G$8</definedName>
    <definedName name="t">[1]Sheet3!$G$4:$G$8</definedName>
  </definedNames>
  <calcPr calcId="162913"/>
</workbook>
</file>

<file path=xl/calcChain.xml><?xml version="1.0" encoding="utf-8"?>
<calcChain xmlns="http://schemas.openxmlformats.org/spreadsheetml/2006/main">
  <c r="U10" i="21" l="1"/>
  <c r="AD10" i="21"/>
  <c r="I17" i="24"/>
  <c r="AH10" i="21"/>
  <c r="U11" i="21"/>
  <c r="AD11" i="21"/>
  <c r="I22" i="24"/>
  <c r="AH11" i="21"/>
  <c r="U12" i="21"/>
  <c r="AD12" i="21"/>
  <c r="AH12" i="21"/>
  <c r="U13" i="21"/>
  <c r="BC13" i="21" s="1"/>
  <c r="AD13" i="21"/>
  <c r="AH13" i="21"/>
  <c r="U14" i="21"/>
  <c r="AD14" i="21"/>
  <c r="AH14" i="21"/>
  <c r="U15" i="21"/>
  <c r="AD15" i="21"/>
  <c r="AH15" i="21"/>
  <c r="U16" i="21"/>
  <c r="AD16" i="21"/>
  <c r="AH16" i="21"/>
  <c r="U17" i="21"/>
  <c r="BC17" i="21" s="1"/>
  <c r="AD17" i="21"/>
  <c r="AH17" i="21"/>
  <c r="U18" i="21"/>
  <c r="AD18" i="21"/>
  <c r="AH18" i="21"/>
  <c r="U19" i="21"/>
  <c r="AD19" i="21"/>
  <c r="AH19" i="21"/>
  <c r="U20" i="21"/>
  <c r="AD20" i="21"/>
  <c r="AH20" i="21"/>
  <c r="U21" i="21"/>
  <c r="BC21" i="21" s="1"/>
  <c r="AD21" i="21"/>
  <c r="AH21" i="21"/>
  <c r="U22" i="21"/>
  <c r="AD22" i="21"/>
  <c r="W22" i="21" s="1"/>
  <c r="AH22" i="21"/>
  <c r="U23" i="21"/>
  <c r="AD23" i="21"/>
  <c r="W23" i="21" s="1"/>
  <c r="AH23" i="21"/>
  <c r="U24" i="21"/>
  <c r="W24" i="21"/>
  <c r="AD24" i="21"/>
  <c r="AH24" i="21"/>
  <c r="U25" i="21"/>
  <c r="AD25" i="21"/>
  <c r="W25" i="21" s="1"/>
  <c r="AH25" i="21"/>
  <c r="AU17" i="24"/>
  <c r="AT17" i="24"/>
  <c r="AS17" i="24"/>
  <c r="AR17" i="24"/>
  <c r="AQ17" i="24"/>
  <c r="AP17" i="24"/>
  <c r="AP23" i="24" s="1"/>
  <c r="AO17" i="24"/>
  <c r="AN17" i="24"/>
  <c r="AM17" i="24"/>
  <c r="AL17" i="24"/>
  <c r="V17" i="24"/>
  <c r="U17" i="24"/>
  <c r="S17" i="24"/>
  <c r="R17" i="24"/>
  <c r="Q17" i="24"/>
  <c r="P17" i="24"/>
  <c r="O17" i="24"/>
  <c r="N17" i="24"/>
  <c r="M17" i="24"/>
  <c r="L17" i="24"/>
  <c r="K17" i="24"/>
  <c r="J17" i="24"/>
  <c r="H17" i="24"/>
  <c r="G17" i="24"/>
  <c r="F17" i="24"/>
  <c r="E17" i="24"/>
  <c r="D17" i="24"/>
  <c r="C17" i="24"/>
  <c r="X16" i="24"/>
  <c r="X15" i="24"/>
  <c r="X14" i="24"/>
  <c r="D1" i="33"/>
  <c r="A5" i="33" s="1"/>
  <c r="U5" i="33"/>
  <c r="V5" i="33"/>
  <c r="U6" i="33"/>
  <c r="V6" i="33"/>
  <c r="U7" i="33"/>
  <c r="V7" i="33"/>
  <c r="U8" i="33"/>
  <c r="V8" i="33"/>
  <c r="U9" i="33"/>
  <c r="V9" i="33"/>
  <c r="V27" i="33" s="1"/>
  <c r="U10" i="33"/>
  <c r="V10" i="33"/>
  <c r="U11" i="33"/>
  <c r="V11" i="33"/>
  <c r="U12" i="33"/>
  <c r="V12" i="33"/>
  <c r="U13" i="33"/>
  <c r="V13" i="33"/>
  <c r="U14" i="33"/>
  <c r="V14" i="33"/>
  <c r="U15" i="33"/>
  <c r="V15" i="33"/>
  <c r="U16" i="33"/>
  <c r="V16" i="33"/>
  <c r="U17" i="33"/>
  <c r="V17" i="33"/>
  <c r="U18" i="33"/>
  <c r="V18" i="33"/>
  <c r="U19" i="33"/>
  <c r="V19" i="33"/>
  <c r="U20" i="33"/>
  <c r="V20" i="33"/>
  <c r="U21" i="33"/>
  <c r="V21" i="33"/>
  <c r="U22" i="33"/>
  <c r="V22" i="33"/>
  <c r="U23" i="33"/>
  <c r="V23" i="33"/>
  <c r="U24" i="33"/>
  <c r="V24" i="33"/>
  <c r="U25" i="33"/>
  <c r="V25" i="33"/>
  <c r="A26" i="33"/>
  <c r="U26" i="33"/>
  <c r="V26" i="33"/>
  <c r="G27" i="33"/>
  <c r="H27" i="33"/>
  <c r="I27" i="33"/>
  <c r="J27" i="33"/>
  <c r="K27" i="33"/>
  <c r="L27" i="33"/>
  <c r="M27" i="33"/>
  <c r="M149" i="33"/>
  <c r="N27" i="33"/>
  <c r="O27" i="33"/>
  <c r="O149" i="33" s="1"/>
  <c r="P27" i="33"/>
  <c r="Q27" i="33"/>
  <c r="R27" i="33"/>
  <c r="S27" i="33"/>
  <c r="T27" i="33"/>
  <c r="W27" i="33"/>
  <c r="U28" i="33"/>
  <c r="V28" i="33"/>
  <c r="U29" i="33"/>
  <c r="V29" i="33"/>
  <c r="U30" i="33"/>
  <c r="V30" i="33"/>
  <c r="U31" i="33"/>
  <c r="V31" i="33"/>
  <c r="U32" i="33"/>
  <c r="V32" i="33"/>
  <c r="U33" i="33"/>
  <c r="V33" i="33"/>
  <c r="U34" i="33"/>
  <c r="V34" i="33"/>
  <c r="G35" i="33"/>
  <c r="H35" i="33"/>
  <c r="H149" i="33" s="1"/>
  <c r="I35" i="33"/>
  <c r="J35" i="33"/>
  <c r="J149" i="33" s="1"/>
  <c r="K35" i="33"/>
  <c r="L35" i="33"/>
  <c r="M35" i="33"/>
  <c r="N35" i="33"/>
  <c r="O35" i="33"/>
  <c r="P35" i="33"/>
  <c r="Q35" i="33"/>
  <c r="R35" i="33"/>
  <c r="S35" i="33"/>
  <c r="S149" i="33" s="1"/>
  <c r="T35" i="33"/>
  <c r="U35" i="33"/>
  <c r="W35" i="33"/>
  <c r="U36" i="33"/>
  <c r="V36" i="33"/>
  <c r="U37" i="33"/>
  <c r="V37" i="33"/>
  <c r="U38" i="33"/>
  <c r="V38" i="33"/>
  <c r="U39" i="33"/>
  <c r="V39" i="33"/>
  <c r="U40" i="33"/>
  <c r="V40" i="33"/>
  <c r="U41" i="33"/>
  <c r="V41" i="33"/>
  <c r="U42" i="33"/>
  <c r="V42" i="33"/>
  <c r="U43" i="33"/>
  <c r="V43" i="33"/>
  <c r="U44" i="33"/>
  <c r="V44" i="33"/>
  <c r="U45" i="33"/>
  <c r="V45" i="33"/>
  <c r="U46" i="33"/>
  <c r="V46" i="33"/>
  <c r="U47" i="33"/>
  <c r="V47" i="33"/>
  <c r="U48" i="33"/>
  <c r="V48" i="33"/>
  <c r="U49" i="33"/>
  <c r="V49" i="33"/>
  <c r="A50" i="33"/>
  <c r="U50" i="33"/>
  <c r="V50" i="33"/>
  <c r="U51" i="33"/>
  <c r="V51" i="33"/>
  <c r="U52" i="33"/>
  <c r="V52" i="33"/>
  <c r="U53" i="33"/>
  <c r="V53" i="33"/>
  <c r="U54" i="33"/>
  <c r="V54" i="33"/>
  <c r="U55" i="33"/>
  <c r="V55" i="33"/>
  <c r="U56" i="33"/>
  <c r="V56" i="33"/>
  <c r="U57" i="33"/>
  <c r="V57" i="33"/>
  <c r="A58" i="33"/>
  <c r="U58" i="33"/>
  <c r="V58" i="33"/>
  <c r="U59" i="33"/>
  <c r="V59" i="33"/>
  <c r="U60" i="33"/>
  <c r="V60" i="33"/>
  <c r="G61" i="33"/>
  <c r="H61" i="33"/>
  <c r="I61" i="33"/>
  <c r="J61" i="33"/>
  <c r="K61" i="33"/>
  <c r="L61" i="33"/>
  <c r="M61" i="33"/>
  <c r="N61" i="33"/>
  <c r="N149" i="33" s="1"/>
  <c r="O61" i="33"/>
  <c r="P61" i="33"/>
  <c r="Q61" i="33"/>
  <c r="R61" i="33"/>
  <c r="S61" i="33"/>
  <c r="T61" i="33"/>
  <c r="W61" i="33"/>
  <c r="X149" i="33"/>
  <c r="U62" i="33"/>
  <c r="V62" i="33"/>
  <c r="U63" i="33"/>
  <c r="V63" i="33"/>
  <c r="U64" i="33"/>
  <c r="V64" i="33"/>
  <c r="A65" i="33"/>
  <c r="U65" i="33"/>
  <c r="V65" i="33"/>
  <c r="U66" i="33"/>
  <c r="V66" i="33"/>
  <c r="U67" i="33"/>
  <c r="V67" i="33"/>
  <c r="U68" i="33"/>
  <c r="V68" i="33"/>
  <c r="U69" i="33"/>
  <c r="V69" i="33"/>
  <c r="U70" i="33"/>
  <c r="V70" i="33"/>
  <c r="U71" i="33"/>
  <c r="V71" i="33"/>
  <c r="U72" i="33"/>
  <c r="V72" i="33"/>
  <c r="A73" i="33"/>
  <c r="U73" i="33"/>
  <c r="V73" i="33"/>
  <c r="U74" i="33"/>
  <c r="V74" i="33"/>
  <c r="U75" i="33"/>
  <c r="V75" i="33"/>
  <c r="U76" i="33"/>
  <c r="V76" i="33"/>
  <c r="U77" i="33"/>
  <c r="V77" i="33"/>
  <c r="U78" i="33"/>
  <c r="V78" i="33"/>
  <c r="U79" i="33"/>
  <c r="V79" i="33"/>
  <c r="U80" i="33"/>
  <c r="V80" i="33"/>
  <c r="A81" i="33"/>
  <c r="U81" i="33"/>
  <c r="V81" i="33"/>
  <c r="U82" i="33"/>
  <c r="V82" i="33"/>
  <c r="U83" i="33"/>
  <c r="V83" i="33"/>
  <c r="U84" i="33"/>
  <c r="V84" i="33"/>
  <c r="U85" i="33"/>
  <c r="V85" i="33"/>
  <c r="U86" i="33"/>
  <c r="V86" i="33"/>
  <c r="U87" i="33"/>
  <c r="V87" i="33"/>
  <c r="U88" i="33"/>
  <c r="V88" i="33"/>
  <c r="A89" i="33"/>
  <c r="U89" i="33"/>
  <c r="V89" i="33"/>
  <c r="U90" i="33"/>
  <c r="V90" i="33"/>
  <c r="U91" i="33"/>
  <c r="V91" i="33"/>
  <c r="U92" i="33"/>
  <c r="V92" i="33"/>
  <c r="U93" i="33"/>
  <c r="V93" i="33"/>
  <c r="U94" i="33"/>
  <c r="V94" i="33"/>
  <c r="U95" i="33"/>
  <c r="V95" i="33"/>
  <c r="U96" i="33"/>
  <c r="V96" i="33"/>
  <c r="A97" i="33"/>
  <c r="G97" i="33"/>
  <c r="H97" i="33"/>
  <c r="I97" i="33"/>
  <c r="J97" i="33"/>
  <c r="K97" i="33"/>
  <c r="L97" i="33"/>
  <c r="M97" i="33"/>
  <c r="N97" i="33"/>
  <c r="O97" i="33"/>
  <c r="P97" i="33"/>
  <c r="Q97" i="33"/>
  <c r="R97" i="33"/>
  <c r="S97" i="33"/>
  <c r="T97" i="33"/>
  <c r="W97" i="33"/>
  <c r="A98" i="33"/>
  <c r="U98" i="33"/>
  <c r="V98" i="33"/>
  <c r="U99" i="33"/>
  <c r="V99" i="33"/>
  <c r="U100" i="33"/>
  <c r="V100" i="33"/>
  <c r="U101" i="33"/>
  <c r="V101" i="33"/>
  <c r="U102" i="33"/>
  <c r="V102" i="33"/>
  <c r="U103" i="33"/>
  <c r="V103" i="33"/>
  <c r="U104" i="33"/>
  <c r="V104" i="33"/>
  <c r="U105" i="33"/>
  <c r="V105" i="33"/>
  <c r="A106" i="33"/>
  <c r="U106" i="33"/>
  <c r="V106" i="33"/>
  <c r="U107" i="33"/>
  <c r="V107" i="33"/>
  <c r="U108" i="33"/>
  <c r="V108" i="33"/>
  <c r="U109" i="33"/>
  <c r="V109" i="33"/>
  <c r="U110" i="33"/>
  <c r="V110" i="33"/>
  <c r="U111" i="33"/>
  <c r="V111" i="33"/>
  <c r="U112" i="33"/>
  <c r="V112" i="33"/>
  <c r="U113" i="33"/>
  <c r="V113" i="33"/>
  <c r="A114" i="33"/>
  <c r="U114" i="33"/>
  <c r="V114" i="33"/>
  <c r="U115" i="33"/>
  <c r="V115" i="33"/>
  <c r="U116" i="33"/>
  <c r="V116" i="33"/>
  <c r="U117" i="33"/>
  <c r="V117" i="33"/>
  <c r="U118" i="33"/>
  <c r="V118" i="33"/>
  <c r="U119" i="33"/>
  <c r="V119" i="33"/>
  <c r="U120" i="33"/>
  <c r="V120" i="33"/>
  <c r="U121" i="33"/>
  <c r="V121" i="33"/>
  <c r="A122" i="33"/>
  <c r="U122" i="33"/>
  <c r="V122" i="33"/>
  <c r="G123" i="33"/>
  <c r="H123" i="33"/>
  <c r="I123" i="33"/>
  <c r="J123" i="33"/>
  <c r="K123" i="33"/>
  <c r="L123" i="33"/>
  <c r="M123" i="33"/>
  <c r="N123" i="33"/>
  <c r="O123" i="33"/>
  <c r="P123" i="33"/>
  <c r="P149" i="33" s="1"/>
  <c r="Q123" i="33"/>
  <c r="R123" i="33"/>
  <c r="S123" i="33"/>
  <c r="T123" i="33"/>
  <c r="W123" i="33"/>
  <c r="U124" i="33"/>
  <c r="V124" i="33"/>
  <c r="A125" i="33"/>
  <c r="U125" i="33"/>
  <c r="V125" i="33"/>
  <c r="U126" i="33"/>
  <c r="V126" i="33"/>
  <c r="U127" i="33"/>
  <c r="V127" i="33"/>
  <c r="U128" i="33"/>
  <c r="V128" i="33"/>
  <c r="U129" i="33"/>
  <c r="V129" i="33"/>
  <c r="U130" i="33"/>
  <c r="V130" i="33"/>
  <c r="U131" i="33"/>
  <c r="V131" i="33"/>
  <c r="U132" i="33"/>
  <c r="V132" i="33"/>
  <c r="A133" i="33"/>
  <c r="U133" i="33"/>
  <c r="V133" i="33"/>
  <c r="U134" i="33"/>
  <c r="V134" i="33"/>
  <c r="U135" i="33"/>
  <c r="V135" i="33"/>
  <c r="U136" i="33"/>
  <c r="V136" i="33"/>
  <c r="U137" i="33"/>
  <c r="V137" i="33"/>
  <c r="U138" i="33"/>
  <c r="V138" i="33"/>
  <c r="U139" i="33"/>
  <c r="V139" i="33"/>
  <c r="U140" i="33"/>
  <c r="V140" i="33"/>
  <c r="A141" i="33"/>
  <c r="U141" i="33"/>
  <c r="V141" i="33"/>
  <c r="U142" i="33"/>
  <c r="V142" i="33"/>
  <c r="U143" i="33"/>
  <c r="V143" i="33"/>
  <c r="U144" i="33"/>
  <c r="V144" i="33"/>
  <c r="U145" i="33"/>
  <c r="V145" i="33"/>
  <c r="U146" i="33"/>
  <c r="V146" i="33"/>
  <c r="G147" i="33"/>
  <c r="H147" i="33"/>
  <c r="I147" i="33"/>
  <c r="J147" i="33"/>
  <c r="K147" i="33"/>
  <c r="L147" i="33"/>
  <c r="M147" i="33"/>
  <c r="N147" i="33"/>
  <c r="O147" i="33"/>
  <c r="P147" i="33"/>
  <c r="Q147" i="33"/>
  <c r="R147" i="33"/>
  <c r="R149" i="33" s="1"/>
  <c r="S147" i="33"/>
  <c r="T147" i="33"/>
  <c r="W147" i="33"/>
  <c r="X147" i="33"/>
  <c r="A149" i="33"/>
  <c r="G149" i="33"/>
  <c r="I149" i="33"/>
  <c r="Q149" i="33"/>
  <c r="W149" i="33"/>
  <c r="B11" i="40"/>
  <c r="F11" i="40"/>
  <c r="G11" i="40"/>
  <c r="H11" i="40"/>
  <c r="I11" i="40"/>
  <c r="D2" i="32"/>
  <c r="W8" i="32"/>
  <c r="X8" i="32"/>
  <c r="Y8" i="32"/>
  <c r="Z8" i="32"/>
  <c r="AA8" i="32" s="1"/>
  <c r="W9" i="32"/>
  <c r="X9" i="32"/>
  <c r="Y9" i="32"/>
  <c r="Z9" i="32"/>
  <c r="W10" i="32"/>
  <c r="X10" i="32"/>
  <c r="Y10" i="32"/>
  <c r="Z10" i="32"/>
  <c r="W11" i="32"/>
  <c r="X11" i="32"/>
  <c r="Y11" i="32"/>
  <c r="Z11" i="32"/>
  <c r="W12" i="32"/>
  <c r="X12" i="32"/>
  <c r="Y12" i="32"/>
  <c r="Z12" i="32"/>
  <c r="W13" i="32"/>
  <c r="X13" i="32"/>
  <c r="Y13" i="32"/>
  <c r="Z13" i="32"/>
  <c r="W14" i="32"/>
  <c r="X14" i="32"/>
  <c r="Y14" i="32"/>
  <c r="Z14" i="32"/>
  <c r="AA14" i="32" s="1"/>
  <c r="W15" i="32"/>
  <c r="X15" i="32"/>
  <c r="Y15" i="32"/>
  <c r="AA15" i="32" s="1"/>
  <c r="Z15" i="32"/>
  <c r="W16" i="32"/>
  <c r="X16" i="32"/>
  <c r="Y16" i="32"/>
  <c r="Z16" i="32"/>
  <c r="W17" i="32"/>
  <c r="X17" i="32"/>
  <c r="Y17" i="32"/>
  <c r="Z17" i="32"/>
  <c r="W18" i="32"/>
  <c r="X18" i="32"/>
  <c r="Y18" i="32"/>
  <c r="Z18" i="32"/>
  <c r="AA18" i="32" s="1"/>
  <c r="W19" i="32"/>
  <c r="X19" i="32"/>
  <c r="Y19" i="32"/>
  <c r="Z19" i="32"/>
  <c r="W20" i="32"/>
  <c r="X20" i="32"/>
  <c r="Y20" i="32"/>
  <c r="Z20" i="32"/>
  <c r="W21" i="32"/>
  <c r="X21" i="32"/>
  <c r="Y21" i="32"/>
  <c r="Z21" i="32"/>
  <c r="W22" i="32"/>
  <c r="X22" i="32"/>
  <c r="Y22" i="32"/>
  <c r="Z22" i="32"/>
  <c r="W23" i="32"/>
  <c r="X23" i="32"/>
  <c r="Y23" i="32"/>
  <c r="Z23" i="32"/>
  <c r="W24" i="32"/>
  <c r="AA24" i="32" s="1"/>
  <c r="X24" i="32"/>
  <c r="Y24" i="32"/>
  <c r="Z24" i="32"/>
  <c r="W25" i="32"/>
  <c r="X25" i="32"/>
  <c r="Y25" i="32"/>
  <c r="Z25" i="32"/>
  <c r="W26" i="32"/>
  <c r="X26" i="32"/>
  <c r="Y26" i="32"/>
  <c r="Z26" i="32"/>
  <c r="AA26" i="32" s="1"/>
  <c r="W27" i="32"/>
  <c r="X27" i="32"/>
  <c r="Y27" i="32"/>
  <c r="Z27" i="32"/>
  <c r="W28" i="32"/>
  <c r="X28" i="32"/>
  <c r="Y28" i="32"/>
  <c r="Z28" i="32"/>
  <c r="W29" i="32"/>
  <c r="X29" i="32"/>
  <c r="Y29" i="32"/>
  <c r="Z29" i="32"/>
  <c r="W30" i="32"/>
  <c r="X30" i="32"/>
  <c r="Y30" i="32"/>
  <c r="Z30" i="32"/>
  <c r="W31" i="32"/>
  <c r="X31" i="32"/>
  <c r="Y31" i="32"/>
  <c r="Z31" i="32"/>
  <c r="W32" i="32"/>
  <c r="X32" i="32"/>
  <c r="Y32" i="32"/>
  <c r="Z32" i="32"/>
  <c r="W33" i="32"/>
  <c r="X33" i="32"/>
  <c r="Y33" i="32"/>
  <c r="Z33" i="32"/>
  <c r="W34" i="32"/>
  <c r="X34" i="32"/>
  <c r="Y34" i="32"/>
  <c r="Z34" i="32"/>
  <c r="W35" i="32"/>
  <c r="X35" i="32"/>
  <c r="Y35" i="32"/>
  <c r="Z35" i="32"/>
  <c r="W36" i="32"/>
  <c r="X36" i="32"/>
  <c r="Y36" i="32"/>
  <c r="Z36" i="32"/>
  <c r="W37" i="32"/>
  <c r="X37" i="32"/>
  <c r="Y37" i="32"/>
  <c r="Z37" i="32"/>
  <c r="W38" i="32"/>
  <c r="X38" i="32"/>
  <c r="Y38" i="32"/>
  <c r="Z38" i="32"/>
  <c r="W39" i="32"/>
  <c r="X39" i="32"/>
  <c r="Y39" i="32"/>
  <c r="Z39" i="32"/>
  <c r="W40" i="32"/>
  <c r="AA40" i="32" s="1"/>
  <c r="X40" i="32"/>
  <c r="Y40" i="32"/>
  <c r="Z40" i="32"/>
  <c r="W41" i="32"/>
  <c r="X41" i="32"/>
  <c r="Y41" i="32"/>
  <c r="Z41" i="32"/>
  <c r="W42" i="32"/>
  <c r="X42" i="32"/>
  <c r="Y42" i="32"/>
  <c r="Z42" i="32"/>
  <c r="W43" i="32"/>
  <c r="X43" i="32"/>
  <c r="Y43" i="32"/>
  <c r="Z43" i="32"/>
  <c r="W44" i="32"/>
  <c r="X44" i="32"/>
  <c r="Y44" i="32"/>
  <c r="Z44" i="32"/>
  <c r="W45" i="32"/>
  <c r="X45" i="32"/>
  <c r="Y45" i="32"/>
  <c r="Z45" i="32"/>
  <c r="W46" i="32"/>
  <c r="X46" i="32"/>
  <c r="Y46" i="32"/>
  <c r="Z46" i="32"/>
  <c r="AA46" i="32" s="1"/>
  <c r="W47" i="32"/>
  <c r="X47" i="32"/>
  <c r="Y47" i="32"/>
  <c r="Z47" i="32"/>
  <c r="W48" i="32"/>
  <c r="X48" i="32"/>
  <c r="Y48" i="32"/>
  <c r="Z48" i="32"/>
  <c r="AA48" i="32" s="1"/>
  <c r="W49" i="32"/>
  <c r="X49" i="32"/>
  <c r="Y49" i="32"/>
  <c r="Z49" i="32"/>
  <c r="W50" i="32"/>
  <c r="X50" i="32"/>
  <c r="Y50" i="32"/>
  <c r="Z50" i="32"/>
  <c r="W51" i="32"/>
  <c r="X51" i="32"/>
  <c r="Y51" i="32"/>
  <c r="Z51" i="32"/>
  <c r="W52" i="32"/>
  <c r="X52" i="32"/>
  <c r="Y52" i="32"/>
  <c r="Z52" i="32"/>
  <c r="W53" i="32"/>
  <c r="X53" i="32"/>
  <c r="Y53" i="32"/>
  <c r="Z53" i="32"/>
  <c r="W54" i="32"/>
  <c r="X54" i="32"/>
  <c r="Y54" i="32"/>
  <c r="Z54" i="32"/>
  <c r="W55" i="32"/>
  <c r="X55" i="32"/>
  <c r="Y55" i="32"/>
  <c r="Z55" i="32"/>
  <c r="W56" i="32"/>
  <c r="X56" i="32"/>
  <c r="Y56" i="32"/>
  <c r="Z56" i="32"/>
  <c r="W57" i="32"/>
  <c r="X57" i="32"/>
  <c r="Y57" i="32"/>
  <c r="Z57" i="32"/>
  <c r="W58" i="32"/>
  <c r="X58" i="32"/>
  <c r="Y58" i="32"/>
  <c r="Z58" i="32"/>
  <c r="W59" i="32"/>
  <c r="X59" i="32"/>
  <c r="Y59" i="32"/>
  <c r="Z59" i="32"/>
  <c r="W60" i="32"/>
  <c r="X60" i="32"/>
  <c r="Y60" i="32"/>
  <c r="Z60" i="32"/>
  <c r="W61" i="32"/>
  <c r="X61" i="32"/>
  <c r="Y61" i="32"/>
  <c r="Z61" i="32"/>
  <c r="AA61" i="32" s="1"/>
  <c r="W62" i="32"/>
  <c r="X62" i="32"/>
  <c r="Y62" i="32"/>
  <c r="Z62" i="32"/>
  <c r="W63" i="32"/>
  <c r="X63" i="32"/>
  <c r="Y63" i="32"/>
  <c r="Z63" i="32"/>
  <c r="W64" i="32"/>
  <c r="X64" i="32"/>
  <c r="Y64" i="32"/>
  <c r="Z64" i="32"/>
  <c r="W65" i="32"/>
  <c r="X65" i="32"/>
  <c r="Y65" i="32"/>
  <c r="Z65" i="32"/>
  <c r="AA65" i="32" s="1"/>
  <c r="W66" i="32"/>
  <c r="X66" i="32"/>
  <c r="Y66" i="32"/>
  <c r="Z66" i="32"/>
  <c r="W67" i="32"/>
  <c r="X67" i="32"/>
  <c r="Y67" i="32"/>
  <c r="Z67" i="32"/>
  <c r="W68" i="32"/>
  <c r="X68" i="32"/>
  <c r="Y68" i="32"/>
  <c r="Z68" i="32"/>
  <c r="AA68" i="32"/>
  <c r="W69" i="32"/>
  <c r="X69" i="32"/>
  <c r="Y69" i="32"/>
  <c r="Z69" i="32"/>
  <c r="AA69" i="32"/>
  <c r="W70" i="32"/>
  <c r="X70" i="32"/>
  <c r="Y70" i="32"/>
  <c r="Z70" i="32"/>
  <c r="W71" i="32"/>
  <c r="X71" i="32"/>
  <c r="Y71" i="32"/>
  <c r="Z71" i="32"/>
  <c r="W72" i="32"/>
  <c r="X72" i="32"/>
  <c r="Y72" i="32"/>
  <c r="Z72" i="32"/>
  <c r="W73" i="32"/>
  <c r="X73" i="32"/>
  <c r="Y73" i="32"/>
  <c r="Z73" i="32"/>
  <c r="W74" i="32"/>
  <c r="X74" i="32"/>
  <c r="Y74" i="32"/>
  <c r="Z74" i="32"/>
  <c r="W75" i="32"/>
  <c r="X75" i="32"/>
  <c r="Y75" i="32"/>
  <c r="Z75" i="32"/>
  <c r="W76" i="32"/>
  <c r="X76" i="32"/>
  <c r="Y76" i="32"/>
  <c r="Z76" i="32"/>
  <c r="W77" i="32"/>
  <c r="X77" i="32"/>
  <c r="Y77" i="32"/>
  <c r="Z77" i="32"/>
  <c r="W78" i="32"/>
  <c r="X78" i="32"/>
  <c r="Y78" i="32"/>
  <c r="Z78" i="32"/>
  <c r="W79" i="32"/>
  <c r="X79" i="32"/>
  <c r="Y79" i="32"/>
  <c r="Z79" i="32"/>
  <c r="AA79" i="32"/>
  <c r="W80" i="32"/>
  <c r="X80" i="32"/>
  <c r="Y80" i="32"/>
  <c r="Z80" i="32"/>
  <c r="W81" i="32"/>
  <c r="X81" i="32"/>
  <c r="Y81" i="32"/>
  <c r="Z81" i="32"/>
  <c r="W82" i="32"/>
  <c r="X82" i="32"/>
  <c r="Y82" i="32"/>
  <c r="Z82" i="32"/>
  <c r="W83" i="32"/>
  <c r="X83" i="32"/>
  <c r="Y83" i="32"/>
  <c r="Z83" i="32"/>
  <c r="AA83" i="32"/>
  <c r="W84" i="32"/>
  <c r="X84" i="32"/>
  <c r="Y84" i="32"/>
  <c r="Z84" i="32"/>
  <c r="W85" i="32"/>
  <c r="X85" i="32"/>
  <c r="Y85" i="32"/>
  <c r="Z85" i="32"/>
  <c r="W86" i="32"/>
  <c r="X86" i="32"/>
  <c r="Y86" i="32"/>
  <c r="Z86" i="32"/>
  <c r="W87" i="32"/>
  <c r="X87" i="32"/>
  <c r="Y87" i="32"/>
  <c r="Z87" i="32"/>
  <c r="W88" i="32"/>
  <c r="X88" i="32"/>
  <c r="Y88" i="32"/>
  <c r="Z88" i="32"/>
  <c r="W89" i="32"/>
  <c r="X89" i="32"/>
  <c r="Y89" i="32"/>
  <c r="Z89" i="32"/>
  <c r="W90" i="32"/>
  <c r="X90" i="32"/>
  <c r="Y90" i="32"/>
  <c r="Z90" i="32"/>
  <c r="W91" i="32"/>
  <c r="X91" i="32"/>
  <c r="Y91" i="32"/>
  <c r="Z91" i="32"/>
  <c r="W92" i="32"/>
  <c r="X92" i="32"/>
  <c r="Y92" i="32"/>
  <c r="Z92" i="32"/>
  <c r="W93" i="32"/>
  <c r="X93" i="32"/>
  <c r="Y93" i="32"/>
  <c r="Z93" i="32"/>
  <c r="W94" i="32"/>
  <c r="X94" i="32"/>
  <c r="Y94" i="32"/>
  <c r="Z94" i="32"/>
  <c r="W95" i="32"/>
  <c r="X95" i="32"/>
  <c r="Y95" i="32"/>
  <c r="Z95" i="32"/>
  <c r="AA95" i="32" s="1"/>
  <c r="W96" i="32"/>
  <c r="X96" i="32"/>
  <c r="Y96" i="32"/>
  <c r="Z96" i="32"/>
  <c r="W97" i="32"/>
  <c r="X97" i="32"/>
  <c r="Y97" i="32"/>
  <c r="Z97" i="32"/>
  <c r="W98" i="32"/>
  <c r="X98" i="32"/>
  <c r="Y98" i="32"/>
  <c r="Z98" i="32"/>
  <c r="AA98" i="32"/>
  <c r="W99" i="32"/>
  <c r="X99" i="32"/>
  <c r="Y99" i="32"/>
  <c r="Z99" i="32"/>
  <c r="W100" i="32"/>
  <c r="X100" i="32"/>
  <c r="Y100" i="32"/>
  <c r="Z100" i="32"/>
  <c r="W101" i="32"/>
  <c r="X101" i="32"/>
  <c r="Y101" i="32"/>
  <c r="Z101" i="32"/>
  <c r="W102" i="32"/>
  <c r="X102" i="32"/>
  <c r="Y102" i="32"/>
  <c r="Z102" i="32"/>
  <c r="C3" i="31"/>
  <c r="D34" i="31"/>
  <c r="D39" i="31"/>
  <c r="Q1" i="24"/>
  <c r="C2" i="24"/>
  <c r="C1" i="31"/>
  <c r="K2" i="24"/>
  <c r="U2" i="24"/>
  <c r="L2" i="24"/>
  <c r="T2" i="24"/>
  <c r="C3" i="24"/>
  <c r="C2" i="31"/>
  <c r="E4" i="24"/>
  <c r="F4" i="24"/>
  <c r="G4" i="24"/>
  <c r="C5" i="24"/>
  <c r="AD5" i="24"/>
  <c r="A8" i="24"/>
  <c r="X9" i="24"/>
  <c r="X10" i="24"/>
  <c r="X11" i="24"/>
  <c r="A12" i="24"/>
  <c r="C12" i="24"/>
  <c r="D12" i="24"/>
  <c r="E12" i="24"/>
  <c r="F12" i="24"/>
  <c r="AK12" i="24" s="1"/>
  <c r="G12" i="24"/>
  <c r="J12" i="24"/>
  <c r="K12" i="24"/>
  <c r="L12" i="24"/>
  <c r="M12" i="24"/>
  <c r="N12" i="24"/>
  <c r="O12" i="24"/>
  <c r="Q12" i="24"/>
  <c r="AA12" i="24" s="1"/>
  <c r="R12" i="24"/>
  <c r="S12" i="24"/>
  <c r="Z12" i="24" s="1"/>
  <c r="U12" i="24"/>
  <c r="V12" i="24"/>
  <c r="AL12" i="24"/>
  <c r="AM12" i="24"/>
  <c r="AN12" i="24"/>
  <c r="AO12" i="24"/>
  <c r="AP12" i="24"/>
  <c r="AQ12" i="24"/>
  <c r="AR12" i="24"/>
  <c r="AS12" i="24"/>
  <c r="AT12" i="24"/>
  <c r="AU12" i="24"/>
  <c r="A13" i="24"/>
  <c r="Z13" i="24"/>
  <c r="AA13" i="24"/>
  <c r="AB13" i="24"/>
  <c r="AK13" i="24"/>
  <c r="A17" i="24"/>
  <c r="Z18" i="24"/>
  <c r="AA18" i="24"/>
  <c r="AB18" i="24"/>
  <c r="X19" i="24"/>
  <c r="X20" i="24"/>
  <c r="X21" i="24"/>
  <c r="C22" i="24"/>
  <c r="D22" i="24"/>
  <c r="D23" i="24"/>
  <c r="D29" i="24" s="1"/>
  <c r="E22" i="24"/>
  <c r="F22" i="24"/>
  <c r="G22" i="24"/>
  <c r="J22" i="24"/>
  <c r="J23" i="24" s="1"/>
  <c r="K22" i="24"/>
  <c r="K23" i="24" s="1"/>
  <c r="L22" i="24"/>
  <c r="M22" i="24"/>
  <c r="M23" i="24" s="1"/>
  <c r="N22" i="24"/>
  <c r="N23" i="24"/>
  <c r="O22" i="24"/>
  <c r="Q22" i="24"/>
  <c r="AA22" i="24" s="1"/>
  <c r="R22" i="24"/>
  <c r="R23" i="24"/>
  <c r="U22" i="24"/>
  <c r="U23" i="24" s="1"/>
  <c r="V22" i="24"/>
  <c r="V23" i="24" s="1"/>
  <c r="AL22" i="24"/>
  <c r="AM22" i="24"/>
  <c r="AM23" i="24" s="1"/>
  <c r="AN22" i="24"/>
  <c r="AO22" i="24"/>
  <c r="AO23" i="24" s="1"/>
  <c r="AP22" i="24"/>
  <c r="AQ22" i="24"/>
  <c r="AQ23" i="24" s="1"/>
  <c r="AR22" i="24"/>
  <c r="AS22" i="24"/>
  <c r="AS23" i="24" s="1"/>
  <c r="AT22" i="24"/>
  <c r="AT23" i="24" s="1"/>
  <c r="AU22" i="24"/>
  <c r="AU23" i="24" s="1"/>
  <c r="AG23" i="24"/>
  <c r="AH23" i="24"/>
  <c r="AH29" i="24"/>
  <c r="AI23" i="24"/>
  <c r="AL23" i="24"/>
  <c r="A24" i="24"/>
  <c r="Z24" i="24"/>
  <c r="AA24" i="24"/>
  <c r="AB24" i="24"/>
  <c r="X25" i="24"/>
  <c r="X26" i="24"/>
  <c r="X27" i="24"/>
  <c r="A28" i="24"/>
  <c r="C28" i="24"/>
  <c r="D28" i="24"/>
  <c r="E28" i="24"/>
  <c r="F28" i="24"/>
  <c r="G28" i="24"/>
  <c r="J28" i="24"/>
  <c r="J29" i="24" s="1"/>
  <c r="K28" i="24"/>
  <c r="L28" i="24"/>
  <c r="M28" i="24"/>
  <c r="M29" i="24" s="1"/>
  <c r="N28" i="24"/>
  <c r="O28" i="24"/>
  <c r="Q28" i="24"/>
  <c r="AA28" i="24" s="1"/>
  <c r="R28" i="24"/>
  <c r="U28" i="24"/>
  <c r="V28" i="24"/>
  <c r="AD28" i="24"/>
  <c r="AE28" i="24"/>
  <c r="AL28" i="24"/>
  <c r="AL29" i="24" s="1"/>
  <c r="AM28" i="24"/>
  <c r="AN28" i="24"/>
  <c r="AO28" i="24"/>
  <c r="AP28" i="24"/>
  <c r="AQ28" i="24"/>
  <c r="AR28" i="24"/>
  <c r="AS28" i="24"/>
  <c r="AT28" i="24"/>
  <c r="AU28" i="24"/>
  <c r="AG29" i="24"/>
  <c r="AI29" i="24"/>
  <c r="A30" i="24"/>
  <c r="Z30" i="24"/>
  <c r="AA30" i="24"/>
  <c r="AB30" i="24"/>
  <c r="X31" i="24"/>
  <c r="X32" i="24"/>
  <c r="X33" i="24"/>
  <c r="A34" i="24"/>
  <c r="C34" i="24"/>
  <c r="D34" i="24"/>
  <c r="E34" i="24"/>
  <c r="F34" i="24"/>
  <c r="G34" i="24"/>
  <c r="H34" i="24"/>
  <c r="I34" i="24"/>
  <c r="J34" i="24"/>
  <c r="K34" i="24"/>
  <c r="L34" i="24"/>
  <c r="M34" i="24"/>
  <c r="N34" i="24"/>
  <c r="O34" i="24"/>
  <c r="P34" i="24"/>
  <c r="Q34" i="24"/>
  <c r="AA34" i="24"/>
  <c r="R34" i="24"/>
  <c r="S34" i="24"/>
  <c r="Z34" i="24" s="1"/>
  <c r="T34" i="24"/>
  <c r="U34" i="24"/>
  <c r="V34" i="24"/>
  <c r="W34" i="24"/>
  <c r="X34" i="24"/>
  <c r="AL34" i="24"/>
  <c r="AM34" i="24"/>
  <c r="AN34" i="24"/>
  <c r="AO34" i="24"/>
  <c r="AP34" i="24"/>
  <c r="AQ34" i="24"/>
  <c r="AR34" i="24"/>
  <c r="AS34" i="24"/>
  <c r="AT34" i="24"/>
  <c r="AU34" i="24"/>
  <c r="A35" i="24"/>
  <c r="Z35" i="24"/>
  <c r="AA35" i="24"/>
  <c r="AB35" i="24"/>
  <c r="X36" i="24"/>
  <c r="X37" i="24"/>
  <c r="X38" i="24"/>
  <c r="A39" i="24"/>
  <c r="C39" i="24"/>
  <c r="D39" i="24"/>
  <c r="E39" i="24"/>
  <c r="F39" i="24"/>
  <c r="G39" i="24"/>
  <c r="H39" i="24"/>
  <c r="I39" i="24"/>
  <c r="J39" i="24"/>
  <c r="K39" i="24"/>
  <c r="L39" i="24"/>
  <c r="M39" i="24"/>
  <c r="M50" i="24" s="1"/>
  <c r="N39" i="24"/>
  <c r="O39" i="24"/>
  <c r="P39" i="24"/>
  <c r="Q39" i="24"/>
  <c r="AA39" i="24" s="1"/>
  <c r="R39" i="24"/>
  <c r="S39" i="24"/>
  <c r="T39" i="24"/>
  <c r="U39" i="24"/>
  <c r="V39" i="24"/>
  <c r="W39" i="24"/>
  <c r="X39" i="24"/>
  <c r="AL39" i="24"/>
  <c r="AM39" i="24"/>
  <c r="AN39" i="24"/>
  <c r="AO39" i="24"/>
  <c r="AP39" i="24"/>
  <c r="AQ39" i="24"/>
  <c r="AR39" i="24"/>
  <c r="AS39" i="24"/>
  <c r="AT39" i="24"/>
  <c r="AU39" i="24"/>
  <c r="A40" i="24"/>
  <c r="Z40" i="24"/>
  <c r="AA40" i="24"/>
  <c r="AB40" i="24"/>
  <c r="X41" i="24"/>
  <c r="X42" i="24"/>
  <c r="X43" i="24"/>
  <c r="A44" i="24"/>
  <c r="C44" i="24"/>
  <c r="D44" i="24"/>
  <c r="E44" i="24"/>
  <c r="F44" i="24"/>
  <c r="G44" i="24"/>
  <c r="H44" i="24"/>
  <c r="I44" i="24"/>
  <c r="J44" i="24"/>
  <c r="K44" i="24"/>
  <c r="L44" i="24"/>
  <c r="M44" i="24"/>
  <c r="N44" i="24"/>
  <c r="O44" i="24"/>
  <c r="P44" i="24"/>
  <c r="Q44" i="24"/>
  <c r="R44" i="24"/>
  <c r="S44" i="24"/>
  <c r="Z44" i="24" s="1"/>
  <c r="T44" i="24"/>
  <c r="U44" i="24"/>
  <c r="V44" i="24"/>
  <c r="W44" i="24"/>
  <c r="X44" i="24"/>
  <c r="AA44" i="24"/>
  <c r="AL44" i="24"/>
  <c r="AM44" i="24"/>
  <c r="AN44" i="24"/>
  <c r="AN50" i="24" s="1"/>
  <c r="AO44" i="24"/>
  <c r="AP44" i="24"/>
  <c r="AQ44" i="24"/>
  <c r="AR44" i="24"/>
  <c r="AS44" i="24"/>
  <c r="AT44" i="24"/>
  <c r="AU44" i="24"/>
  <c r="A45" i="24"/>
  <c r="Z45" i="24"/>
  <c r="AA45" i="24"/>
  <c r="AB45" i="24"/>
  <c r="AK45" i="24"/>
  <c r="X46" i="24"/>
  <c r="X47" i="24"/>
  <c r="X48" i="24"/>
  <c r="A49" i="24"/>
  <c r="C49" i="24"/>
  <c r="C50" i="24" s="1"/>
  <c r="D49" i="24"/>
  <c r="D50" i="24" s="1"/>
  <c r="E49" i="24"/>
  <c r="F49" i="24"/>
  <c r="F50" i="24" s="1"/>
  <c r="G49" i="24"/>
  <c r="G50" i="24" s="1"/>
  <c r="H49" i="24"/>
  <c r="I49" i="24"/>
  <c r="J49" i="24"/>
  <c r="J50" i="24" s="1"/>
  <c r="K49" i="24"/>
  <c r="K50" i="24" s="1"/>
  <c r="L49" i="24"/>
  <c r="M49" i="24"/>
  <c r="N49" i="24"/>
  <c r="O49" i="24"/>
  <c r="O50" i="24"/>
  <c r="P49" i="24"/>
  <c r="P50" i="24"/>
  <c r="Q49" i="24"/>
  <c r="Q50" i="24" s="1"/>
  <c r="R49" i="24"/>
  <c r="S49" i="24"/>
  <c r="T49" i="24"/>
  <c r="U49" i="24"/>
  <c r="V49" i="24"/>
  <c r="W49" i="24"/>
  <c r="W50" i="24"/>
  <c r="X49" i="24"/>
  <c r="AA49" i="24"/>
  <c r="AD49" i="24"/>
  <c r="AE49" i="24"/>
  <c r="AF49" i="24"/>
  <c r="AL49" i="24"/>
  <c r="AM49" i="24"/>
  <c r="AM50" i="24" s="1"/>
  <c r="AN49" i="24"/>
  <c r="AO49" i="24"/>
  <c r="AP49" i="24"/>
  <c r="AP50" i="24"/>
  <c r="AQ49" i="24"/>
  <c r="AR49" i="24"/>
  <c r="AR50" i="24" s="1"/>
  <c r="AS49" i="24"/>
  <c r="AT49" i="24"/>
  <c r="AT50" i="24" s="1"/>
  <c r="AU49" i="24"/>
  <c r="A51" i="24"/>
  <c r="Z51" i="24"/>
  <c r="AA51" i="24"/>
  <c r="AB51" i="24"/>
  <c r="AK51" i="24"/>
  <c r="X52" i="24"/>
  <c r="X53" i="24"/>
  <c r="X54" i="24"/>
  <c r="A55" i="24"/>
  <c r="C55" i="24"/>
  <c r="D55" i="24"/>
  <c r="E55" i="24"/>
  <c r="F55" i="24"/>
  <c r="G55" i="24"/>
  <c r="H55" i="24"/>
  <c r="I55" i="24"/>
  <c r="J55" i="24"/>
  <c r="K55" i="24"/>
  <c r="L55" i="24"/>
  <c r="M55" i="24"/>
  <c r="N55" i="24"/>
  <c r="O55" i="24"/>
  <c r="P55" i="24"/>
  <c r="Q55" i="24"/>
  <c r="AA55" i="24" s="1"/>
  <c r="R55" i="24"/>
  <c r="S55" i="24"/>
  <c r="Z55" i="24" s="1"/>
  <c r="T55" i="24"/>
  <c r="U55" i="24"/>
  <c r="V55" i="24"/>
  <c r="W55" i="24"/>
  <c r="X55" i="24"/>
  <c r="AD55" i="24"/>
  <c r="AE55" i="24"/>
  <c r="AF55" i="24"/>
  <c r="AL55" i="24"/>
  <c r="AM55" i="24"/>
  <c r="AN55" i="24"/>
  <c r="AO55" i="24"/>
  <c r="AP55" i="24"/>
  <c r="AQ55" i="24"/>
  <c r="AR55" i="24"/>
  <c r="AS55" i="24"/>
  <c r="AT55" i="24"/>
  <c r="AU55" i="24"/>
  <c r="A56" i="24"/>
  <c r="Z56" i="24"/>
  <c r="AA56" i="24"/>
  <c r="AB56" i="24"/>
  <c r="X57" i="24"/>
  <c r="X58" i="24"/>
  <c r="X59" i="24"/>
  <c r="A60" i="24"/>
  <c r="C60" i="24"/>
  <c r="D60" i="24"/>
  <c r="E60" i="24"/>
  <c r="F60" i="24"/>
  <c r="G60" i="24"/>
  <c r="H60" i="24"/>
  <c r="I60" i="24"/>
  <c r="J60" i="24"/>
  <c r="K60" i="24"/>
  <c r="L60" i="24"/>
  <c r="M60" i="24"/>
  <c r="N60" i="24"/>
  <c r="O60" i="24"/>
  <c r="P60" i="24"/>
  <c r="Q60" i="24"/>
  <c r="AA60" i="24"/>
  <c r="R60" i="24"/>
  <c r="S60" i="24"/>
  <c r="Z60" i="24" s="1"/>
  <c r="T60" i="24"/>
  <c r="U60" i="24"/>
  <c r="V60" i="24"/>
  <c r="W60" i="24"/>
  <c r="X60" i="24"/>
  <c r="AL60" i="24"/>
  <c r="AM60" i="24"/>
  <c r="AN60" i="24"/>
  <c r="AO60" i="24"/>
  <c r="AP60" i="24"/>
  <c r="AQ60" i="24"/>
  <c r="AR60" i="24"/>
  <c r="AS60" i="24"/>
  <c r="AT60" i="24"/>
  <c r="AU60" i="24"/>
  <c r="A61" i="24"/>
  <c r="C61" i="24"/>
  <c r="D61" i="24"/>
  <c r="E61" i="24"/>
  <c r="F61" i="24"/>
  <c r="G61" i="24"/>
  <c r="H61" i="24"/>
  <c r="I61" i="24"/>
  <c r="J61" i="24"/>
  <c r="K61" i="24"/>
  <c r="L61" i="24"/>
  <c r="M61" i="24"/>
  <c r="N61" i="24"/>
  <c r="O61" i="24"/>
  <c r="P61" i="24"/>
  <c r="Q61" i="24"/>
  <c r="AA61" i="24" s="1"/>
  <c r="R61" i="24"/>
  <c r="S61" i="24"/>
  <c r="Z61" i="24"/>
  <c r="T61" i="24"/>
  <c r="U61" i="24"/>
  <c r="V61" i="24"/>
  <c r="W61" i="24"/>
  <c r="X61" i="24"/>
  <c r="AD61" i="24"/>
  <c r="F49" i="32"/>
  <c r="H49" i="32" s="1"/>
  <c r="AE61" i="24"/>
  <c r="AF61" i="24"/>
  <c r="F48" i="32" s="1"/>
  <c r="H48" i="32" s="1"/>
  <c r="AL61" i="24"/>
  <c r="AM61" i="24"/>
  <c r="AN61" i="24"/>
  <c r="AO61" i="24"/>
  <c r="AP61" i="24"/>
  <c r="AQ61" i="24"/>
  <c r="AR61" i="24"/>
  <c r="AS61" i="24"/>
  <c r="AT61" i="24"/>
  <c r="AU61" i="24"/>
  <c r="C62" i="24"/>
  <c r="D62" i="24"/>
  <c r="E62" i="24"/>
  <c r="F62" i="24"/>
  <c r="G62" i="24"/>
  <c r="J62" i="24"/>
  <c r="K62" i="24"/>
  <c r="L62" i="24"/>
  <c r="M62" i="24"/>
  <c r="N62" i="24"/>
  <c r="O62" i="24"/>
  <c r="Q62" i="24"/>
  <c r="R62" i="24"/>
  <c r="U62" i="24"/>
  <c r="V62" i="24"/>
  <c r="AD62" i="24"/>
  <c r="AE62" i="24"/>
  <c r="AL62" i="24"/>
  <c r="AM62" i="24"/>
  <c r="AN62" i="24"/>
  <c r="AO62" i="24"/>
  <c r="AP62" i="24"/>
  <c r="AQ62" i="24"/>
  <c r="AR62" i="24"/>
  <c r="AS62" i="24"/>
  <c r="AT62" i="24"/>
  <c r="AU62" i="24"/>
  <c r="C63" i="24"/>
  <c r="D63" i="24"/>
  <c r="E63" i="24"/>
  <c r="F63" i="24"/>
  <c r="G63" i="24"/>
  <c r="J63" i="24"/>
  <c r="K63" i="24"/>
  <c r="L63" i="24"/>
  <c r="M63" i="24"/>
  <c r="N63" i="24"/>
  <c r="O63" i="24"/>
  <c r="Q63" i="24"/>
  <c r="R63" i="24"/>
  <c r="U63" i="24"/>
  <c r="V63" i="24"/>
  <c r="AD63" i="24"/>
  <c r="AE63" i="24"/>
  <c r="AL63" i="24"/>
  <c r="AM63" i="24"/>
  <c r="AN63" i="24"/>
  <c r="AO63" i="24"/>
  <c r="AP63" i="24"/>
  <c r="AQ63" i="24"/>
  <c r="AR63" i="24"/>
  <c r="AS63" i="24"/>
  <c r="AT63" i="24"/>
  <c r="AU63" i="24"/>
  <c r="A64" i="24"/>
  <c r="C64" i="24"/>
  <c r="D64" i="24"/>
  <c r="E64" i="24"/>
  <c r="F64" i="24"/>
  <c r="G64" i="24"/>
  <c r="J64" i="24"/>
  <c r="K64" i="24"/>
  <c r="L64" i="24"/>
  <c r="M64" i="24"/>
  <c r="N64" i="24"/>
  <c r="O64" i="24"/>
  <c r="Q64" i="24"/>
  <c r="R64" i="24"/>
  <c r="U64" i="24"/>
  <c r="V64" i="24"/>
  <c r="AD64" i="24"/>
  <c r="AE64" i="24"/>
  <c r="AL64" i="24"/>
  <c r="AM64" i="24"/>
  <c r="AN64" i="24"/>
  <c r="AO64" i="24"/>
  <c r="AP64" i="24"/>
  <c r="AQ64" i="24"/>
  <c r="AR64" i="24"/>
  <c r="AS64" i="24"/>
  <c r="AT64" i="24"/>
  <c r="AU64" i="24"/>
  <c r="A65" i="24"/>
  <c r="C65" i="24"/>
  <c r="D65" i="24"/>
  <c r="E65" i="24"/>
  <c r="F65" i="24"/>
  <c r="G65" i="24"/>
  <c r="J65" i="24"/>
  <c r="K65" i="24"/>
  <c r="L65" i="24"/>
  <c r="M65" i="24"/>
  <c r="N65" i="24"/>
  <c r="O65" i="24"/>
  <c r="Q65" i="24"/>
  <c r="AA65" i="24"/>
  <c r="R65" i="24"/>
  <c r="U65" i="24"/>
  <c r="V65" i="24"/>
  <c r="AD65" i="24"/>
  <c r="AE65" i="24"/>
  <c r="AL65" i="24"/>
  <c r="AM65" i="24"/>
  <c r="AN65" i="24"/>
  <c r="AO65" i="24"/>
  <c r="AP65" i="24"/>
  <c r="AQ65" i="24"/>
  <c r="AR65" i="24"/>
  <c r="AS65" i="24"/>
  <c r="AT65" i="24"/>
  <c r="AU65" i="24"/>
  <c r="A66" i="24"/>
  <c r="C66" i="24"/>
  <c r="D66" i="24"/>
  <c r="E66" i="24"/>
  <c r="F66" i="24"/>
  <c r="G66" i="24"/>
  <c r="H66" i="24"/>
  <c r="I66" i="24"/>
  <c r="J66" i="24"/>
  <c r="K66" i="24"/>
  <c r="L66" i="24"/>
  <c r="M66" i="24"/>
  <c r="N66" i="24"/>
  <c r="O66" i="24"/>
  <c r="P66" i="24"/>
  <c r="Q66" i="24"/>
  <c r="AA66" i="24" s="1"/>
  <c r="R66" i="24"/>
  <c r="S66" i="24"/>
  <c r="Z66" i="24" s="1"/>
  <c r="T66" i="24"/>
  <c r="U66" i="24"/>
  <c r="V66" i="24"/>
  <c r="W66" i="24"/>
  <c r="X66" i="24"/>
  <c r="AD66" i="24"/>
  <c r="AE66" i="24"/>
  <c r="AF66" i="24"/>
  <c r="AL66" i="24"/>
  <c r="AM66" i="24"/>
  <c r="AN66" i="24"/>
  <c r="AO66" i="24"/>
  <c r="AP66" i="24"/>
  <c r="AQ66" i="24"/>
  <c r="AR66" i="24"/>
  <c r="AS66" i="24"/>
  <c r="AT66" i="24"/>
  <c r="AU66" i="24"/>
  <c r="A67" i="24"/>
  <c r="C67" i="24"/>
  <c r="D67" i="24"/>
  <c r="E67" i="24"/>
  <c r="F67" i="24"/>
  <c r="G67" i="24"/>
  <c r="H67" i="24"/>
  <c r="I67" i="24"/>
  <c r="J67" i="24"/>
  <c r="K67" i="24"/>
  <c r="L67" i="24"/>
  <c r="M67" i="24"/>
  <c r="N67" i="24"/>
  <c r="O67" i="24"/>
  <c r="P67" i="24"/>
  <c r="Q67" i="24"/>
  <c r="AA67" i="24" s="1"/>
  <c r="R67" i="24"/>
  <c r="S67" i="24"/>
  <c r="Z67" i="24" s="1"/>
  <c r="T67" i="24"/>
  <c r="U67" i="24"/>
  <c r="V67" i="24"/>
  <c r="W67" i="24"/>
  <c r="X67" i="24"/>
  <c r="AD67" i="24"/>
  <c r="AE67" i="24"/>
  <c r="AF67" i="24"/>
  <c r="AL67" i="24"/>
  <c r="AM67" i="24"/>
  <c r="AN67" i="24"/>
  <c r="AO67" i="24"/>
  <c r="AP67" i="24"/>
  <c r="AQ67" i="24"/>
  <c r="AR67" i="24"/>
  <c r="AS67" i="24"/>
  <c r="AT67" i="24"/>
  <c r="AU67" i="24"/>
  <c r="A68" i="24"/>
  <c r="C68" i="24"/>
  <c r="D68" i="24"/>
  <c r="E68" i="24"/>
  <c r="F68" i="24"/>
  <c r="G68" i="24"/>
  <c r="H68" i="24"/>
  <c r="I68" i="24"/>
  <c r="J68" i="24"/>
  <c r="K68" i="24"/>
  <c r="L68" i="24"/>
  <c r="M68" i="24"/>
  <c r="N68" i="24"/>
  <c r="O68" i="24"/>
  <c r="P68" i="24"/>
  <c r="Q68" i="24"/>
  <c r="AA68" i="24"/>
  <c r="R68" i="24"/>
  <c r="S68" i="24"/>
  <c r="Z68" i="24" s="1"/>
  <c r="T68" i="24"/>
  <c r="U68" i="24"/>
  <c r="V68" i="24"/>
  <c r="W68" i="24"/>
  <c r="X68" i="24"/>
  <c r="AD68" i="24"/>
  <c r="AE68" i="24"/>
  <c r="AF68" i="24"/>
  <c r="AL68" i="24"/>
  <c r="AM68" i="24"/>
  <c r="AN68" i="24"/>
  <c r="AO68" i="24"/>
  <c r="AP68" i="24"/>
  <c r="AQ68" i="24"/>
  <c r="AR68" i="24"/>
  <c r="AS68" i="24"/>
  <c r="AT68" i="24"/>
  <c r="AU68" i="24"/>
  <c r="C72" i="24"/>
  <c r="D72" i="24"/>
  <c r="E72" i="24"/>
  <c r="F72" i="24"/>
  <c r="G72" i="24"/>
  <c r="J72" i="24"/>
  <c r="K72" i="24"/>
  <c r="L72" i="24"/>
  <c r="M72" i="24"/>
  <c r="N72" i="24"/>
  <c r="O72" i="24"/>
  <c r="Q72" i="24"/>
  <c r="R72" i="24"/>
  <c r="U72" i="24"/>
  <c r="V72" i="24"/>
  <c r="AD72" i="24"/>
  <c r="AE72" i="24"/>
  <c r="AL72" i="24"/>
  <c r="AM72" i="24"/>
  <c r="AN72" i="24"/>
  <c r="AO72" i="24"/>
  <c r="AP72" i="24"/>
  <c r="AQ72" i="24"/>
  <c r="AR72" i="24"/>
  <c r="AS72" i="24"/>
  <c r="AT72" i="24"/>
  <c r="AU72" i="24"/>
  <c r="B90" i="24"/>
  <c r="C90" i="24"/>
  <c r="D90" i="24"/>
  <c r="F90" i="24"/>
  <c r="G90" i="24"/>
  <c r="H90" i="24"/>
  <c r="J90" i="24"/>
  <c r="L90" i="24"/>
  <c r="N90" i="24"/>
  <c r="O90" i="24"/>
  <c r="P90" i="24"/>
  <c r="R90" i="24"/>
  <c r="T90" i="24"/>
  <c r="V90" i="24"/>
  <c r="W90" i="24"/>
  <c r="X90" i="24"/>
  <c r="AM90" i="24"/>
  <c r="AO90" i="24"/>
  <c r="AQ90" i="24"/>
  <c r="AR90" i="24"/>
  <c r="AS90" i="24"/>
  <c r="AU90" i="24"/>
  <c r="B91" i="24"/>
  <c r="D91" i="24" s="1"/>
  <c r="E91" i="24"/>
  <c r="F91" i="24"/>
  <c r="G91" i="24"/>
  <c r="I91" i="24"/>
  <c r="J91" i="24"/>
  <c r="K91" i="24"/>
  <c r="M91" i="24"/>
  <c r="N91" i="24"/>
  <c r="O91" i="24"/>
  <c r="Q91" i="24"/>
  <c r="U91" i="24"/>
  <c r="V91" i="24"/>
  <c r="W91" i="24"/>
  <c r="AL91" i="24"/>
  <c r="AM91" i="24"/>
  <c r="AN91" i="24"/>
  <c r="AP91" i="24"/>
  <c r="AQ91" i="24"/>
  <c r="AR91" i="24"/>
  <c r="AT91" i="24"/>
  <c r="B92" i="24"/>
  <c r="D92" i="24"/>
  <c r="M92" i="24"/>
  <c r="X92" i="24"/>
  <c r="AU92" i="24"/>
  <c r="B93" i="24"/>
  <c r="G93" i="24" s="1"/>
  <c r="F93" i="24"/>
  <c r="C93" i="24"/>
  <c r="D93" i="24"/>
  <c r="E93" i="24"/>
  <c r="J93" i="24"/>
  <c r="K93" i="24"/>
  <c r="L93" i="24"/>
  <c r="M93" i="24"/>
  <c r="O93" i="24"/>
  <c r="P93" i="24"/>
  <c r="Q93" i="24"/>
  <c r="R93" i="24"/>
  <c r="S93" i="24"/>
  <c r="X93" i="24"/>
  <c r="AL93" i="24"/>
  <c r="AM93" i="24"/>
  <c r="AN93" i="24"/>
  <c r="AO93" i="24"/>
  <c r="AP93" i="24"/>
  <c r="AR93" i="24"/>
  <c r="AS93" i="24"/>
  <c r="AT93" i="24"/>
  <c r="B94" i="24"/>
  <c r="C94" i="24" s="1"/>
  <c r="D94" i="24"/>
  <c r="G94" i="24"/>
  <c r="J94" i="24"/>
  <c r="L94" i="24"/>
  <c r="O94" i="24"/>
  <c r="R94" i="24"/>
  <c r="T94" i="24"/>
  <c r="W94" i="24"/>
  <c r="AM94" i="24"/>
  <c r="AO94" i="24"/>
  <c r="AR94" i="24"/>
  <c r="B95" i="24"/>
  <c r="Q95" i="24" s="1"/>
  <c r="J95" i="24"/>
  <c r="M95" i="24"/>
  <c r="N95" i="24"/>
  <c r="V95" i="24"/>
  <c r="AR95" i="24"/>
  <c r="AU95" i="24"/>
  <c r="B96" i="24"/>
  <c r="D96" i="24" s="1"/>
  <c r="B97" i="24"/>
  <c r="J97" i="24" s="1"/>
  <c r="F97" i="24"/>
  <c r="H97" i="24"/>
  <c r="I97" i="24"/>
  <c r="M97" i="24"/>
  <c r="N97" i="24"/>
  <c r="R97" i="24"/>
  <c r="T97" i="24"/>
  <c r="U97" i="24"/>
  <c r="AL97" i="24"/>
  <c r="AM97" i="24"/>
  <c r="AQ97" i="24"/>
  <c r="AS97" i="24"/>
  <c r="AT97" i="24"/>
  <c r="Y99" i="24"/>
  <c r="B101" i="24"/>
  <c r="D101" i="24"/>
  <c r="C101" i="24"/>
  <c r="E101" i="24"/>
  <c r="F101" i="24"/>
  <c r="G101" i="24"/>
  <c r="I101" i="24"/>
  <c r="J101" i="24"/>
  <c r="K101" i="24"/>
  <c r="L101" i="24"/>
  <c r="N101" i="24"/>
  <c r="O101" i="24"/>
  <c r="Q101" i="24"/>
  <c r="R101" i="24"/>
  <c r="S101" i="24"/>
  <c r="T101" i="24"/>
  <c r="U101" i="24"/>
  <c r="W101" i="24"/>
  <c r="AL101" i="24"/>
  <c r="AM101" i="24"/>
  <c r="AN101" i="24"/>
  <c r="AO101" i="24"/>
  <c r="AP101" i="24"/>
  <c r="AQ101" i="24"/>
  <c r="AT101" i="24"/>
  <c r="AU101" i="24"/>
  <c r="B102" i="24"/>
  <c r="R102" i="24" s="1"/>
  <c r="I102" i="24"/>
  <c r="M102" i="24"/>
  <c r="P102" i="24"/>
  <c r="AL102" i="24"/>
  <c r="AN102" i="24"/>
  <c r="B103" i="24"/>
  <c r="D103" i="24" s="1"/>
  <c r="E103" i="24"/>
  <c r="S103" i="24"/>
  <c r="X103" i="24"/>
  <c r="AT103" i="24"/>
  <c r="B104" i="24"/>
  <c r="D104" i="24" s="1"/>
  <c r="AL104" i="24"/>
  <c r="B105" i="24"/>
  <c r="H105" i="24" s="1"/>
  <c r="K105" i="24"/>
  <c r="M105" i="24"/>
  <c r="U105" i="24"/>
  <c r="V105" i="24"/>
  <c r="B106" i="24"/>
  <c r="AQ106" i="24" s="1"/>
  <c r="L106" i="24"/>
  <c r="N106" i="24"/>
  <c r="W106" i="24"/>
  <c r="AO106" i="24"/>
  <c r="B107" i="24"/>
  <c r="C107" i="24"/>
  <c r="D107" i="24"/>
  <c r="E107" i="24"/>
  <c r="F107" i="24"/>
  <c r="G107" i="24"/>
  <c r="H107" i="24"/>
  <c r="I107" i="24"/>
  <c r="J107" i="24"/>
  <c r="K107" i="24"/>
  <c r="L107" i="24"/>
  <c r="M107" i="24"/>
  <c r="N107" i="24"/>
  <c r="O107" i="24"/>
  <c r="P107" i="24"/>
  <c r="Q107" i="24"/>
  <c r="R107" i="24"/>
  <c r="S107" i="24"/>
  <c r="T107" i="24"/>
  <c r="U107" i="24"/>
  <c r="V107" i="24"/>
  <c r="W107" i="24"/>
  <c r="X107" i="24"/>
  <c r="AL107" i="24"/>
  <c r="AM107" i="24"/>
  <c r="AN107" i="24"/>
  <c r="AO107" i="24"/>
  <c r="AP107" i="24"/>
  <c r="AQ107" i="24"/>
  <c r="AR107" i="24"/>
  <c r="AS107" i="24"/>
  <c r="AT107" i="24"/>
  <c r="AU107" i="24"/>
  <c r="B108" i="24"/>
  <c r="O108" i="24" s="1"/>
  <c r="Y110" i="24"/>
  <c r="B114" i="24"/>
  <c r="D114" i="24"/>
  <c r="B115" i="24"/>
  <c r="G115" i="24" s="1"/>
  <c r="H115" i="24"/>
  <c r="C115" i="24"/>
  <c r="E115" i="24"/>
  <c r="F115" i="24"/>
  <c r="K115" i="24"/>
  <c r="M115" i="24"/>
  <c r="N115" i="24"/>
  <c r="O115" i="24"/>
  <c r="Q115" i="24"/>
  <c r="R115" i="24"/>
  <c r="S115" i="24"/>
  <c r="U115" i="24"/>
  <c r="V115" i="24"/>
  <c r="AN115" i="24"/>
  <c r="AP115" i="24"/>
  <c r="AQ115" i="24"/>
  <c r="AR115" i="24"/>
  <c r="AT115" i="24"/>
  <c r="AU115" i="24"/>
  <c r="B116" i="24"/>
  <c r="D116" i="24"/>
  <c r="B117" i="24"/>
  <c r="C117" i="24" s="1"/>
  <c r="K117" i="24"/>
  <c r="Q117" i="24"/>
  <c r="AM117" i="24"/>
  <c r="B118" i="24"/>
  <c r="F118" i="24" s="1"/>
  <c r="R118" i="24"/>
  <c r="B119" i="24"/>
  <c r="G119" i="24" s="1"/>
  <c r="D119" i="24"/>
  <c r="C119" i="24"/>
  <c r="E119" i="24"/>
  <c r="K119" i="24"/>
  <c r="R119" i="24"/>
  <c r="S119" i="24"/>
  <c r="AL119" i="24"/>
  <c r="AM119" i="24"/>
  <c r="AN119" i="24"/>
  <c r="AP119" i="24"/>
  <c r="B120" i="24"/>
  <c r="D120" i="24"/>
  <c r="H120" i="24"/>
  <c r="J120" i="24"/>
  <c r="N120" i="24"/>
  <c r="P120" i="24"/>
  <c r="T120" i="24"/>
  <c r="X120" i="24"/>
  <c r="AM120" i="24"/>
  <c r="AO120" i="24"/>
  <c r="AT120" i="24"/>
  <c r="B121" i="24"/>
  <c r="C121" i="24" s="1"/>
  <c r="D121" i="24"/>
  <c r="E121" i="24"/>
  <c r="F121" i="24"/>
  <c r="G121" i="24"/>
  <c r="H121" i="24"/>
  <c r="I121" i="24"/>
  <c r="J121" i="24"/>
  <c r="K121" i="24"/>
  <c r="L121" i="24"/>
  <c r="M121" i="24"/>
  <c r="N121" i="24"/>
  <c r="P121" i="24"/>
  <c r="Q121" i="24"/>
  <c r="R121" i="24"/>
  <c r="S121" i="24"/>
  <c r="T121" i="24"/>
  <c r="U121" i="24"/>
  <c r="V121" i="24"/>
  <c r="W121" i="24"/>
  <c r="X121" i="24"/>
  <c r="AL121" i="24"/>
  <c r="AM121" i="24"/>
  <c r="AO121" i="24"/>
  <c r="AP121" i="24"/>
  <c r="AQ121" i="24"/>
  <c r="AR121" i="24"/>
  <c r="AS121" i="24"/>
  <c r="AT121" i="24"/>
  <c r="AU121" i="24"/>
  <c r="B122" i="24"/>
  <c r="D122" i="24"/>
  <c r="L122" i="24"/>
  <c r="N122" i="24"/>
  <c r="O122" i="24"/>
  <c r="P122" i="24"/>
  <c r="R122" i="24"/>
  <c r="V122" i="24"/>
  <c r="W122" i="24"/>
  <c r="X122" i="24"/>
  <c r="AM122" i="24"/>
  <c r="AU122" i="24"/>
  <c r="B123" i="24"/>
  <c r="H123" i="24"/>
  <c r="C123" i="24"/>
  <c r="E123" i="24"/>
  <c r="F123" i="24"/>
  <c r="G123" i="24"/>
  <c r="I123" i="24"/>
  <c r="J123" i="24"/>
  <c r="O123" i="24"/>
  <c r="Q123" i="24"/>
  <c r="R123" i="24"/>
  <c r="S123" i="24"/>
  <c r="U123" i="24"/>
  <c r="V123" i="24"/>
  <c r="W123" i="24"/>
  <c r="AL123" i="24"/>
  <c r="AM123" i="24"/>
  <c r="AR123" i="24"/>
  <c r="AT123" i="24"/>
  <c r="AU123" i="24"/>
  <c r="Y125" i="24"/>
  <c r="A1" i="21"/>
  <c r="U1" i="21"/>
  <c r="BC1" i="21" s="1"/>
  <c r="AD1" i="21"/>
  <c r="BD1" i="21"/>
  <c r="AH1" i="21"/>
  <c r="AR1" i="21"/>
  <c r="AS1" i="21" s="1"/>
  <c r="AV1" i="21" s="1"/>
  <c r="AW1" i="21" s="1"/>
  <c r="AZ1" i="21"/>
  <c r="BA1" i="21" s="1"/>
  <c r="BB1" i="21"/>
  <c r="BE1" i="21"/>
  <c r="X3" i="21"/>
  <c r="Y3" i="21"/>
  <c r="AF3" i="21"/>
  <c r="AG3" i="21"/>
  <c r="H4" i="24"/>
  <c r="X5" i="21"/>
  <c r="Y5" i="21"/>
  <c r="Z5" i="21"/>
  <c r="AA5" i="21"/>
  <c r="AB5" i="21"/>
  <c r="AC5" i="21"/>
  <c r="AF5" i="21"/>
  <c r="AG5" i="21"/>
  <c r="AI5" i="21"/>
  <c r="AJ5" i="21"/>
  <c r="AK5" i="21"/>
  <c r="AL5" i="21"/>
  <c r="AM5" i="21"/>
  <c r="AN5" i="21"/>
  <c r="AO5" i="21"/>
  <c r="AP5" i="21"/>
  <c r="AQ5" i="21"/>
  <c r="AR5" i="21"/>
  <c r="AT5" i="21"/>
  <c r="AU5" i="21"/>
  <c r="BF5" i="21"/>
  <c r="BG5" i="21"/>
  <c r="BH5" i="21"/>
  <c r="BI5" i="21"/>
  <c r="BJ5" i="21"/>
  <c r="BK5" i="21"/>
  <c r="BL5" i="21"/>
  <c r="BM5" i="21"/>
  <c r="BN5" i="21"/>
  <c r="BO5" i="21"/>
  <c r="BP5" i="21"/>
  <c r="BQ5" i="21"/>
  <c r="BR5" i="21"/>
  <c r="BS5" i="21"/>
  <c r="BT5" i="21"/>
  <c r="BU5" i="21"/>
  <c r="BV5" i="21"/>
  <c r="BW5" i="21"/>
  <c r="BX5" i="21"/>
  <c r="BY5" i="21"/>
  <c r="BZ5" i="21"/>
  <c r="CA5" i="21"/>
  <c r="CB5" i="21"/>
  <c r="CC5" i="21"/>
  <c r="A10" i="21"/>
  <c r="AA17" i="24"/>
  <c r="AB17" i="24"/>
  <c r="AS10" i="21"/>
  <c r="T17" i="24"/>
  <c r="AZ10" i="21"/>
  <c r="BA10" i="21" s="1"/>
  <c r="BB10" i="21"/>
  <c r="BC10" i="21"/>
  <c r="BD10" i="21"/>
  <c r="CE10" i="21"/>
  <c r="A11" i="21"/>
  <c r="H22" i="24"/>
  <c r="H23" i="24" s="1"/>
  <c r="P22" i="24"/>
  <c r="S22" i="24"/>
  <c r="AS11" i="21"/>
  <c r="T22" i="24"/>
  <c r="AZ11" i="21"/>
  <c r="BA11" i="21" s="1"/>
  <c r="BB11" i="21"/>
  <c r="BD11" i="21"/>
  <c r="BE11" i="21"/>
  <c r="CE11" i="21"/>
  <c r="A12" i="21"/>
  <c r="H28" i="24"/>
  <c r="P28" i="24"/>
  <c r="S28" i="24"/>
  <c r="Z28" i="24" s="1"/>
  <c r="AS12" i="21"/>
  <c r="T28" i="24"/>
  <c r="AZ12" i="21"/>
  <c r="BA12" i="21" s="1"/>
  <c r="BB12" i="21"/>
  <c r="BD12" i="21"/>
  <c r="BE12" i="21"/>
  <c r="CE12" i="21"/>
  <c r="AF28" i="24"/>
  <c r="A13" i="21"/>
  <c r="H62" i="24"/>
  <c r="I62" i="24"/>
  <c r="BD13" i="21"/>
  <c r="S62" i="24"/>
  <c r="AS13" i="21"/>
  <c r="AV13" i="21" s="1"/>
  <c r="T62" i="24"/>
  <c r="W62" i="24"/>
  <c r="AZ13" i="21"/>
  <c r="BA13" i="21"/>
  <c r="BB13" i="21"/>
  <c r="BE13" i="21"/>
  <c r="CE13" i="21"/>
  <c r="AF62" i="24"/>
  <c r="A14" i="21"/>
  <c r="H63" i="24"/>
  <c r="I63" i="24"/>
  <c r="BE14" i="21"/>
  <c r="AS14" i="21"/>
  <c r="T63" i="24"/>
  <c r="AV14" i="21"/>
  <c r="AZ14" i="21"/>
  <c r="BA14" i="21" s="1"/>
  <c r="BB14" i="21"/>
  <c r="BC14" i="21"/>
  <c r="CE14" i="21"/>
  <c r="AF63" i="24"/>
  <c r="A15" i="21"/>
  <c r="H65" i="24"/>
  <c r="P65" i="24"/>
  <c r="BC15" i="21"/>
  <c r="AS15" i="21"/>
  <c r="T65" i="24"/>
  <c r="AZ15" i="21"/>
  <c r="BA15" i="21" s="1"/>
  <c r="BB15" i="21"/>
  <c r="BD15" i="21"/>
  <c r="CE15" i="21"/>
  <c r="AF65" i="24"/>
  <c r="A16" i="21"/>
  <c r="P114" i="24"/>
  <c r="AS16" i="21"/>
  <c r="T12" i="24"/>
  <c r="AV16" i="21"/>
  <c r="AZ16" i="21"/>
  <c r="BA16" i="21"/>
  <c r="BB16" i="21"/>
  <c r="BE16" i="21"/>
  <c r="CE16" i="21"/>
  <c r="A17" i="21"/>
  <c r="BD17" i="21"/>
  <c r="AS17" i="21"/>
  <c r="AV17" i="21"/>
  <c r="AW17" i="21" s="1"/>
  <c r="AZ17" i="21"/>
  <c r="BA17" i="21"/>
  <c r="BB17" i="21"/>
  <c r="BE17" i="21"/>
  <c r="CE17" i="21"/>
  <c r="A18" i="21"/>
  <c r="BE18" i="21"/>
  <c r="AS18" i="21"/>
  <c r="AV18" i="21"/>
  <c r="AW18" i="21"/>
  <c r="AZ18" i="21"/>
  <c r="BA18" i="21"/>
  <c r="BB18" i="21"/>
  <c r="BC18" i="21"/>
  <c r="CE18" i="21"/>
  <c r="A19" i="21"/>
  <c r="BC19" i="21"/>
  <c r="AS19" i="21"/>
  <c r="AV19" i="21"/>
  <c r="AW19" i="21" s="1"/>
  <c r="AZ19" i="21"/>
  <c r="BA19" i="21"/>
  <c r="BB19" i="21"/>
  <c r="BD19" i="21"/>
  <c r="CE19" i="21"/>
  <c r="A20" i="21"/>
  <c r="BC20" i="21"/>
  <c r="AS20" i="21"/>
  <c r="AV20" i="21" s="1"/>
  <c r="AW20" i="21" s="1"/>
  <c r="AZ20" i="21"/>
  <c r="BA20" i="21"/>
  <c r="BB20" i="21"/>
  <c r="BD20" i="21"/>
  <c r="BE20" i="21"/>
  <c r="CE20" i="21"/>
  <c r="A21" i="21"/>
  <c r="BD21" i="21"/>
  <c r="AS21" i="21"/>
  <c r="AV21" i="21"/>
  <c r="AW21" i="21" s="1"/>
  <c r="AZ21" i="21"/>
  <c r="BA21" i="21"/>
  <c r="BB21" i="21"/>
  <c r="BE21" i="21"/>
  <c r="CE21" i="21"/>
  <c r="A22" i="21"/>
  <c r="BE22" i="21"/>
  <c r="AS22" i="21"/>
  <c r="AV22" i="21"/>
  <c r="AW22" i="21" s="1"/>
  <c r="AZ22" i="21"/>
  <c r="BA22" i="21" s="1"/>
  <c r="BB22" i="21"/>
  <c r="BC22" i="21"/>
  <c r="CE22" i="21"/>
  <c r="A23" i="21"/>
  <c r="AS23" i="21"/>
  <c r="AV23" i="21" s="1"/>
  <c r="AW23" i="21" s="1"/>
  <c r="AZ23" i="21"/>
  <c r="BA23" i="21" s="1"/>
  <c r="BB23" i="21"/>
  <c r="BD23" i="21"/>
  <c r="CE23" i="21"/>
  <c r="A24" i="21"/>
  <c r="BC24" i="21"/>
  <c r="AS24" i="21"/>
  <c r="AV24" i="21"/>
  <c r="AW24" i="21"/>
  <c r="AZ24" i="21"/>
  <c r="BA24" i="21" s="1"/>
  <c r="BB24" i="21"/>
  <c r="BD24" i="21"/>
  <c r="BE24" i="21"/>
  <c r="CE24" i="21"/>
  <c r="A25" i="21"/>
  <c r="BD25" i="21"/>
  <c r="AS25" i="21"/>
  <c r="AV25" i="21"/>
  <c r="AW25" i="21"/>
  <c r="AZ25" i="21"/>
  <c r="BA25" i="21"/>
  <c r="BB25" i="21"/>
  <c r="BC25" i="21"/>
  <c r="BE25" i="21"/>
  <c r="CE25" i="21"/>
  <c r="A26" i="21"/>
  <c r="U26" i="21"/>
  <c r="AD26" i="21"/>
  <c r="AH26" i="21"/>
  <c r="BC26" i="21"/>
  <c r="BE26" i="21"/>
  <c r="AS26" i="21"/>
  <c r="AV26" i="21"/>
  <c r="AW26" i="21" s="1"/>
  <c r="AZ26" i="21"/>
  <c r="BA26" i="21" s="1"/>
  <c r="BB26" i="21"/>
  <c r="CE26" i="21"/>
  <c r="A27" i="21"/>
  <c r="U27" i="21"/>
  <c r="W27" i="21" s="1"/>
  <c r="AD27" i="21"/>
  <c r="AH27" i="21"/>
  <c r="AW27" i="21"/>
  <c r="AS27" i="21"/>
  <c r="AV27" i="21"/>
  <c r="AZ27" i="21"/>
  <c r="BA27" i="21" s="1"/>
  <c r="BB27" i="21"/>
  <c r="CE27" i="21"/>
  <c r="A28" i="21"/>
  <c r="U28" i="21"/>
  <c r="AD28" i="21"/>
  <c r="AH28" i="21"/>
  <c r="AS28" i="21"/>
  <c r="AV28" i="21"/>
  <c r="AW28" i="21"/>
  <c r="AZ28" i="21"/>
  <c r="BA28" i="21"/>
  <c r="BB28" i="21"/>
  <c r="BD28" i="21"/>
  <c r="BE28" i="21"/>
  <c r="CE28" i="21"/>
  <c r="A29" i="21"/>
  <c r="U29" i="21"/>
  <c r="AD29" i="21"/>
  <c r="W29" i="21"/>
  <c r="BD29" i="21"/>
  <c r="AH29" i="21"/>
  <c r="BE29" i="21" s="1"/>
  <c r="AS29" i="21"/>
  <c r="AV29" i="21"/>
  <c r="AZ29" i="21"/>
  <c r="BA29" i="21" s="1"/>
  <c r="BB29" i="21"/>
  <c r="CE29" i="21"/>
  <c r="A30" i="21"/>
  <c r="U30" i="21"/>
  <c r="AD30" i="21"/>
  <c r="AH30" i="21"/>
  <c r="BE30" i="21" s="1"/>
  <c r="AS30" i="21"/>
  <c r="AV30" i="21"/>
  <c r="AZ30" i="21"/>
  <c r="BA30" i="21" s="1"/>
  <c r="BB30" i="21"/>
  <c r="CE30" i="21"/>
  <c r="A31" i="21"/>
  <c r="U31" i="21"/>
  <c r="W31" i="21" s="1"/>
  <c r="AD31" i="21"/>
  <c r="BD31" i="21" s="1"/>
  <c r="AH31" i="21"/>
  <c r="AS31" i="21"/>
  <c r="AV31" i="21"/>
  <c r="AZ31" i="21"/>
  <c r="BA31" i="21"/>
  <c r="BB31" i="21"/>
  <c r="CE31" i="21"/>
  <c r="A32" i="21"/>
  <c r="U32" i="21"/>
  <c r="W32" i="21" s="1"/>
  <c r="AD32" i="21"/>
  <c r="BD32" i="21" s="1"/>
  <c r="AH32" i="21"/>
  <c r="BE32" i="21" s="1"/>
  <c r="AS32" i="21"/>
  <c r="AV32" i="21"/>
  <c r="AW32" i="21" s="1"/>
  <c r="AZ32" i="21"/>
  <c r="BA32" i="21" s="1"/>
  <c r="BB32" i="21"/>
  <c r="CE32" i="21"/>
  <c r="A33" i="21"/>
  <c r="U33" i="21"/>
  <c r="W33" i="21" s="1"/>
  <c r="AD33" i="21"/>
  <c r="BD33" i="21" s="1"/>
  <c r="AH33" i="21"/>
  <c r="AS33" i="21"/>
  <c r="AV33" i="21"/>
  <c r="AZ33" i="21"/>
  <c r="BA33" i="21" s="1"/>
  <c r="BB33" i="21"/>
  <c r="CE33" i="21"/>
  <c r="A34" i="21"/>
  <c r="U34" i="21"/>
  <c r="AD34" i="21"/>
  <c r="AH34" i="21"/>
  <c r="AW34" i="21" s="1"/>
  <c r="AS34" i="21"/>
  <c r="AV34" i="21"/>
  <c r="AZ34" i="21"/>
  <c r="BA34" i="21"/>
  <c r="BB34" i="21"/>
  <c r="CE34" i="21"/>
  <c r="A35" i="21"/>
  <c r="U35" i="21"/>
  <c r="AD35" i="21"/>
  <c r="AH35" i="21"/>
  <c r="AS35" i="21"/>
  <c r="AV35" i="21" s="1"/>
  <c r="AW35" i="21" s="1"/>
  <c r="AZ35" i="21"/>
  <c r="BA35" i="21" s="1"/>
  <c r="BB35" i="21"/>
  <c r="CE35" i="21"/>
  <c r="A36" i="21"/>
  <c r="U36" i="21"/>
  <c r="AD36" i="21"/>
  <c r="BD36" i="21" s="1"/>
  <c r="AH36" i="21"/>
  <c r="BE36" i="21" s="1"/>
  <c r="AS36" i="21"/>
  <c r="AV36" i="21" s="1"/>
  <c r="AZ36" i="21"/>
  <c r="BA36" i="21" s="1"/>
  <c r="BB36" i="21"/>
  <c r="CE36" i="21"/>
  <c r="A37" i="21"/>
  <c r="U37" i="21"/>
  <c r="AD37" i="21"/>
  <c r="AH37" i="21"/>
  <c r="BE37" i="21" s="1"/>
  <c r="AS37" i="21"/>
  <c r="AV37" i="21"/>
  <c r="AZ37" i="21"/>
  <c r="BA37" i="21"/>
  <c r="BB37" i="21"/>
  <c r="CE37" i="21"/>
  <c r="A38" i="21"/>
  <c r="U38" i="21"/>
  <c r="AD38" i="21"/>
  <c r="AH38" i="21"/>
  <c r="AS38" i="21"/>
  <c r="AV38" i="21"/>
  <c r="AW38" i="21" s="1"/>
  <c r="AZ38" i="21"/>
  <c r="BA38" i="21"/>
  <c r="BB38" i="21"/>
  <c r="CE38" i="21"/>
  <c r="A39" i="21"/>
  <c r="U39" i="21"/>
  <c r="AD39" i="21"/>
  <c r="AH39" i="21"/>
  <c r="BE39" i="21" s="1"/>
  <c r="AS39" i="21"/>
  <c r="AV39" i="21" s="1"/>
  <c r="AW39" i="21" s="1"/>
  <c r="AZ39" i="21"/>
  <c r="BA39" i="21" s="1"/>
  <c r="BB39" i="21"/>
  <c r="CE39" i="21"/>
  <c r="A40" i="21"/>
  <c r="U40" i="21"/>
  <c r="AD40" i="21"/>
  <c r="AH40" i="21"/>
  <c r="BE40" i="21"/>
  <c r="AS40" i="21"/>
  <c r="AV40" i="21"/>
  <c r="AW40" i="21" s="1"/>
  <c r="AZ40" i="21"/>
  <c r="BA40" i="21"/>
  <c r="BB40" i="21"/>
  <c r="BD40" i="21"/>
  <c r="CE40" i="21"/>
  <c r="A41" i="21"/>
  <c r="U41" i="21"/>
  <c r="AD41" i="21"/>
  <c r="BD41" i="21" s="1"/>
  <c r="AH41" i="21"/>
  <c r="BE41" i="21" s="1"/>
  <c r="BC41" i="21"/>
  <c r="AS41" i="21"/>
  <c r="AV41" i="21" s="1"/>
  <c r="AW41" i="21"/>
  <c r="AZ41" i="21"/>
  <c r="BA41" i="21" s="1"/>
  <c r="BB41" i="21"/>
  <c r="CE41" i="21"/>
  <c r="A42" i="21"/>
  <c r="U42" i="21"/>
  <c r="AD42" i="21"/>
  <c r="W42" i="21"/>
  <c r="AH42" i="21"/>
  <c r="BE42" i="21"/>
  <c r="AS42" i="21"/>
  <c r="AV42" i="21"/>
  <c r="AW42" i="21"/>
  <c r="AZ42" i="21"/>
  <c r="BA42" i="21" s="1"/>
  <c r="BB42" i="21"/>
  <c r="BD42" i="21"/>
  <c r="CE42" i="21"/>
  <c r="A43" i="21"/>
  <c r="U43" i="21"/>
  <c r="AD43" i="21"/>
  <c r="AH43" i="21"/>
  <c r="BC43" i="21" s="1"/>
  <c r="AS43" i="21"/>
  <c r="AV43" i="21"/>
  <c r="AZ43" i="21"/>
  <c r="BA43" i="21"/>
  <c r="BB43" i="21"/>
  <c r="CE43" i="21"/>
  <c r="A44" i="21"/>
  <c r="U44" i="21"/>
  <c r="AD44" i="21"/>
  <c r="BD44" i="21"/>
  <c r="AH44" i="21"/>
  <c r="BE44" i="21" s="1"/>
  <c r="AS44" i="21"/>
  <c r="AV44" i="21"/>
  <c r="AZ44" i="21"/>
  <c r="BA44" i="21"/>
  <c r="BB44" i="21"/>
  <c r="CE44" i="21"/>
  <c r="A45" i="21"/>
  <c r="U45" i="21"/>
  <c r="AD45" i="21"/>
  <c r="W45" i="21" s="1"/>
  <c r="BD45" i="21"/>
  <c r="AH45" i="21"/>
  <c r="BE45" i="21"/>
  <c r="AS45" i="21"/>
  <c r="AV45" i="21" s="1"/>
  <c r="AZ45" i="21"/>
  <c r="BA45" i="21" s="1"/>
  <c r="BB45" i="21"/>
  <c r="BC45" i="21"/>
  <c r="CE45" i="21"/>
  <c r="A46" i="21"/>
  <c r="U46" i="21"/>
  <c r="BC46" i="21"/>
  <c r="AD46" i="21"/>
  <c r="W46" i="21"/>
  <c r="AH46" i="21"/>
  <c r="AW46" i="21" s="1"/>
  <c r="BE46" i="21"/>
  <c r="AS46" i="21"/>
  <c r="AV46" i="21" s="1"/>
  <c r="AZ46" i="21"/>
  <c r="BA46" i="21"/>
  <c r="BB46" i="21"/>
  <c r="BD46" i="21"/>
  <c r="CE46" i="21"/>
  <c r="A47" i="21"/>
  <c r="U47" i="21"/>
  <c r="AD47" i="21"/>
  <c r="W47" i="21" s="1"/>
  <c r="BD47" i="21"/>
  <c r="AH47" i="21"/>
  <c r="AS47" i="21"/>
  <c r="AV47" i="21"/>
  <c r="AW47" i="21"/>
  <c r="AZ47" i="21"/>
  <c r="BA47" i="21"/>
  <c r="BB47" i="21"/>
  <c r="BE47" i="21"/>
  <c r="CE47" i="21"/>
  <c r="A48" i="21"/>
  <c r="U48" i="21"/>
  <c r="W48" i="21" s="1"/>
  <c r="AD48" i="21"/>
  <c r="AH48" i="21"/>
  <c r="AS48" i="21"/>
  <c r="AV48" i="21"/>
  <c r="AW48" i="21"/>
  <c r="AZ48" i="21"/>
  <c r="BA48" i="21" s="1"/>
  <c r="BB48" i="21"/>
  <c r="BD48" i="21"/>
  <c r="BE48" i="21"/>
  <c r="CE48" i="21"/>
  <c r="A49" i="21"/>
  <c r="U49" i="21"/>
  <c r="AD49" i="21"/>
  <c r="W49" i="21"/>
  <c r="BD49" i="21"/>
  <c r="AH49" i="21"/>
  <c r="BE49" i="21" s="1"/>
  <c r="AS49" i="21"/>
  <c r="AV49" i="21"/>
  <c r="AW49" i="21" s="1"/>
  <c r="AZ49" i="21"/>
  <c r="BA49" i="21"/>
  <c r="BB49" i="21"/>
  <c r="CE49" i="21"/>
  <c r="A50" i="21"/>
  <c r="U50" i="21"/>
  <c r="AD50" i="21"/>
  <c r="BD50" i="21" s="1"/>
  <c r="AH50" i="21"/>
  <c r="AW50" i="21" s="1"/>
  <c r="AS50" i="21"/>
  <c r="AV50" i="21"/>
  <c r="AZ50" i="21"/>
  <c r="BA50" i="21" s="1"/>
  <c r="BB50" i="21"/>
  <c r="CE50" i="21"/>
  <c r="A51" i="21"/>
  <c r="U51" i="21"/>
  <c r="AD51" i="21"/>
  <c r="AH51" i="21"/>
  <c r="BC51" i="21"/>
  <c r="AS51" i="21"/>
  <c r="AV51" i="21" s="1"/>
  <c r="AW51" i="21" s="1"/>
  <c r="AZ51" i="21"/>
  <c r="BA51" i="21"/>
  <c r="BB51" i="21"/>
  <c r="CE51" i="21"/>
  <c r="A52" i="21"/>
  <c r="U52" i="21"/>
  <c r="AD52" i="21"/>
  <c r="AH52" i="21"/>
  <c r="AW52" i="21"/>
  <c r="AS52" i="21"/>
  <c r="AV52" i="21" s="1"/>
  <c r="AZ52" i="21"/>
  <c r="BA52" i="21" s="1"/>
  <c r="BB52" i="21"/>
  <c r="BE52" i="21"/>
  <c r="CE52" i="21"/>
  <c r="A53" i="21"/>
  <c r="U53" i="21"/>
  <c r="W53" i="21" s="1"/>
  <c r="AD53" i="21"/>
  <c r="BD53" i="21"/>
  <c r="AH53" i="21"/>
  <c r="AS53" i="21"/>
  <c r="AV53" i="21" s="1"/>
  <c r="AW53" i="21" s="1"/>
  <c r="AZ53" i="21"/>
  <c r="BA53" i="21"/>
  <c r="BB53" i="21"/>
  <c r="CE53" i="21"/>
  <c r="A54" i="21"/>
  <c r="U54" i="21"/>
  <c r="W54" i="21" s="1"/>
  <c r="AD54" i="21"/>
  <c r="AH54" i="21"/>
  <c r="BE54" i="21" s="1"/>
  <c r="AS54" i="21"/>
  <c r="AV54" i="21"/>
  <c r="AW54" i="21" s="1"/>
  <c r="AZ54" i="21"/>
  <c r="BA54" i="21" s="1"/>
  <c r="BB54" i="21"/>
  <c r="BC54" i="21"/>
  <c r="BD54" i="21"/>
  <c r="CE54" i="21"/>
  <c r="A55" i="21"/>
  <c r="U55" i="21"/>
  <c r="AD55" i="21"/>
  <c r="W55" i="21" s="1"/>
  <c r="AH55" i="21"/>
  <c r="AS55" i="21"/>
  <c r="AV55" i="21" s="1"/>
  <c r="AW55" i="21" s="1"/>
  <c r="AZ55" i="21"/>
  <c r="BA55" i="21"/>
  <c r="BB55" i="21"/>
  <c r="BD55" i="21"/>
  <c r="BE55" i="21"/>
  <c r="CE55" i="21"/>
  <c r="A56" i="21"/>
  <c r="U56" i="21"/>
  <c r="AD56" i="21"/>
  <c r="W56" i="21"/>
  <c r="AH56" i="21"/>
  <c r="BE56" i="21" s="1"/>
  <c r="AS56" i="21"/>
  <c r="AV56" i="21" s="1"/>
  <c r="AZ56" i="21"/>
  <c r="BA56" i="21"/>
  <c r="BB56" i="21"/>
  <c r="CE56" i="21"/>
  <c r="A57" i="21"/>
  <c r="U57" i="21"/>
  <c r="AD57" i="21"/>
  <c r="AH57" i="21"/>
  <c r="BE57" i="21" s="1"/>
  <c r="BC57" i="21"/>
  <c r="AS57" i="21"/>
  <c r="AV57" i="21"/>
  <c r="AZ57" i="21"/>
  <c r="BA57" i="21"/>
  <c r="BB57" i="21"/>
  <c r="CE57" i="21"/>
  <c r="A58" i="21"/>
  <c r="U58" i="21"/>
  <c r="AD58" i="21"/>
  <c r="W58" i="21"/>
  <c r="AH58" i="21"/>
  <c r="AS58" i="21"/>
  <c r="AV58" i="21"/>
  <c r="AZ58" i="21"/>
  <c r="BA58" i="21" s="1"/>
  <c r="BB58" i="21"/>
  <c r="BD58" i="21"/>
  <c r="CE58" i="21"/>
  <c r="A59" i="21"/>
  <c r="U59" i="21"/>
  <c r="AD59" i="21"/>
  <c r="AH59" i="21"/>
  <c r="BC59" i="21" s="1"/>
  <c r="AS59" i="21"/>
  <c r="AV59" i="21"/>
  <c r="AZ59" i="21"/>
  <c r="BA59" i="21" s="1"/>
  <c r="BB59" i="21"/>
  <c r="CE59" i="21"/>
  <c r="A60" i="21"/>
  <c r="U60" i="21"/>
  <c r="AD60" i="21"/>
  <c r="BD60" i="21" s="1"/>
  <c r="AH60" i="21"/>
  <c r="BE60" i="21"/>
  <c r="AS60" i="21"/>
  <c r="AV60" i="21"/>
  <c r="AW60" i="21"/>
  <c r="AZ60" i="21"/>
  <c r="BA60" i="21"/>
  <c r="BB60" i="21"/>
  <c r="CE60" i="21"/>
  <c r="A61" i="21"/>
  <c r="U61" i="21"/>
  <c r="BC61" i="21" s="1"/>
  <c r="AD61" i="21"/>
  <c r="AH61" i="21"/>
  <c r="AS61" i="21"/>
  <c r="AV61" i="21"/>
  <c r="AW61" i="21" s="1"/>
  <c r="AZ61" i="21"/>
  <c r="BA61" i="21"/>
  <c r="BB61" i="21"/>
  <c r="BE61" i="21"/>
  <c r="CE61" i="21"/>
  <c r="A62" i="21"/>
  <c r="U62" i="21"/>
  <c r="AD62" i="21"/>
  <c r="BD62" i="21"/>
  <c r="AH62" i="21"/>
  <c r="BE62" i="21" s="1"/>
  <c r="AS62" i="21"/>
  <c r="AV62" i="21"/>
  <c r="AW62" i="21" s="1"/>
  <c r="AZ62" i="21"/>
  <c r="BA62" i="21"/>
  <c r="BB62" i="21"/>
  <c r="CE62" i="21"/>
  <c r="A63" i="21"/>
  <c r="U63" i="21"/>
  <c r="AD63" i="21"/>
  <c r="AH63" i="21"/>
  <c r="BE63" i="21"/>
  <c r="AS63" i="21"/>
  <c r="AV63" i="21" s="1"/>
  <c r="AW63" i="21" s="1"/>
  <c r="AZ63" i="21"/>
  <c r="BA63" i="21"/>
  <c r="BB63" i="21"/>
  <c r="CE63" i="21"/>
  <c r="A64" i="21"/>
  <c r="U64" i="21"/>
  <c r="W64" i="21" s="1"/>
  <c r="AD64" i="21"/>
  <c r="AH64" i="21"/>
  <c r="AS64" i="21"/>
  <c r="AV64" i="21"/>
  <c r="AW64" i="21" s="1"/>
  <c r="AZ64" i="21"/>
  <c r="BA64" i="21"/>
  <c r="BB64" i="21"/>
  <c r="BD64" i="21"/>
  <c r="BE64" i="21"/>
  <c r="CE64" i="21"/>
  <c r="A65" i="21"/>
  <c r="U65" i="21"/>
  <c r="AD65" i="21"/>
  <c r="W65" i="21" s="1"/>
  <c r="BD65" i="21"/>
  <c r="AH65" i="21"/>
  <c r="BC65" i="21" s="1"/>
  <c r="AS65" i="21"/>
  <c r="AV65" i="21"/>
  <c r="AW65" i="21"/>
  <c r="AZ65" i="21"/>
  <c r="BA65" i="21"/>
  <c r="BB65" i="21"/>
  <c r="CE65" i="21"/>
  <c r="A66" i="21"/>
  <c r="U66" i="21"/>
  <c r="AD66" i="21"/>
  <c r="BD66" i="21" s="1"/>
  <c r="AH66" i="21"/>
  <c r="BE66" i="21"/>
  <c r="AS66" i="21"/>
  <c r="AV66" i="21" s="1"/>
  <c r="AW66" i="21"/>
  <c r="AZ66" i="21"/>
  <c r="BA66" i="21" s="1"/>
  <c r="BB66" i="21"/>
  <c r="CE66" i="21"/>
  <c r="A67" i="21"/>
  <c r="U67" i="21"/>
  <c r="BC67" i="21" s="1"/>
  <c r="AD67" i="21"/>
  <c r="W67" i="21" s="1"/>
  <c r="AH67" i="21"/>
  <c r="AS67" i="21"/>
  <c r="AV67" i="21" s="1"/>
  <c r="AW67" i="21" s="1"/>
  <c r="AZ67" i="21"/>
  <c r="BA67" i="21"/>
  <c r="BB67" i="21"/>
  <c r="CE67" i="21"/>
  <c r="A68" i="21"/>
  <c r="U68" i="21"/>
  <c r="W68" i="21" s="1"/>
  <c r="AD68" i="21"/>
  <c r="AH68" i="21"/>
  <c r="BE68" i="21"/>
  <c r="AS68" i="21"/>
  <c r="AV68" i="21"/>
  <c r="AZ68" i="21"/>
  <c r="BA68" i="21"/>
  <c r="BB68" i="21"/>
  <c r="CE68" i="21"/>
  <c r="A69" i="21"/>
  <c r="U69" i="21"/>
  <c r="W69" i="21" s="1"/>
  <c r="AD69" i="21"/>
  <c r="BD69" i="21"/>
  <c r="AH69" i="21"/>
  <c r="BC69" i="21" s="1"/>
  <c r="AS69" i="21"/>
  <c r="AV69" i="21"/>
  <c r="AW69" i="21" s="1"/>
  <c r="AZ69" i="21"/>
  <c r="BA69" i="21"/>
  <c r="BB69" i="21"/>
  <c r="BE69" i="21"/>
  <c r="CE69" i="21"/>
  <c r="A70" i="21"/>
  <c r="U70" i="21"/>
  <c r="AD70" i="21"/>
  <c r="BD70" i="21" s="1"/>
  <c r="AH70" i="21"/>
  <c r="AS70" i="21"/>
  <c r="AV70" i="21" s="1"/>
  <c r="AZ70" i="21"/>
  <c r="BA70" i="21" s="1"/>
  <c r="BB70" i="21"/>
  <c r="CE70" i="21"/>
  <c r="A71" i="21"/>
  <c r="U71" i="21"/>
  <c r="AD71" i="21"/>
  <c r="AH71" i="21"/>
  <c r="BE71" i="21" s="1"/>
  <c r="AS71" i="21"/>
  <c r="AV71" i="21"/>
  <c r="AZ71" i="21"/>
  <c r="BA71" i="21"/>
  <c r="BB71" i="21"/>
  <c r="CE71" i="21"/>
  <c r="A72" i="21"/>
  <c r="U72" i="21"/>
  <c r="AD72" i="21"/>
  <c r="AH72" i="21"/>
  <c r="BE72" i="21"/>
  <c r="AS72" i="21"/>
  <c r="AV72" i="21"/>
  <c r="AZ72" i="21"/>
  <c r="BA72" i="21" s="1"/>
  <c r="BB72" i="21"/>
  <c r="BD72" i="21"/>
  <c r="CE72" i="21"/>
  <c r="A73" i="21"/>
  <c r="U73" i="21"/>
  <c r="BC73" i="21" s="1"/>
  <c r="W73" i="21"/>
  <c r="AD73" i="21"/>
  <c r="BD73" i="21"/>
  <c r="AH73" i="21"/>
  <c r="AS73" i="21"/>
  <c r="AV73" i="21" s="1"/>
  <c r="AW73" i="21" s="1"/>
  <c r="AZ73" i="21"/>
  <c r="BA73" i="21"/>
  <c r="BB73" i="21"/>
  <c r="CE73" i="21"/>
  <c r="A74" i="21"/>
  <c r="U74" i="21"/>
  <c r="AD74" i="21"/>
  <c r="W74" i="21" s="1"/>
  <c r="AH74" i="21"/>
  <c r="BE74" i="21"/>
  <c r="AS74" i="21"/>
  <c r="AV74" i="21"/>
  <c r="AW74" i="21" s="1"/>
  <c r="AZ74" i="21"/>
  <c r="BA74" i="21"/>
  <c r="BB74" i="21"/>
  <c r="BD74" i="21"/>
  <c r="CE74" i="21"/>
  <c r="A75" i="21"/>
  <c r="U75" i="21"/>
  <c r="AD75" i="21"/>
  <c r="BD75" i="21" s="1"/>
  <c r="AH75" i="21"/>
  <c r="BC75" i="21"/>
  <c r="AS75" i="21"/>
  <c r="AV75" i="21" s="1"/>
  <c r="AW75" i="21" s="1"/>
  <c r="AZ75" i="21"/>
  <c r="BA75" i="21"/>
  <c r="BB75" i="21"/>
  <c r="CE75" i="21"/>
  <c r="A76" i="21"/>
  <c r="U76" i="21"/>
  <c r="AD76" i="21"/>
  <c r="W76" i="21"/>
  <c r="AH76" i="21"/>
  <c r="BE76" i="21" s="1"/>
  <c r="AS76" i="21"/>
  <c r="AV76" i="21" s="1"/>
  <c r="AZ76" i="21"/>
  <c r="BA76" i="21"/>
  <c r="BB76" i="21"/>
  <c r="BD76" i="21"/>
  <c r="CE76" i="21"/>
  <c r="A77" i="21"/>
  <c r="U77" i="21"/>
  <c r="BC77" i="21"/>
  <c r="AD77" i="21"/>
  <c r="AH77" i="21"/>
  <c r="BE77" i="21"/>
  <c r="AS77" i="21"/>
  <c r="AV77" i="21"/>
  <c r="AW77" i="21" s="1"/>
  <c r="AZ77" i="21"/>
  <c r="BA77" i="21" s="1"/>
  <c r="BB77" i="21"/>
  <c r="CE77" i="21"/>
  <c r="A78" i="21"/>
  <c r="U78" i="21"/>
  <c r="AD78" i="21"/>
  <c r="W78" i="21" s="1"/>
  <c r="AH78" i="21"/>
  <c r="BE78" i="21"/>
  <c r="AS78" i="21"/>
  <c r="AV78" i="21"/>
  <c r="AW78" i="21" s="1"/>
  <c r="AZ78" i="21"/>
  <c r="BA78" i="21" s="1"/>
  <c r="BB78" i="21"/>
  <c r="BC78" i="21"/>
  <c r="CE78" i="21"/>
  <c r="A79" i="21"/>
  <c r="U79" i="21"/>
  <c r="W79" i="21" s="1"/>
  <c r="AD79" i="21"/>
  <c r="AH79" i="21"/>
  <c r="BE79" i="21"/>
  <c r="AS79" i="21"/>
  <c r="AV79" i="21" s="1"/>
  <c r="AZ79" i="21"/>
  <c r="BA79" i="21"/>
  <c r="BB79" i="21"/>
  <c r="CE79" i="21"/>
  <c r="A80" i="21"/>
  <c r="U80" i="21"/>
  <c r="AD80" i="21"/>
  <c r="W80" i="21" s="1"/>
  <c r="AH80" i="21"/>
  <c r="AS80" i="21"/>
  <c r="AV80" i="21" s="1"/>
  <c r="AW80" i="21" s="1"/>
  <c r="AZ80" i="21"/>
  <c r="BA80" i="21"/>
  <c r="BB80" i="21"/>
  <c r="BD80" i="21"/>
  <c r="BE80" i="21"/>
  <c r="CE80" i="21"/>
  <c r="A81" i="21"/>
  <c r="U81" i="21"/>
  <c r="AD81" i="21"/>
  <c r="W81" i="21"/>
  <c r="BD81" i="21"/>
  <c r="AH81" i="21"/>
  <c r="AS81" i="21"/>
  <c r="AV81" i="21"/>
  <c r="AW81" i="21"/>
  <c r="AZ81" i="21"/>
  <c r="BA81" i="21"/>
  <c r="BB81" i="21"/>
  <c r="CE81" i="21"/>
  <c r="A82" i="21"/>
  <c r="U82" i="21"/>
  <c r="AD82" i="21"/>
  <c r="BD82" i="21" s="1"/>
  <c r="AH82" i="21"/>
  <c r="BE82" i="21"/>
  <c r="AS82" i="21"/>
  <c r="AV82" i="21" s="1"/>
  <c r="AW82" i="21"/>
  <c r="AZ82" i="21"/>
  <c r="BA82" i="21" s="1"/>
  <c r="BB82" i="21"/>
  <c r="CE82" i="21"/>
  <c r="A83" i="21"/>
  <c r="U83" i="21"/>
  <c r="AD83" i="21"/>
  <c r="BD83" i="21" s="1"/>
  <c r="AH83" i="21"/>
  <c r="BE83" i="21" s="1"/>
  <c r="AS83" i="21"/>
  <c r="AV83" i="21" s="1"/>
  <c r="AW83" i="21" s="1"/>
  <c r="AZ83" i="21"/>
  <c r="BA83" i="21"/>
  <c r="BB83" i="21"/>
  <c r="CE83" i="21"/>
  <c r="A84" i="21"/>
  <c r="U84" i="21"/>
  <c r="BC84" i="21" s="1"/>
  <c r="AD84" i="21"/>
  <c r="AH84" i="21"/>
  <c r="AS84" i="21"/>
  <c r="AV84" i="21"/>
  <c r="AW84" i="21" s="1"/>
  <c r="AZ84" i="21"/>
  <c r="BA84" i="21" s="1"/>
  <c r="BB84" i="21"/>
  <c r="CE84" i="21"/>
  <c r="A85" i="21"/>
  <c r="U85" i="21"/>
  <c r="AD85" i="21"/>
  <c r="BD85" i="21"/>
  <c r="AH85" i="21"/>
  <c r="AS85" i="21"/>
  <c r="AV85" i="21"/>
  <c r="AW85" i="21" s="1"/>
  <c r="AZ85" i="21"/>
  <c r="BA85" i="21"/>
  <c r="BB85" i="21"/>
  <c r="CE85" i="21"/>
  <c r="A86" i="21"/>
  <c r="U86" i="21"/>
  <c r="AD86" i="21"/>
  <c r="W86" i="21"/>
  <c r="AH86" i="21"/>
  <c r="BE86" i="21" s="1"/>
  <c r="AS86" i="21"/>
  <c r="AV86" i="21" s="1"/>
  <c r="AW86" i="21" s="1"/>
  <c r="AZ86" i="21"/>
  <c r="BA86" i="21" s="1"/>
  <c r="BB86" i="21"/>
  <c r="BD86" i="21"/>
  <c r="CE86" i="21"/>
  <c r="A87" i="21"/>
  <c r="U87" i="21"/>
  <c r="AD87" i="21"/>
  <c r="AH87" i="21"/>
  <c r="BE87" i="21" s="1"/>
  <c r="BC87" i="21"/>
  <c r="AS87" i="21"/>
  <c r="AV87" i="21"/>
  <c r="AW87" i="21" s="1"/>
  <c r="AZ87" i="21"/>
  <c r="BA87" i="21"/>
  <c r="BB87" i="21"/>
  <c r="CE87" i="21"/>
  <c r="A88" i="21"/>
  <c r="U88" i="21"/>
  <c r="W88" i="21"/>
  <c r="AD88" i="21"/>
  <c r="AH88" i="21"/>
  <c r="BE88" i="21" s="1"/>
  <c r="AS88" i="21"/>
  <c r="AV88" i="21"/>
  <c r="AW88" i="21" s="1"/>
  <c r="AZ88" i="21"/>
  <c r="BA88" i="21" s="1"/>
  <c r="BB88" i="21"/>
  <c r="BD88" i="21"/>
  <c r="CE88" i="21"/>
  <c r="A89" i="21"/>
  <c r="U89" i="21"/>
  <c r="AD89" i="21"/>
  <c r="W89" i="21" s="1"/>
  <c r="AH89" i="21"/>
  <c r="BC89" i="21" s="1"/>
  <c r="AS89" i="21"/>
  <c r="AV89" i="21"/>
  <c r="AW89" i="21"/>
  <c r="AZ89" i="21"/>
  <c r="BA89" i="21"/>
  <c r="BB89" i="21"/>
  <c r="BE89" i="21"/>
  <c r="CE89" i="21"/>
  <c r="A90" i="21"/>
  <c r="U90" i="21"/>
  <c r="AD90" i="21"/>
  <c r="AH90" i="21"/>
  <c r="BC90" i="21" s="1"/>
  <c r="AS90" i="21"/>
  <c r="AV90" i="21" s="1"/>
  <c r="AZ90" i="21"/>
  <c r="BA90" i="21"/>
  <c r="BB90" i="21"/>
  <c r="CE90" i="21"/>
  <c r="A91" i="21"/>
  <c r="U91" i="21"/>
  <c r="AD91" i="21"/>
  <c r="BD91" i="21"/>
  <c r="AH91" i="21"/>
  <c r="AS91" i="21"/>
  <c r="AV91" i="21"/>
  <c r="AW91" i="21"/>
  <c r="AZ91" i="21"/>
  <c r="BA91" i="21"/>
  <c r="BB91" i="21"/>
  <c r="CE91" i="21"/>
  <c r="A92" i="21"/>
  <c r="U92" i="21"/>
  <c r="AD92" i="21"/>
  <c r="BD92" i="21" s="1"/>
  <c r="AH92" i="21"/>
  <c r="AS92" i="21"/>
  <c r="AV92" i="21"/>
  <c r="AZ92" i="21"/>
  <c r="BA92" i="21"/>
  <c r="BB92" i="21"/>
  <c r="CE92" i="21"/>
  <c r="A93" i="21"/>
  <c r="U93" i="21"/>
  <c r="BC93" i="21" s="1"/>
  <c r="AD93" i="21"/>
  <c r="AH93" i="21"/>
  <c r="AS93" i="21"/>
  <c r="AV93" i="21" s="1"/>
  <c r="AW93" i="21" s="1"/>
  <c r="AZ93" i="21"/>
  <c r="BA93" i="21"/>
  <c r="BB93" i="21"/>
  <c r="BE93" i="21"/>
  <c r="CE93" i="21"/>
  <c r="A94" i="21"/>
  <c r="U94" i="21"/>
  <c r="AD94" i="21"/>
  <c r="W94" i="21"/>
  <c r="AH94" i="21"/>
  <c r="BC94" i="21"/>
  <c r="AS94" i="21"/>
  <c r="AV94" i="21"/>
  <c r="AW94" i="21" s="1"/>
  <c r="AZ94" i="21"/>
  <c r="BA94" i="21"/>
  <c r="BB94" i="21"/>
  <c r="BD94" i="21"/>
  <c r="CE94" i="21"/>
  <c r="A95" i="21"/>
  <c r="U95" i="21"/>
  <c r="AD95" i="21"/>
  <c r="BD95" i="21"/>
  <c r="AH95" i="21"/>
  <c r="BC95" i="21" s="1"/>
  <c r="BE95" i="21"/>
  <c r="AS95" i="21"/>
  <c r="AV95" i="21"/>
  <c r="AW95" i="21" s="1"/>
  <c r="AZ95" i="21"/>
  <c r="BA95" i="21" s="1"/>
  <c r="BB95" i="21"/>
  <c r="CE95" i="21"/>
  <c r="A96" i="21"/>
  <c r="U96" i="21"/>
  <c r="AD96" i="21"/>
  <c r="AH96" i="21"/>
  <c r="BE96" i="21"/>
  <c r="AS96" i="21"/>
  <c r="AV96" i="21" s="1"/>
  <c r="AW96" i="21" s="1"/>
  <c r="AZ96" i="21"/>
  <c r="BA96" i="21" s="1"/>
  <c r="BB96" i="21"/>
  <c r="BD96" i="21"/>
  <c r="CE96" i="21"/>
  <c r="A97" i="21"/>
  <c r="U97" i="21"/>
  <c r="AD97" i="21"/>
  <c r="AH97" i="21"/>
  <c r="BC97" i="21" s="1"/>
  <c r="AS97" i="21"/>
  <c r="AV97" i="21" s="1"/>
  <c r="AW97" i="21" s="1"/>
  <c r="AZ97" i="21"/>
  <c r="BA97" i="21"/>
  <c r="BB97" i="21"/>
  <c r="BE97" i="21"/>
  <c r="CE97" i="21"/>
  <c r="A98" i="21"/>
  <c r="U98" i="21"/>
  <c r="AD98" i="21"/>
  <c r="W98" i="21" s="1"/>
  <c r="BD98" i="21"/>
  <c r="AH98" i="21"/>
  <c r="BC98" i="21"/>
  <c r="AS98" i="21"/>
  <c r="AV98" i="21"/>
  <c r="AW98" i="21" s="1"/>
  <c r="AZ98" i="21"/>
  <c r="BA98" i="21" s="1"/>
  <c r="BB98" i="21"/>
  <c r="CE98" i="21"/>
  <c r="A99" i="21"/>
  <c r="U99" i="21"/>
  <c r="AD99" i="21"/>
  <c r="BD99" i="21" s="1"/>
  <c r="AH99" i="21"/>
  <c r="AS99" i="21"/>
  <c r="AV99" i="21"/>
  <c r="AZ99" i="21"/>
  <c r="BA99" i="21"/>
  <c r="BB99" i="21"/>
  <c r="CE99" i="21"/>
  <c r="A100" i="21"/>
  <c r="U100" i="21"/>
  <c r="AD100" i="21"/>
  <c r="BD100" i="21" s="1"/>
  <c r="AH100" i="21"/>
  <c r="BE100" i="21" s="1"/>
  <c r="AS100" i="21"/>
  <c r="AV100" i="21" s="1"/>
  <c r="AW100" i="21" s="1"/>
  <c r="AZ100" i="21"/>
  <c r="BA100" i="21" s="1"/>
  <c r="BB100" i="21"/>
  <c r="AG21" i="24" s="1"/>
  <c r="CE100" i="21"/>
  <c r="A101" i="21"/>
  <c r="U101" i="21"/>
  <c r="AD101" i="21"/>
  <c r="W101" i="21"/>
  <c r="AH101" i="21"/>
  <c r="BC101" i="21" s="1"/>
  <c r="AS101" i="21"/>
  <c r="AV101" i="21"/>
  <c r="AW101" i="21"/>
  <c r="AZ101" i="21"/>
  <c r="BA101" i="21"/>
  <c r="BB101" i="21"/>
  <c r="BE101" i="21"/>
  <c r="CE101" i="21"/>
  <c r="A102" i="21"/>
  <c r="U102" i="21"/>
  <c r="W102" i="21" s="1"/>
  <c r="AD102" i="21"/>
  <c r="AH102" i="21"/>
  <c r="BC102" i="21"/>
  <c r="AS102" i="21"/>
  <c r="AV102" i="21"/>
  <c r="AW102" i="21" s="1"/>
  <c r="AZ102" i="21"/>
  <c r="BA102" i="21"/>
  <c r="BB102" i="21"/>
  <c r="BD102" i="21"/>
  <c r="CE102" i="21"/>
  <c r="A103" i="21"/>
  <c r="U103" i="21"/>
  <c r="AD103" i="21"/>
  <c r="BD103" i="21"/>
  <c r="AH103" i="21"/>
  <c r="BC103" i="21"/>
  <c r="AS103" i="21"/>
  <c r="AV103" i="21" s="1"/>
  <c r="AW103" i="21" s="1"/>
  <c r="AZ103" i="21"/>
  <c r="BA103" i="21"/>
  <c r="BB103" i="21"/>
  <c r="CE103" i="21"/>
  <c r="A104" i="21"/>
  <c r="U104" i="21"/>
  <c r="AD104" i="21"/>
  <c r="W104" i="21" s="1"/>
  <c r="AH104" i="21"/>
  <c r="AS104" i="21"/>
  <c r="AV104" i="21" s="1"/>
  <c r="AZ104" i="21"/>
  <c r="BA104" i="21"/>
  <c r="BB104" i="21"/>
  <c r="CE104" i="21"/>
  <c r="A105" i="21"/>
  <c r="U105" i="21"/>
  <c r="AD105" i="21"/>
  <c r="W105" i="21"/>
  <c r="AH105" i="21"/>
  <c r="BE105" i="21" s="1"/>
  <c r="AS105" i="21"/>
  <c r="AV105" i="21" s="1"/>
  <c r="AW105" i="21" s="1"/>
  <c r="AZ105" i="21"/>
  <c r="BA105" i="21"/>
  <c r="BB105" i="21"/>
  <c r="BC105" i="21"/>
  <c r="CE105" i="21"/>
  <c r="A106" i="21"/>
  <c r="U106" i="21"/>
  <c r="AD106" i="21"/>
  <c r="BD106" i="21" s="1"/>
  <c r="AH106" i="21"/>
  <c r="AS106" i="21"/>
  <c r="AV106" i="21" s="1"/>
  <c r="AZ106" i="21"/>
  <c r="BA106" i="21"/>
  <c r="BB106" i="21"/>
  <c r="CE106" i="21"/>
  <c r="A107" i="21"/>
  <c r="U107" i="21"/>
  <c r="BC107" i="21" s="1"/>
  <c r="AD107" i="21"/>
  <c r="BD107" i="21" s="1"/>
  <c r="AH107" i="21"/>
  <c r="AS107" i="21"/>
  <c r="AV107" i="21"/>
  <c r="AW107" i="21"/>
  <c r="AZ107" i="21"/>
  <c r="BA107" i="21" s="1"/>
  <c r="BB107" i="21"/>
  <c r="BE107" i="21"/>
  <c r="CE107" i="21"/>
  <c r="A108" i="21"/>
  <c r="U108" i="21"/>
  <c r="AD108" i="21"/>
  <c r="AH108" i="21"/>
  <c r="BE108" i="21"/>
  <c r="AS108" i="21"/>
  <c r="AV108" i="21"/>
  <c r="AW108" i="21" s="1"/>
  <c r="AZ108" i="21"/>
  <c r="BA108" i="21"/>
  <c r="BB108" i="21"/>
  <c r="CE108" i="21"/>
  <c r="A109" i="21"/>
  <c r="U109" i="21"/>
  <c r="AD109" i="21"/>
  <c r="AH109" i="21"/>
  <c r="AS109" i="21"/>
  <c r="AV109" i="21" s="1"/>
  <c r="AZ109" i="21"/>
  <c r="BA109" i="21" s="1"/>
  <c r="BB109" i="21"/>
  <c r="CE109" i="21"/>
  <c r="A110" i="21"/>
  <c r="U110" i="21"/>
  <c r="AD110" i="21"/>
  <c r="W110" i="21"/>
  <c r="AH110" i="21"/>
  <c r="AS110" i="21"/>
  <c r="AV110" i="21" s="1"/>
  <c r="AW110" i="21" s="1"/>
  <c r="AZ110" i="21"/>
  <c r="BA110" i="21" s="1"/>
  <c r="BB110" i="21"/>
  <c r="CE110" i="21"/>
  <c r="A111" i="21"/>
  <c r="U111" i="21"/>
  <c r="AD111" i="21"/>
  <c r="AH111" i="21"/>
  <c r="AS111" i="21"/>
  <c r="AV111" i="21"/>
  <c r="AW111" i="21" s="1"/>
  <c r="AZ111" i="21"/>
  <c r="BA111" i="21" s="1"/>
  <c r="BB111" i="21"/>
  <c r="BE111" i="21"/>
  <c r="CE111" i="21"/>
  <c r="A112" i="21"/>
  <c r="U112" i="21"/>
  <c r="AD112" i="21"/>
  <c r="W112" i="21" s="1"/>
  <c r="AH112" i="21"/>
  <c r="AS112" i="21"/>
  <c r="AV112" i="21" s="1"/>
  <c r="AZ112" i="21"/>
  <c r="BA112" i="21"/>
  <c r="BB112" i="21"/>
  <c r="CE112" i="21"/>
  <c r="A113" i="21"/>
  <c r="U113" i="21"/>
  <c r="AD113" i="21"/>
  <c r="AH113" i="21"/>
  <c r="AS113" i="21"/>
  <c r="AV113" i="21" s="1"/>
  <c r="AZ113" i="21"/>
  <c r="BA113" i="21"/>
  <c r="BB113" i="21"/>
  <c r="CE113" i="21"/>
  <c r="A114" i="21"/>
  <c r="U114" i="21"/>
  <c r="AD114" i="21"/>
  <c r="AH114" i="21"/>
  <c r="AS114" i="21"/>
  <c r="AV114" i="21"/>
  <c r="AZ114" i="21"/>
  <c r="BA114" i="21"/>
  <c r="BB114" i="21"/>
  <c r="CE114" i="21"/>
  <c r="A115" i="21"/>
  <c r="U115" i="21"/>
  <c r="AD115" i="21"/>
  <c r="AH115" i="21"/>
  <c r="BE115" i="21"/>
  <c r="AS115" i="21"/>
  <c r="AV115" i="21" s="1"/>
  <c r="AW115" i="21" s="1"/>
  <c r="AZ115" i="21"/>
  <c r="BA115" i="21"/>
  <c r="BB115" i="21"/>
  <c r="CE115" i="21"/>
  <c r="A116" i="21"/>
  <c r="U116" i="21"/>
  <c r="W116" i="21"/>
  <c r="AD116" i="21"/>
  <c r="BD116" i="21" s="1"/>
  <c r="AH116" i="21"/>
  <c r="AS116" i="21"/>
  <c r="AV116" i="21" s="1"/>
  <c r="AZ116" i="21"/>
  <c r="BA116" i="21"/>
  <c r="BB116" i="21"/>
  <c r="CE116" i="21"/>
  <c r="A117" i="21"/>
  <c r="U117" i="21"/>
  <c r="AD117" i="21"/>
  <c r="AH117" i="21"/>
  <c r="BC117" i="21"/>
  <c r="AS117" i="21"/>
  <c r="AV117" i="21"/>
  <c r="AZ117" i="21"/>
  <c r="BA117" i="21"/>
  <c r="BB117" i="21"/>
  <c r="CE117" i="21"/>
  <c r="A118" i="21"/>
  <c r="U118" i="21"/>
  <c r="W118" i="21"/>
  <c r="AD118" i="21"/>
  <c r="BD118" i="21" s="1"/>
  <c r="AH118" i="21"/>
  <c r="AS118" i="21"/>
  <c r="AV118" i="21" s="1"/>
  <c r="AW118" i="21" s="1"/>
  <c r="AZ118" i="21"/>
  <c r="BA118" i="21"/>
  <c r="BB118" i="21"/>
  <c r="CE118" i="21"/>
  <c r="A119" i="21"/>
  <c r="U119" i="21"/>
  <c r="AD119" i="21"/>
  <c r="AH119" i="21"/>
  <c r="BE119" i="21" s="1"/>
  <c r="AS119" i="21"/>
  <c r="AV119" i="21"/>
  <c r="AZ119" i="21"/>
  <c r="BA119" i="21"/>
  <c r="BB119" i="21"/>
  <c r="CE119" i="21"/>
  <c r="A120" i="21"/>
  <c r="U120" i="21"/>
  <c r="AD120" i="21"/>
  <c r="W120" i="21" s="1"/>
  <c r="AH120" i="21"/>
  <c r="AS120" i="21"/>
  <c r="AV120" i="21" s="1"/>
  <c r="AZ120" i="21"/>
  <c r="BA120" i="21"/>
  <c r="BB120" i="21"/>
  <c r="CE120" i="21"/>
  <c r="A121" i="21"/>
  <c r="U121" i="21"/>
  <c r="AD121" i="21"/>
  <c r="AH121" i="21"/>
  <c r="AS121" i="21"/>
  <c r="AV121" i="21" s="1"/>
  <c r="AW121" i="21" s="1"/>
  <c r="AZ121" i="21"/>
  <c r="BA121" i="21"/>
  <c r="BB121" i="21"/>
  <c r="BC121" i="21"/>
  <c r="BE121" i="21"/>
  <c r="CE121" i="21"/>
  <c r="A122" i="21"/>
  <c r="U122" i="21"/>
  <c r="W122" i="21"/>
  <c r="AD122" i="21"/>
  <c r="AH122" i="21"/>
  <c r="AS122" i="21"/>
  <c r="AV122" i="21"/>
  <c r="AZ122" i="21"/>
  <c r="BA122" i="21"/>
  <c r="BB122" i="21"/>
  <c r="BD122" i="21"/>
  <c r="CE122" i="21"/>
  <c r="A123" i="21"/>
  <c r="U123" i="21"/>
  <c r="AD123" i="21"/>
  <c r="AH123" i="21"/>
  <c r="AS123" i="21"/>
  <c r="AV123" i="21" s="1"/>
  <c r="AW123" i="21" s="1"/>
  <c r="AZ123" i="21"/>
  <c r="BA123" i="21"/>
  <c r="BB123" i="21"/>
  <c r="BE123" i="21"/>
  <c r="CE123" i="21"/>
  <c r="A124" i="21"/>
  <c r="U124" i="21"/>
  <c r="AD124" i="21"/>
  <c r="W124" i="21" s="1"/>
  <c r="AH124" i="21"/>
  <c r="AS124" i="21"/>
  <c r="AV124" i="21"/>
  <c r="AW124" i="21" s="1"/>
  <c r="AZ124" i="21"/>
  <c r="BA124" i="21"/>
  <c r="BB124" i="21"/>
  <c r="CE124" i="21"/>
  <c r="A125" i="21"/>
  <c r="U125" i="21"/>
  <c r="AD125" i="21"/>
  <c r="AH125" i="21"/>
  <c r="AS125" i="21"/>
  <c r="AV125" i="21" s="1"/>
  <c r="AW125" i="21" s="1"/>
  <c r="AZ125" i="21"/>
  <c r="BA125" i="21"/>
  <c r="BB125" i="21"/>
  <c r="CE125" i="21"/>
  <c r="A126" i="21"/>
  <c r="U126" i="21"/>
  <c r="AD126" i="21"/>
  <c r="W126" i="21" s="1"/>
  <c r="AH126" i="21"/>
  <c r="AS126" i="21"/>
  <c r="AV126" i="21" s="1"/>
  <c r="AW126" i="21" s="1"/>
  <c r="AZ126" i="21"/>
  <c r="BA126" i="21"/>
  <c r="BB126" i="21"/>
  <c r="BD126" i="21"/>
  <c r="CE126" i="21"/>
  <c r="A127" i="21"/>
  <c r="U127" i="21"/>
  <c r="AD127" i="21"/>
  <c r="AH127" i="21"/>
  <c r="AS127" i="21"/>
  <c r="AV127" i="21"/>
  <c r="AW127" i="21" s="1"/>
  <c r="AZ127" i="21"/>
  <c r="BA127" i="21"/>
  <c r="BB127" i="21"/>
  <c r="CE127" i="21"/>
  <c r="A128" i="21"/>
  <c r="U128" i="21"/>
  <c r="AD128" i="21"/>
  <c r="W128" i="21"/>
  <c r="AH128" i="21"/>
  <c r="AS128" i="21"/>
  <c r="AV128" i="21" s="1"/>
  <c r="AW128" i="21" s="1"/>
  <c r="AZ128" i="21"/>
  <c r="BA128" i="21"/>
  <c r="BB128" i="21"/>
  <c r="CE128" i="21"/>
  <c r="A129" i="21"/>
  <c r="U129" i="21"/>
  <c r="AD129" i="21"/>
  <c r="AH129" i="21"/>
  <c r="AS129" i="21"/>
  <c r="AV129" i="21" s="1"/>
  <c r="AZ129" i="21"/>
  <c r="BA129" i="21"/>
  <c r="BB129" i="21"/>
  <c r="CE129" i="21"/>
  <c r="A130" i="21"/>
  <c r="U130" i="21"/>
  <c r="W130" i="21" s="1"/>
  <c r="AD130" i="21"/>
  <c r="AH130" i="21"/>
  <c r="AS130" i="21"/>
  <c r="AV130" i="21" s="1"/>
  <c r="AW130" i="21" s="1"/>
  <c r="AZ130" i="21"/>
  <c r="BA130" i="21"/>
  <c r="BB130" i="21"/>
  <c r="CE130" i="21"/>
  <c r="A131" i="21"/>
  <c r="U131" i="21"/>
  <c r="AD131" i="21"/>
  <c r="AH131" i="21"/>
  <c r="BE131" i="21" s="1"/>
  <c r="AS131" i="21"/>
  <c r="AV131" i="21" s="1"/>
  <c r="AZ131" i="21"/>
  <c r="BA131" i="21" s="1"/>
  <c r="BB131" i="21"/>
  <c r="CE131" i="21"/>
  <c r="A132" i="21"/>
  <c r="U132" i="21"/>
  <c r="AD132" i="21"/>
  <c r="W132" i="21"/>
  <c r="AH132" i="21"/>
  <c r="AS132" i="21"/>
  <c r="AV132" i="21" s="1"/>
  <c r="AW132" i="21" s="1"/>
  <c r="AZ132" i="21"/>
  <c r="BA132" i="21"/>
  <c r="BB132" i="21"/>
  <c r="CE132" i="21"/>
  <c r="A133" i="21"/>
  <c r="U133" i="21"/>
  <c r="AD133" i="21"/>
  <c r="AH133" i="21"/>
  <c r="BC133" i="21"/>
  <c r="AS133" i="21"/>
  <c r="AV133" i="21" s="1"/>
  <c r="AW133" i="21" s="1"/>
  <c r="AZ133" i="21"/>
  <c r="BA133" i="21"/>
  <c r="BB133" i="21"/>
  <c r="BE133" i="21"/>
  <c r="CE133" i="21"/>
  <c r="A134" i="21"/>
  <c r="U134" i="21"/>
  <c r="AD134" i="21"/>
  <c r="W134" i="21" s="1"/>
  <c r="AH134" i="21"/>
  <c r="AS134" i="21"/>
  <c r="AV134" i="21" s="1"/>
  <c r="AW134" i="21" s="1"/>
  <c r="AZ134" i="21"/>
  <c r="BA134" i="21"/>
  <c r="BB134" i="21"/>
  <c r="CE134" i="21"/>
  <c r="A135" i="21"/>
  <c r="U135" i="21"/>
  <c r="AD135" i="21"/>
  <c r="AH135" i="21"/>
  <c r="BC135" i="21" s="1"/>
  <c r="AS135" i="21"/>
  <c r="AV135" i="21" s="1"/>
  <c r="AZ135" i="21"/>
  <c r="BA135" i="21"/>
  <c r="BB135" i="21"/>
  <c r="CE135" i="21"/>
  <c r="A136" i="21"/>
  <c r="U136" i="21"/>
  <c r="AD136" i="21"/>
  <c r="BD136" i="21" s="1"/>
  <c r="AH136" i="21"/>
  <c r="AS136" i="21"/>
  <c r="AV136" i="21" s="1"/>
  <c r="AZ136" i="21"/>
  <c r="BA136" i="21" s="1"/>
  <c r="BB136" i="21"/>
  <c r="CE136" i="21"/>
  <c r="A137" i="21"/>
  <c r="U137" i="21"/>
  <c r="AD137" i="21"/>
  <c r="AH137" i="21"/>
  <c r="BC137" i="21" s="1"/>
  <c r="BE137" i="21"/>
  <c r="AS137" i="21"/>
  <c r="AV137" i="21" s="1"/>
  <c r="AZ137" i="21"/>
  <c r="BA137" i="21"/>
  <c r="BB137" i="21"/>
  <c r="CE137" i="21"/>
  <c r="A138" i="21"/>
  <c r="U138" i="21"/>
  <c r="W138" i="21" s="1"/>
  <c r="AD138" i="21"/>
  <c r="AH138" i="21"/>
  <c r="AS138" i="21"/>
  <c r="AV138" i="21" s="1"/>
  <c r="AW138" i="21"/>
  <c r="AZ138" i="21"/>
  <c r="BA138" i="21"/>
  <c r="BB138" i="21"/>
  <c r="BD138" i="21"/>
  <c r="CE138" i="21"/>
  <c r="A139" i="21"/>
  <c r="U139" i="21"/>
  <c r="BC139" i="21" s="1"/>
  <c r="AD139" i="21"/>
  <c r="AH139" i="21"/>
  <c r="AS139" i="21"/>
  <c r="AV139" i="21" s="1"/>
  <c r="AW139" i="21" s="1"/>
  <c r="AZ139" i="21"/>
  <c r="BA139" i="21" s="1"/>
  <c r="BB139" i="21"/>
  <c r="BE139" i="21"/>
  <c r="CE139" i="21"/>
  <c r="A140" i="21"/>
  <c r="U140" i="21"/>
  <c r="AD140" i="21"/>
  <c r="W140" i="21" s="1"/>
  <c r="AH140" i="21"/>
  <c r="AS140" i="21"/>
  <c r="AV140" i="21" s="1"/>
  <c r="AW140" i="21" s="1"/>
  <c r="AZ140" i="21"/>
  <c r="BA140" i="21" s="1"/>
  <c r="BB140" i="21"/>
  <c r="BD140" i="21"/>
  <c r="CE140" i="21"/>
  <c r="A141" i="21"/>
  <c r="U141" i="21"/>
  <c r="AD141" i="21"/>
  <c r="AH141" i="21"/>
  <c r="BC141" i="21" s="1"/>
  <c r="AS141" i="21"/>
  <c r="AV141" i="21" s="1"/>
  <c r="AW141" i="21"/>
  <c r="AZ141" i="21"/>
  <c r="BA141" i="21"/>
  <c r="BB141" i="21"/>
  <c r="BE141" i="21"/>
  <c r="CE141" i="21"/>
  <c r="A142" i="21"/>
  <c r="U142" i="21"/>
  <c r="AD142" i="21"/>
  <c r="W142" i="21" s="1"/>
  <c r="BD142" i="21"/>
  <c r="AH142" i="21"/>
  <c r="AS142" i="21"/>
  <c r="AV142" i="21"/>
  <c r="AZ142" i="21"/>
  <c r="BA142" i="21" s="1"/>
  <c r="BB142" i="21"/>
  <c r="CE142" i="21"/>
  <c r="A143" i="21"/>
  <c r="U143" i="21"/>
  <c r="AD143" i="21"/>
  <c r="AH143" i="21"/>
  <c r="AW143" i="21" s="1"/>
  <c r="BC143" i="21"/>
  <c r="AS143" i="21"/>
  <c r="AV143" i="21" s="1"/>
  <c r="AZ143" i="21"/>
  <c r="BA143" i="21"/>
  <c r="BB143" i="21"/>
  <c r="CE143" i="21"/>
  <c r="A144" i="21"/>
  <c r="U144" i="21"/>
  <c r="W144" i="21"/>
  <c r="AD144" i="21"/>
  <c r="BD144" i="21"/>
  <c r="AH144" i="21"/>
  <c r="AS144" i="21"/>
  <c r="AV144" i="21"/>
  <c r="AZ144" i="21"/>
  <c r="BA144" i="21" s="1"/>
  <c r="BB144" i="21"/>
  <c r="CE144" i="21"/>
  <c r="A145" i="21"/>
  <c r="U145" i="21"/>
  <c r="AD145" i="21"/>
  <c r="AH145" i="21"/>
  <c r="AS145" i="21"/>
  <c r="AV145" i="21" s="1"/>
  <c r="AW145" i="21"/>
  <c r="AZ145" i="21"/>
  <c r="BA145" i="21"/>
  <c r="BB145" i="21"/>
  <c r="CE145" i="21"/>
  <c r="A146" i="21"/>
  <c r="U146" i="21"/>
  <c r="AD146" i="21"/>
  <c r="AH146" i="21"/>
  <c r="BE146" i="21" s="1"/>
  <c r="AS146" i="21"/>
  <c r="AV146" i="21" s="1"/>
  <c r="AZ146" i="21"/>
  <c r="BA146" i="21"/>
  <c r="BB146" i="21"/>
  <c r="BD146" i="21"/>
  <c r="CE146" i="21"/>
  <c r="A147" i="21"/>
  <c r="U147" i="21"/>
  <c r="AD147" i="21"/>
  <c r="AH147" i="21"/>
  <c r="AS147" i="21"/>
  <c r="AV147" i="21" s="1"/>
  <c r="AW147" i="21" s="1"/>
  <c r="AZ147" i="21"/>
  <c r="BA147" i="21" s="1"/>
  <c r="BB147" i="21"/>
  <c r="CE147" i="21"/>
  <c r="A148" i="21"/>
  <c r="U148" i="21"/>
  <c r="W148" i="21" s="1"/>
  <c r="AD148" i="21"/>
  <c r="AH148" i="21"/>
  <c r="BE148" i="21"/>
  <c r="AS148" i="21"/>
  <c r="AV148" i="21" s="1"/>
  <c r="AW148" i="21"/>
  <c r="AZ148" i="21"/>
  <c r="BA148" i="21"/>
  <c r="BB148" i="21"/>
  <c r="BD148" i="21"/>
  <c r="CE148" i="21"/>
  <c r="A149" i="21"/>
  <c r="U149" i="21"/>
  <c r="BC149" i="21"/>
  <c r="AD149" i="21"/>
  <c r="BD149" i="21" s="1"/>
  <c r="AH149" i="21"/>
  <c r="BE149" i="21" s="1"/>
  <c r="AS149" i="21"/>
  <c r="AV149" i="21" s="1"/>
  <c r="AW149" i="21" s="1"/>
  <c r="AZ149" i="21"/>
  <c r="BA149" i="21" s="1"/>
  <c r="BB149" i="21"/>
  <c r="CE149" i="21"/>
  <c r="A150" i="21"/>
  <c r="U150" i="21"/>
  <c r="W150" i="21"/>
  <c r="AD150" i="21"/>
  <c r="AH150" i="21"/>
  <c r="BE150" i="21" s="1"/>
  <c r="AS150" i="21"/>
  <c r="AV150" i="21" s="1"/>
  <c r="AW150" i="21" s="1"/>
  <c r="AZ150" i="21"/>
  <c r="BA150" i="21" s="1"/>
  <c r="BB150" i="21"/>
  <c r="BD150" i="21"/>
  <c r="CE150" i="21"/>
  <c r="A151" i="21"/>
  <c r="U151" i="21"/>
  <c r="AD151" i="21"/>
  <c r="BD151" i="21" s="1"/>
  <c r="AH151" i="21"/>
  <c r="BE151" i="21" s="1"/>
  <c r="AW151" i="21"/>
  <c r="AS151" i="21"/>
  <c r="AV151" i="21" s="1"/>
  <c r="AZ151" i="21"/>
  <c r="BA151" i="21" s="1"/>
  <c r="BB151" i="21"/>
  <c r="CE151" i="21"/>
  <c r="A152" i="21"/>
  <c r="U152" i="21"/>
  <c r="H72" i="24" s="1"/>
  <c r="AD152" i="21"/>
  <c r="BD152" i="21"/>
  <c r="AH152" i="21"/>
  <c r="AW152" i="21" s="1"/>
  <c r="AS152" i="21"/>
  <c r="AV152" i="21" s="1"/>
  <c r="AZ152" i="21"/>
  <c r="BA152" i="21" s="1"/>
  <c r="BB152" i="21"/>
  <c r="CE152" i="21"/>
  <c r="A153" i="21"/>
  <c r="U153" i="21"/>
  <c r="BC153" i="21" s="1"/>
  <c r="AD153" i="21"/>
  <c r="BD153" i="21"/>
  <c r="AH153" i="21"/>
  <c r="AS153" i="21"/>
  <c r="AV153" i="21"/>
  <c r="AZ153" i="21"/>
  <c r="BA153" i="21" s="1"/>
  <c r="BB153" i="21"/>
  <c r="CE153" i="21"/>
  <c r="A154" i="21"/>
  <c r="U154" i="21"/>
  <c r="W154" i="21" s="1"/>
  <c r="AD154" i="21"/>
  <c r="AH154" i="21"/>
  <c r="S72" i="24" s="1"/>
  <c r="AS154" i="21"/>
  <c r="AV154" i="21" s="1"/>
  <c r="AZ154" i="21"/>
  <c r="BA154" i="21"/>
  <c r="BB154" i="21"/>
  <c r="BD154" i="21"/>
  <c r="CE154" i="21"/>
  <c r="A155" i="21"/>
  <c r="U155" i="21"/>
  <c r="AD155" i="21"/>
  <c r="BD155" i="21" s="1"/>
  <c r="AH155" i="21"/>
  <c r="BE155" i="21" s="1"/>
  <c r="AS155" i="21"/>
  <c r="AV155" i="21" s="1"/>
  <c r="AW155" i="21"/>
  <c r="AZ155" i="21"/>
  <c r="BA155" i="21"/>
  <c r="BB155" i="21"/>
  <c r="CE155" i="21"/>
  <c r="A156" i="21"/>
  <c r="U156" i="21"/>
  <c r="AD156" i="21"/>
  <c r="W156" i="21"/>
  <c r="AH156" i="21"/>
  <c r="AS156" i="21"/>
  <c r="AV156" i="21" s="1"/>
  <c r="AW156" i="21" s="1"/>
  <c r="AZ156" i="21"/>
  <c r="BA156" i="21" s="1"/>
  <c r="BB156" i="21"/>
  <c r="BD156" i="21"/>
  <c r="BE156" i="21"/>
  <c r="CE156" i="21"/>
  <c r="A157" i="21"/>
  <c r="U157" i="21"/>
  <c r="AD157" i="21"/>
  <c r="AH157" i="21"/>
  <c r="BC157" i="21" s="1"/>
  <c r="AS157" i="21"/>
  <c r="AV157" i="21" s="1"/>
  <c r="AW157" i="21" s="1"/>
  <c r="AZ157" i="21"/>
  <c r="BA157" i="21"/>
  <c r="BB157" i="21"/>
  <c r="CE157" i="21"/>
  <c r="A158" i="21"/>
  <c r="U158" i="21"/>
  <c r="AD158" i="21"/>
  <c r="W158" i="21"/>
  <c r="AH158" i="21"/>
  <c r="AS158" i="21"/>
  <c r="AV158" i="21"/>
  <c r="AZ158" i="21"/>
  <c r="BA158" i="21"/>
  <c r="BB158" i="21"/>
  <c r="BD158" i="21"/>
  <c r="CE158" i="21"/>
  <c r="A159" i="21"/>
  <c r="U159" i="21"/>
  <c r="AD159" i="21"/>
  <c r="BD159" i="21" s="1"/>
  <c r="AH159" i="21"/>
  <c r="BC159" i="21" s="1"/>
  <c r="AS159" i="21"/>
  <c r="AV159" i="21" s="1"/>
  <c r="AW159" i="21" s="1"/>
  <c r="AZ159" i="21"/>
  <c r="BA159" i="21"/>
  <c r="BB159" i="21"/>
  <c r="CE159" i="21"/>
  <c r="A160" i="21"/>
  <c r="U160" i="21"/>
  <c r="AD160" i="21"/>
  <c r="BD160" i="21" s="1"/>
  <c r="AH160" i="21"/>
  <c r="BE160" i="21" s="1"/>
  <c r="AS160" i="21"/>
  <c r="AV160" i="21"/>
  <c r="AZ160" i="21"/>
  <c r="BA160" i="21" s="1"/>
  <c r="BB160" i="21"/>
  <c r="CE160" i="21"/>
  <c r="A161" i="21"/>
  <c r="U161" i="21"/>
  <c r="AD161" i="21"/>
  <c r="AH161" i="21"/>
  <c r="BE161" i="21" s="1"/>
  <c r="AS161" i="21"/>
  <c r="AV161" i="21"/>
  <c r="AW161" i="21" s="1"/>
  <c r="AZ161" i="21"/>
  <c r="BA161" i="21" s="1"/>
  <c r="BB161" i="21"/>
  <c r="CE161" i="21"/>
  <c r="A162" i="21"/>
  <c r="U162" i="21"/>
  <c r="AD162" i="21"/>
  <c r="AH162" i="21"/>
  <c r="AS162" i="21"/>
  <c r="AV162" i="21"/>
  <c r="AW162" i="21" s="1"/>
  <c r="AZ162" i="21"/>
  <c r="BA162" i="21"/>
  <c r="BB162" i="21"/>
  <c r="BD162" i="21"/>
  <c r="CE162" i="21"/>
  <c r="A163" i="21"/>
  <c r="U163" i="21"/>
  <c r="AD163" i="21"/>
  <c r="BD163" i="21"/>
  <c r="AH163" i="21"/>
  <c r="AS163" i="21"/>
  <c r="AV163" i="21"/>
  <c r="AW163" i="21" s="1"/>
  <c r="AZ163" i="21"/>
  <c r="BA163" i="21" s="1"/>
  <c r="BB163" i="21"/>
  <c r="BE163" i="21"/>
  <c r="CE163" i="21"/>
  <c r="A164" i="21"/>
  <c r="U164" i="21"/>
  <c r="AD164" i="21"/>
  <c r="AH164" i="21"/>
  <c r="BE164" i="21"/>
  <c r="AS164" i="21"/>
  <c r="AV164" i="21"/>
  <c r="AW164" i="21" s="1"/>
  <c r="AZ164" i="21"/>
  <c r="BA164" i="21" s="1"/>
  <c r="BB164" i="21"/>
  <c r="BD164" i="21"/>
  <c r="CE164" i="21"/>
  <c r="A165" i="21"/>
  <c r="U165" i="21"/>
  <c r="AD165" i="21"/>
  <c r="AH165" i="21"/>
  <c r="AS165" i="21"/>
  <c r="AV165" i="21"/>
  <c r="AZ165" i="21"/>
  <c r="BA165" i="21" s="1"/>
  <c r="BB165" i="21"/>
  <c r="CE165" i="21"/>
  <c r="A166" i="21"/>
  <c r="U166" i="21"/>
  <c r="W166" i="21"/>
  <c r="AD166" i="21"/>
  <c r="AH166" i="21"/>
  <c r="AS166" i="21"/>
  <c r="AV166" i="21"/>
  <c r="AW166" i="21" s="1"/>
  <c r="AZ166" i="21"/>
  <c r="BA166" i="21" s="1"/>
  <c r="BB166" i="21"/>
  <c r="BD166" i="21"/>
  <c r="CE166" i="21"/>
  <c r="A167" i="21"/>
  <c r="U167" i="21"/>
  <c r="BC167" i="21"/>
  <c r="AD167" i="21"/>
  <c r="BD167" i="21" s="1"/>
  <c r="AH167" i="21"/>
  <c r="AS167" i="21"/>
  <c r="AV167" i="21"/>
  <c r="AW167" i="21" s="1"/>
  <c r="AZ167" i="21"/>
  <c r="BA167" i="21" s="1"/>
  <c r="BB167" i="21"/>
  <c r="BE167" i="21"/>
  <c r="CE167" i="21"/>
  <c r="A168" i="21"/>
  <c r="U168" i="21"/>
  <c r="AD168" i="21"/>
  <c r="BD168" i="21" s="1"/>
  <c r="AH168" i="21"/>
  <c r="BE168" i="21"/>
  <c r="AS168" i="21"/>
  <c r="AV168" i="21" s="1"/>
  <c r="AZ168" i="21"/>
  <c r="BA168" i="21"/>
  <c r="BB168" i="21"/>
  <c r="CE168" i="21"/>
  <c r="A169" i="21"/>
  <c r="U169" i="21"/>
  <c r="AD169" i="21"/>
  <c r="AH169" i="21"/>
  <c r="BE169" i="21" s="1"/>
  <c r="AS169" i="21"/>
  <c r="AV169" i="21" s="1"/>
  <c r="AZ169" i="21"/>
  <c r="BA169" i="21"/>
  <c r="BB169" i="21"/>
  <c r="CE169" i="21"/>
  <c r="A170" i="21"/>
  <c r="U170" i="21"/>
  <c r="AD170" i="21"/>
  <c r="W170" i="21" s="1"/>
  <c r="AH170" i="21"/>
  <c r="BC170" i="21" s="1"/>
  <c r="AS170" i="21"/>
  <c r="AV170" i="21"/>
  <c r="AW170" i="21" s="1"/>
  <c r="AZ170" i="21"/>
  <c r="BA170" i="21"/>
  <c r="BB170" i="21"/>
  <c r="CE170" i="21"/>
  <c r="A171" i="21"/>
  <c r="U171" i="21"/>
  <c r="AD171" i="21"/>
  <c r="BD171" i="21"/>
  <c r="AH171" i="21"/>
  <c r="BC171" i="21" s="1"/>
  <c r="AS171" i="21"/>
  <c r="AV171" i="21"/>
  <c r="AW171" i="21"/>
  <c r="AZ171" i="21"/>
  <c r="BA171" i="21"/>
  <c r="BB171" i="21"/>
  <c r="CE171" i="21"/>
  <c r="A172" i="21"/>
  <c r="U172" i="21"/>
  <c r="AD172" i="21"/>
  <c r="BD172" i="21" s="1"/>
  <c r="AH172" i="21"/>
  <c r="BE172" i="21"/>
  <c r="AS172" i="21"/>
  <c r="AV172" i="21" s="1"/>
  <c r="AW172" i="21" s="1"/>
  <c r="AZ172" i="21"/>
  <c r="BA172" i="21"/>
  <c r="BB172" i="21"/>
  <c r="CE172" i="21"/>
  <c r="A173" i="21"/>
  <c r="U173" i="21"/>
  <c r="W173" i="21" s="1"/>
  <c r="AD173" i="21"/>
  <c r="AH173" i="21"/>
  <c r="AS173" i="21"/>
  <c r="AV173" i="21" s="1"/>
  <c r="AZ173" i="21"/>
  <c r="BA173" i="21"/>
  <c r="BB173" i="21"/>
  <c r="CE173" i="21"/>
  <c r="A174" i="21"/>
  <c r="U174" i="21"/>
  <c r="BC174" i="21"/>
  <c r="AD174" i="21"/>
  <c r="AH174" i="21"/>
  <c r="AS174" i="21"/>
  <c r="AV174" i="21"/>
  <c r="AW174" i="21" s="1"/>
  <c r="AZ174" i="21"/>
  <c r="BA174" i="21"/>
  <c r="BB174" i="21"/>
  <c r="BD174" i="21"/>
  <c r="CE174" i="21"/>
  <c r="A175" i="21"/>
  <c r="U175" i="21"/>
  <c r="AD175" i="21"/>
  <c r="BD175" i="21"/>
  <c r="AH175" i="21"/>
  <c r="BC175" i="21" s="1"/>
  <c r="AS175" i="21"/>
  <c r="AV175" i="21" s="1"/>
  <c r="AW175" i="21" s="1"/>
  <c r="AZ175" i="21"/>
  <c r="BA175" i="21"/>
  <c r="BB175" i="21"/>
  <c r="CE175" i="21"/>
  <c r="A176" i="21"/>
  <c r="U176" i="21"/>
  <c r="AD176" i="21"/>
  <c r="BD176" i="21" s="1"/>
  <c r="AH176" i="21"/>
  <c r="AW176" i="21" s="1"/>
  <c r="BE176" i="21"/>
  <c r="AS176" i="21"/>
  <c r="AV176" i="21"/>
  <c r="AZ176" i="21"/>
  <c r="BA176" i="21" s="1"/>
  <c r="BB176" i="21"/>
  <c r="CE176" i="21"/>
  <c r="A177" i="21"/>
  <c r="U177" i="21"/>
  <c r="AD177" i="21"/>
  <c r="AH177" i="21"/>
  <c r="AW177" i="21" s="1"/>
  <c r="AS177" i="21"/>
  <c r="AV177" i="21"/>
  <c r="AZ177" i="21"/>
  <c r="BA177" i="21" s="1"/>
  <c r="BB177" i="21"/>
  <c r="CE177" i="21"/>
  <c r="A178" i="21"/>
  <c r="U178" i="21"/>
  <c r="AD178" i="21"/>
  <c r="BD178" i="21" s="1"/>
  <c r="AH178" i="21"/>
  <c r="AS178" i="21"/>
  <c r="AV178" i="21" s="1"/>
  <c r="AZ178" i="21"/>
  <c r="BA178" i="21"/>
  <c r="BB178" i="21"/>
  <c r="CE178" i="21"/>
  <c r="A179" i="21"/>
  <c r="U179" i="21"/>
  <c r="AD179" i="21"/>
  <c r="BD179" i="21"/>
  <c r="AH179" i="21"/>
  <c r="BC179" i="21" s="1"/>
  <c r="AS179" i="21"/>
  <c r="AV179" i="21" s="1"/>
  <c r="AW179" i="21"/>
  <c r="AZ179" i="21"/>
  <c r="BA179" i="21"/>
  <c r="BB179" i="21"/>
  <c r="CE179" i="21"/>
  <c r="A180" i="21"/>
  <c r="U180" i="21"/>
  <c r="AD180" i="21"/>
  <c r="BD180" i="21" s="1"/>
  <c r="AH180" i="21"/>
  <c r="BE180" i="21" s="1"/>
  <c r="AS180" i="21"/>
  <c r="AV180" i="21"/>
  <c r="AW180" i="21" s="1"/>
  <c r="AZ180" i="21"/>
  <c r="BA180" i="21"/>
  <c r="BB180" i="21"/>
  <c r="CE180" i="21"/>
  <c r="A181" i="21"/>
  <c r="U181" i="21"/>
  <c r="AD181" i="21"/>
  <c r="W181" i="21" s="1"/>
  <c r="AH181" i="21"/>
  <c r="AS181" i="21"/>
  <c r="AV181" i="21"/>
  <c r="AW181" i="21" s="1"/>
  <c r="AZ181" i="21"/>
  <c r="BA181" i="21"/>
  <c r="BB181" i="21"/>
  <c r="CE181" i="21"/>
  <c r="A182" i="21"/>
  <c r="U182" i="21"/>
  <c r="AD182" i="21"/>
  <c r="BD182" i="21" s="1"/>
  <c r="AH182" i="21"/>
  <c r="BC182" i="21" s="1"/>
  <c r="AS182" i="21"/>
  <c r="AV182" i="21" s="1"/>
  <c r="AZ182" i="21"/>
  <c r="BA182" i="21" s="1"/>
  <c r="BB182" i="21"/>
  <c r="CE182" i="21"/>
  <c r="A183" i="21"/>
  <c r="U183" i="21"/>
  <c r="BC183" i="21"/>
  <c r="AD183" i="21"/>
  <c r="BD183" i="21"/>
  <c r="AH183" i="21"/>
  <c r="AS183" i="21"/>
  <c r="AV183" i="21" s="1"/>
  <c r="AW183" i="21" s="1"/>
  <c r="AZ183" i="21"/>
  <c r="BA183" i="21" s="1"/>
  <c r="BB183" i="21"/>
  <c r="BE183" i="21"/>
  <c r="CE183" i="21"/>
  <c r="A184" i="21"/>
  <c r="U184" i="21"/>
  <c r="AD184" i="21"/>
  <c r="BD184" i="21" s="1"/>
  <c r="AH184" i="21"/>
  <c r="BE184" i="21" s="1"/>
  <c r="AS184" i="21"/>
  <c r="AV184" i="21"/>
  <c r="AW184" i="21" s="1"/>
  <c r="AZ184" i="21"/>
  <c r="BA184" i="21"/>
  <c r="BB184" i="21"/>
  <c r="CE184" i="21"/>
  <c r="A185" i="21"/>
  <c r="U185" i="21"/>
  <c r="AD185" i="21"/>
  <c r="AH185" i="21"/>
  <c r="AS185" i="21"/>
  <c r="AV185" i="21" s="1"/>
  <c r="AW185" i="21" s="1"/>
  <c r="AZ185" i="21"/>
  <c r="BA185" i="21"/>
  <c r="BB185" i="21"/>
  <c r="CE185" i="21"/>
  <c r="A186" i="21"/>
  <c r="U186" i="21"/>
  <c r="AD186" i="21"/>
  <c r="BD186" i="21" s="1"/>
  <c r="W186" i="21"/>
  <c r="AH186" i="21"/>
  <c r="BC186" i="21"/>
  <c r="AS186" i="21"/>
  <c r="AV186" i="21"/>
  <c r="AW186" i="21" s="1"/>
  <c r="AZ186" i="21"/>
  <c r="BA186" i="21"/>
  <c r="BB186" i="21"/>
  <c r="CE186" i="21"/>
  <c r="A187" i="21"/>
  <c r="U187" i="21"/>
  <c r="AD187" i="21"/>
  <c r="BD187" i="21" s="1"/>
  <c r="AH187" i="21"/>
  <c r="AS187" i="21"/>
  <c r="AV187" i="21" s="1"/>
  <c r="AW187" i="21"/>
  <c r="AZ187" i="21"/>
  <c r="BA187" i="21"/>
  <c r="BB187" i="21"/>
  <c r="CE187" i="21"/>
  <c r="A188" i="21"/>
  <c r="U188" i="21"/>
  <c r="AD188" i="21"/>
  <c r="AH188" i="21"/>
  <c r="BE188" i="21" s="1"/>
  <c r="AS188" i="21"/>
  <c r="AV188" i="21"/>
  <c r="AW188" i="21" s="1"/>
  <c r="AZ188" i="21"/>
  <c r="BA188" i="21" s="1"/>
  <c r="BB188" i="21"/>
  <c r="CE188" i="21"/>
  <c r="A189" i="21"/>
  <c r="U189" i="21"/>
  <c r="AD189" i="21"/>
  <c r="AH189" i="21"/>
  <c r="AS189" i="21"/>
  <c r="AV189" i="21"/>
  <c r="AW189" i="21"/>
  <c r="AZ189" i="21"/>
  <c r="BA189" i="21"/>
  <c r="BB189" i="21"/>
  <c r="CE189" i="21"/>
  <c r="A190" i="21"/>
  <c r="U190" i="21"/>
  <c r="AD190" i="21"/>
  <c r="W190" i="21" s="1"/>
  <c r="AH190" i="21"/>
  <c r="AS190" i="21"/>
  <c r="AV190" i="21" s="1"/>
  <c r="AW190" i="21" s="1"/>
  <c r="AZ190" i="21"/>
  <c r="BA190" i="21" s="1"/>
  <c r="BB190" i="21"/>
  <c r="BD190" i="21"/>
  <c r="CE190" i="21"/>
  <c r="A191" i="21"/>
  <c r="U191" i="21"/>
  <c r="W191" i="21" s="1"/>
  <c r="AD191" i="21"/>
  <c r="BD191" i="21"/>
  <c r="AH191" i="21"/>
  <c r="AS191" i="21"/>
  <c r="AV191" i="21" s="1"/>
  <c r="AW191" i="21" s="1"/>
  <c r="AZ191" i="21"/>
  <c r="BA191" i="21"/>
  <c r="BB191" i="21"/>
  <c r="BE191" i="21"/>
  <c r="CE191" i="21"/>
  <c r="A192" i="21"/>
  <c r="U192" i="21"/>
  <c r="AD192" i="21"/>
  <c r="AH192" i="21"/>
  <c r="AS192" i="21"/>
  <c r="AV192" i="21" s="1"/>
  <c r="AW192" i="21" s="1"/>
  <c r="AZ192" i="21"/>
  <c r="BA192" i="21" s="1"/>
  <c r="BB192" i="21"/>
  <c r="CE192" i="21"/>
  <c r="A193" i="21"/>
  <c r="U193" i="21"/>
  <c r="AD193" i="21"/>
  <c r="W193" i="21" s="1"/>
  <c r="AH193" i="21"/>
  <c r="AS193" i="21"/>
  <c r="AV193" i="21" s="1"/>
  <c r="AW193" i="21" s="1"/>
  <c r="AZ193" i="21"/>
  <c r="BA193" i="21"/>
  <c r="BB193" i="21"/>
  <c r="BE193" i="21"/>
  <c r="CE193" i="21"/>
  <c r="A194" i="21"/>
  <c r="U194" i="21"/>
  <c r="AD194" i="21"/>
  <c r="AH194" i="21"/>
  <c r="AW194" i="21" s="1"/>
  <c r="BC194" i="21"/>
  <c r="AS194" i="21"/>
  <c r="AV194" i="21" s="1"/>
  <c r="AZ194" i="21"/>
  <c r="BA194" i="21"/>
  <c r="BB194" i="21"/>
  <c r="CE194" i="21"/>
  <c r="A195" i="21"/>
  <c r="U195" i="21"/>
  <c r="AD195" i="21"/>
  <c r="AH195" i="21"/>
  <c r="BC195" i="21" s="1"/>
  <c r="AS195" i="21"/>
  <c r="AV195" i="21" s="1"/>
  <c r="AW195" i="21"/>
  <c r="AZ195" i="21"/>
  <c r="BA195" i="21"/>
  <c r="BB195" i="21"/>
  <c r="CE195" i="21"/>
  <c r="A196" i="21"/>
  <c r="U196" i="21"/>
  <c r="AD196" i="21"/>
  <c r="W196" i="21" s="1"/>
  <c r="AH196" i="21"/>
  <c r="AS196" i="21"/>
  <c r="AV196" i="21"/>
  <c r="AW196" i="21" s="1"/>
  <c r="AZ196" i="21"/>
  <c r="BA196" i="21"/>
  <c r="BB196" i="21"/>
  <c r="CE196" i="21"/>
  <c r="A197" i="21"/>
  <c r="U197" i="21"/>
  <c r="AD197" i="21"/>
  <c r="AH197" i="21"/>
  <c r="BE197" i="21" s="1"/>
  <c r="AS197" i="21"/>
  <c r="AV197" i="21"/>
  <c r="AZ197" i="21"/>
  <c r="BA197" i="21"/>
  <c r="BB197" i="21"/>
  <c r="CE197" i="21"/>
  <c r="A198" i="21"/>
  <c r="U198" i="21"/>
  <c r="AD198" i="21"/>
  <c r="W198" i="21" s="1"/>
  <c r="AH198" i="21"/>
  <c r="AS198" i="21"/>
  <c r="AV198" i="21" s="1"/>
  <c r="AZ198" i="21"/>
  <c r="BA198" i="21" s="1"/>
  <c r="BB198" i="21"/>
  <c r="BD198" i="21"/>
  <c r="CE198" i="21"/>
  <c r="A199" i="21"/>
  <c r="U199" i="21"/>
  <c r="AD199" i="21"/>
  <c r="AH199" i="21"/>
  <c r="AS199" i="21"/>
  <c r="AV199" i="21" s="1"/>
  <c r="AW199" i="21" s="1"/>
  <c r="AZ199" i="21"/>
  <c r="BA199" i="21" s="1"/>
  <c r="BB199" i="21"/>
  <c r="BC199" i="21"/>
  <c r="BE199" i="21"/>
  <c r="CE199" i="21"/>
  <c r="A200" i="21"/>
  <c r="U200" i="21"/>
  <c r="AD200" i="21"/>
  <c r="AH200" i="21"/>
  <c r="AS200" i="21"/>
  <c r="AV200" i="21" s="1"/>
  <c r="AW200" i="21" s="1"/>
  <c r="AZ200" i="21"/>
  <c r="BA200" i="21" s="1"/>
  <c r="BB200" i="21"/>
  <c r="BD200" i="21"/>
  <c r="CE200" i="21"/>
  <c r="A201" i="21"/>
  <c r="U201" i="21"/>
  <c r="AD201" i="21"/>
  <c r="AH201" i="21"/>
  <c r="AS201" i="21"/>
  <c r="AV201" i="21" s="1"/>
  <c r="AW201" i="21"/>
  <c r="AZ201" i="21"/>
  <c r="BA201" i="21"/>
  <c r="BB201" i="21"/>
  <c r="BC201" i="21"/>
  <c r="BE201" i="21"/>
  <c r="CE201" i="21"/>
  <c r="A202" i="21"/>
  <c r="U202" i="21"/>
  <c r="AD202" i="21"/>
  <c r="W202" i="21"/>
  <c r="AH202" i="21"/>
  <c r="AS202" i="21"/>
  <c r="AV202" i="21" s="1"/>
  <c r="AW202" i="21" s="1"/>
  <c r="AZ202" i="21"/>
  <c r="BA202" i="21" s="1"/>
  <c r="BB202" i="21"/>
  <c r="CE202" i="21"/>
  <c r="A203" i="21"/>
  <c r="U203" i="21"/>
  <c r="AD203" i="21"/>
  <c r="AH203" i="21"/>
  <c r="AS203" i="21"/>
  <c r="AV203" i="21"/>
  <c r="AW203" i="21" s="1"/>
  <c r="AZ203" i="21"/>
  <c r="BA203" i="21" s="1"/>
  <c r="BB203" i="21"/>
  <c r="CE203" i="21"/>
  <c r="A204" i="21"/>
  <c r="U204" i="21"/>
  <c r="AD204" i="21"/>
  <c r="W204" i="21" s="1"/>
  <c r="AH204" i="21"/>
  <c r="AS204" i="21"/>
  <c r="AV204" i="21"/>
  <c r="AZ204" i="21"/>
  <c r="BA204" i="21"/>
  <c r="BB204" i="21"/>
  <c r="BD204" i="21"/>
  <c r="CE204" i="21"/>
  <c r="A205" i="21"/>
  <c r="U205" i="21"/>
  <c r="AD205" i="21"/>
  <c r="AH205" i="21"/>
  <c r="AS205" i="21"/>
  <c r="AV205" i="21" s="1"/>
  <c r="AW205" i="21" s="1"/>
  <c r="AZ205" i="21"/>
  <c r="BA205" i="21" s="1"/>
  <c r="BB205" i="21"/>
  <c r="BC205" i="21"/>
  <c r="BE205" i="21"/>
  <c r="CE205" i="21"/>
  <c r="A206" i="21"/>
  <c r="U206" i="21"/>
  <c r="AD206" i="21"/>
  <c r="W206" i="21" s="1"/>
  <c r="AH206" i="21"/>
  <c r="AS206" i="21"/>
  <c r="AV206" i="21"/>
  <c r="AZ206" i="21"/>
  <c r="BA206" i="21"/>
  <c r="BB206" i="21"/>
  <c r="BD206" i="21"/>
  <c r="CE206" i="21"/>
  <c r="A207" i="21"/>
  <c r="U207" i="21"/>
  <c r="BC207" i="21"/>
  <c r="AD207" i="21"/>
  <c r="AH207" i="21"/>
  <c r="BE207" i="21" s="1"/>
  <c r="AS207" i="21"/>
  <c r="AV207" i="21"/>
  <c r="AW207" i="21" s="1"/>
  <c r="AZ207" i="21"/>
  <c r="BA207" i="21" s="1"/>
  <c r="BB207" i="21"/>
  <c r="CE207" i="21"/>
  <c r="A208" i="21"/>
  <c r="U208" i="21"/>
  <c r="W208" i="21"/>
  <c r="AD208" i="21"/>
  <c r="AH208" i="21"/>
  <c r="AS208" i="21"/>
  <c r="AV208" i="21"/>
  <c r="AW208" i="21" s="1"/>
  <c r="AZ208" i="21"/>
  <c r="BA208" i="21" s="1"/>
  <c r="BB208" i="21"/>
  <c r="BD208" i="21"/>
  <c r="CE208" i="21"/>
  <c r="A209" i="21"/>
  <c r="U209" i="21"/>
  <c r="AD209" i="21"/>
  <c r="AH209" i="21"/>
  <c r="AS209" i="21"/>
  <c r="AV209" i="21"/>
  <c r="AW209" i="21" s="1"/>
  <c r="AZ209" i="21"/>
  <c r="BA209" i="21" s="1"/>
  <c r="BB209" i="21"/>
  <c r="BC209" i="21"/>
  <c r="BE209" i="21"/>
  <c r="CE209" i="21"/>
  <c r="A210" i="21"/>
  <c r="U210" i="21"/>
  <c r="AD210" i="21"/>
  <c r="BD210" i="21" s="1"/>
  <c r="AH210" i="21"/>
  <c r="AS210" i="21"/>
  <c r="AV210" i="21"/>
  <c r="AW210" i="21" s="1"/>
  <c r="AZ210" i="21"/>
  <c r="BA210" i="21"/>
  <c r="BB210" i="21"/>
  <c r="CE210" i="21"/>
  <c r="A211" i="21"/>
  <c r="U211" i="21"/>
  <c r="AD211" i="21"/>
  <c r="AH211" i="21"/>
  <c r="AS211" i="21"/>
  <c r="AV211" i="21" s="1"/>
  <c r="AW211" i="21" s="1"/>
  <c r="AZ211" i="21"/>
  <c r="BA211" i="21"/>
  <c r="BB211" i="21"/>
  <c r="CE211" i="21"/>
  <c r="A212" i="21"/>
  <c r="U212" i="21"/>
  <c r="AD212" i="21"/>
  <c r="AH212" i="21"/>
  <c r="BE212" i="21"/>
  <c r="AS212" i="21"/>
  <c r="AV212" i="21"/>
  <c r="AZ212" i="21"/>
  <c r="BA212" i="21" s="1"/>
  <c r="BB212" i="21"/>
  <c r="CE212" i="21"/>
  <c r="A213" i="21"/>
  <c r="U213" i="21"/>
  <c r="AD213" i="21"/>
  <c r="AH213" i="21"/>
  <c r="BE213" i="21"/>
  <c r="AS213" i="21"/>
  <c r="AV213" i="21"/>
  <c r="AZ213" i="21"/>
  <c r="BA213" i="21"/>
  <c r="BB213" i="21"/>
  <c r="CE213" i="21"/>
  <c r="A214" i="21"/>
  <c r="U214" i="21"/>
  <c r="BC214" i="21" s="1"/>
  <c r="AD214" i="21"/>
  <c r="AH214" i="21"/>
  <c r="AS214" i="21"/>
  <c r="AV214" i="21"/>
  <c r="AZ214" i="21"/>
  <c r="BA214" i="21"/>
  <c r="BB214" i="21"/>
  <c r="CE214" i="21"/>
  <c r="A215" i="21"/>
  <c r="U215" i="21"/>
  <c r="AD215" i="21"/>
  <c r="AH215" i="21"/>
  <c r="BE215" i="21" s="1"/>
  <c r="AS215" i="21"/>
  <c r="AV215" i="21"/>
  <c r="AZ215" i="21"/>
  <c r="BA215" i="21"/>
  <c r="BB215" i="21"/>
  <c r="CE215" i="21"/>
  <c r="A216" i="21"/>
  <c r="U216" i="21"/>
  <c r="AD216" i="21"/>
  <c r="BD216" i="21" s="1"/>
  <c r="AH216" i="21"/>
  <c r="AW216" i="21" s="1"/>
  <c r="AS216" i="21"/>
  <c r="AV216" i="21"/>
  <c r="AZ216" i="21"/>
  <c r="BA216" i="21"/>
  <c r="BB216" i="21"/>
  <c r="CE216" i="21"/>
  <c r="A217" i="21"/>
  <c r="U217" i="21"/>
  <c r="BC217" i="21" s="1"/>
  <c r="AD217" i="21"/>
  <c r="AH217" i="21"/>
  <c r="BE217" i="21" s="1"/>
  <c r="AS217" i="21"/>
  <c r="AV217" i="21"/>
  <c r="AZ217" i="21"/>
  <c r="BA217" i="21"/>
  <c r="BB217" i="21"/>
  <c r="CE217" i="21"/>
  <c r="A218" i="21"/>
  <c r="U218" i="21"/>
  <c r="AD218" i="21"/>
  <c r="AH218" i="21"/>
  <c r="AS218" i="21"/>
  <c r="AV218" i="21" s="1"/>
  <c r="AW218" i="21" s="1"/>
  <c r="AZ218" i="21"/>
  <c r="BA218" i="21"/>
  <c r="BB218" i="21"/>
  <c r="CE218" i="21"/>
  <c r="A219" i="21"/>
  <c r="U219" i="21"/>
  <c r="AD219" i="21"/>
  <c r="AH219" i="21"/>
  <c r="BE219" i="21" s="1"/>
  <c r="AS219" i="21"/>
  <c r="AV219" i="21"/>
  <c r="AW219" i="21" s="1"/>
  <c r="AZ219" i="21"/>
  <c r="BA219" i="21"/>
  <c r="BB219" i="21"/>
  <c r="CE219" i="21"/>
  <c r="A220" i="21"/>
  <c r="U220" i="21"/>
  <c r="W220" i="21" s="1"/>
  <c r="AD220" i="21"/>
  <c r="BD220" i="21" s="1"/>
  <c r="AH220" i="21"/>
  <c r="AS220" i="21"/>
  <c r="AV220" i="21" s="1"/>
  <c r="AW220" i="21" s="1"/>
  <c r="AZ220" i="21"/>
  <c r="BA220" i="21"/>
  <c r="BB220" i="21"/>
  <c r="CE220" i="21"/>
  <c r="A221" i="21"/>
  <c r="U221" i="21"/>
  <c r="W221" i="21"/>
  <c r="AD221" i="21"/>
  <c r="AH221" i="21"/>
  <c r="BE221" i="21" s="1"/>
  <c r="AS221" i="21"/>
  <c r="AV221" i="21" s="1"/>
  <c r="AW221" i="21" s="1"/>
  <c r="AZ221" i="21"/>
  <c r="BA221" i="21" s="1"/>
  <c r="BB221" i="21"/>
  <c r="CE221" i="21"/>
  <c r="A222" i="21"/>
  <c r="U222" i="21"/>
  <c r="AD222" i="21"/>
  <c r="W222" i="21" s="1"/>
  <c r="AH222" i="21"/>
  <c r="AS222" i="21"/>
  <c r="AV222" i="21" s="1"/>
  <c r="AW222" i="21" s="1"/>
  <c r="AZ222" i="21"/>
  <c r="BA222" i="21" s="1"/>
  <c r="BB222" i="21"/>
  <c r="CE222" i="21"/>
  <c r="A223" i="21"/>
  <c r="U223" i="21"/>
  <c r="AD223" i="21"/>
  <c r="AH223" i="21"/>
  <c r="BE223" i="21" s="1"/>
  <c r="AS223" i="21"/>
  <c r="AV223" i="21" s="1"/>
  <c r="AW223" i="21" s="1"/>
  <c r="AZ223" i="21"/>
  <c r="BA223" i="21" s="1"/>
  <c r="BB223" i="21"/>
  <c r="CE223" i="21"/>
  <c r="A224" i="21"/>
  <c r="U224" i="21"/>
  <c r="AD224" i="21"/>
  <c r="BD224" i="21" s="1"/>
  <c r="AH224" i="21"/>
  <c r="BC224" i="21" s="1"/>
  <c r="AS224" i="21"/>
  <c r="AV224" i="21" s="1"/>
  <c r="AW224" i="21" s="1"/>
  <c r="AZ224" i="21"/>
  <c r="BA224" i="21"/>
  <c r="BB224" i="21"/>
  <c r="CE224" i="21"/>
  <c r="A225" i="21"/>
  <c r="U225" i="21"/>
  <c r="AD225" i="21"/>
  <c r="AH225" i="21"/>
  <c r="BC225" i="21" s="1"/>
  <c r="AS225" i="21"/>
  <c r="AV225" i="21"/>
  <c r="AW225" i="21" s="1"/>
  <c r="AZ225" i="21"/>
  <c r="BA225" i="21"/>
  <c r="BB225" i="21"/>
  <c r="CE225" i="21"/>
  <c r="A226" i="21"/>
  <c r="U226" i="21"/>
  <c r="AD226" i="21"/>
  <c r="W226" i="21"/>
  <c r="AH226" i="21"/>
  <c r="AW226" i="21" s="1"/>
  <c r="AS226" i="21"/>
  <c r="AV226" i="21" s="1"/>
  <c r="AZ226" i="21"/>
  <c r="BA226" i="21" s="1"/>
  <c r="BB226" i="21"/>
  <c r="CE226" i="21"/>
  <c r="A227" i="21"/>
  <c r="U227" i="21"/>
  <c r="AD227" i="21"/>
  <c r="AH227" i="21"/>
  <c r="BC227" i="21" s="1"/>
  <c r="AS227" i="21"/>
  <c r="AV227" i="21" s="1"/>
  <c r="AW227" i="21" s="1"/>
  <c r="AZ227" i="21"/>
  <c r="BA227" i="21"/>
  <c r="BB227" i="21"/>
  <c r="BE227" i="21"/>
  <c r="CE227" i="21"/>
  <c r="A228" i="21"/>
  <c r="U228" i="21"/>
  <c r="AD228" i="21"/>
  <c r="BD228" i="21" s="1"/>
  <c r="AH228" i="21"/>
  <c r="AS228" i="21"/>
  <c r="AV228" i="21" s="1"/>
  <c r="AZ228" i="21"/>
  <c r="BA228" i="21"/>
  <c r="BB228" i="21"/>
  <c r="CE228" i="21"/>
  <c r="A229" i="21"/>
  <c r="U229" i="21"/>
  <c r="AD229" i="21"/>
  <c r="AH229" i="21"/>
  <c r="BE229" i="21" s="1"/>
  <c r="AS229" i="21"/>
  <c r="AV229" i="21" s="1"/>
  <c r="AW229" i="21" s="1"/>
  <c r="AZ229" i="21"/>
  <c r="BA229" i="21" s="1"/>
  <c r="BB229" i="21"/>
  <c r="CE229" i="21"/>
  <c r="A230" i="21"/>
  <c r="U230" i="21"/>
  <c r="AD230" i="21"/>
  <c r="W230" i="21"/>
  <c r="AH230" i="21"/>
  <c r="AS230" i="21"/>
  <c r="AV230" i="21" s="1"/>
  <c r="AZ230" i="21"/>
  <c r="BA230" i="21" s="1"/>
  <c r="BB230" i="21"/>
  <c r="CE230" i="21"/>
  <c r="A231" i="21"/>
  <c r="U231" i="21"/>
  <c r="AD231" i="21"/>
  <c r="AH231" i="21"/>
  <c r="AS231" i="21"/>
  <c r="AV231" i="21"/>
  <c r="AW231" i="21" s="1"/>
  <c r="AZ231" i="21"/>
  <c r="BA231" i="21"/>
  <c r="BB231" i="21"/>
  <c r="BC231" i="21"/>
  <c r="BE231" i="21"/>
  <c r="CE231" i="21"/>
  <c r="A232" i="21"/>
  <c r="U232" i="21"/>
  <c r="W232" i="21"/>
  <c r="AD232" i="21"/>
  <c r="BD232" i="21" s="1"/>
  <c r="AH232" i="21"/>
  <c r="AS232" i="21"/>
  <c r="AV232" i="21" s="1"/>
  <c r="AW232" i="21"/>
  <c r="AZ232" i="21"/>
  <c r="BA232" i="21" s="1"/>
  <c r="BB232" i="21"/>
  <c r="CE232" i="21"/>
  <c r="A233" i="21"/>
  <c r="U233" i="21"/>
  <c r="AD233" i="21"/>
  <c r="AH233" i="21"/>
  <c r="BC233" i="21" s="1"/>
  <c r="AS233" i="21"/>
  <c r="AV233" i="21" s="1"/>
  <c r="AW233" i="21"/>
  <c r="AZ233" i="21"/>
  <c r="BA233" i="21"/>
  <c r="BB233" i="21"/>
  <c r="BE233" i="21"/>
  <c r="CE233" i="21"/>
  <c r="A234" i="21"/>
  <c r="U234" i="21"/>
  <c r="AD234" i="21"/>
  <c r="W234" i="21"/>
  <c r="AH234" i="21"/>
  <c r="AS234" i="21"/>
  <c r="AV234" i="21"/>
  <c r="AW234" i="21" s="1"/>
  <c r="AZ234" i="21"/>
  <c r="BA234" i="21" s="1"/>
  <c r="BB234" i="21"/>
  <c r="BD234" i="21"/>
  <c r="CE234" i="21"/>
  <c r="A235" i="21"/>
  <c r="U235" i="21"/>
  <c r="AD235" i="21"/>
  <c r="AH235" i="21"/>
  <c r="BC235" i="21" s="1"/>
  <c r="AS235" i="21"/>
  <c r="AV235" i="21" s="1"/>
  <c r="AW235" i="21" s="1"/>
  <c r="AZ235" i="21"/>
  <c r="BA235" i="21" s="1"/>
  <c r="BB235" i="21"/>
  <c r="CE235" i="21"/>
  <c r="A236" i="21"/>
  <c r="U236" i="21"/>
  <c r="AD236" i="21"/>
  <c r="BD236" i="21"/>
  <c r="AH236" i="21"/>
  <c r="AS236" i="21"/>
  <c r="AV236" i="21"/>
  <c r="AZ236" i="21"/>
  <c r="BA236" i="21"/>
  <c r="BB236" i="21"/>
  <c r="CE236" i="21"/>
  <c r="A237" i="21"/>
  <c r="U237" i="21"/>
  <c r="W237" i="21" s="1"/>
  <c r="AD237" i="21"/>
  <c r="AH237" i="21"/>
  <c r="AS237" i="21"/>
  <c r="AV237" i="21"/>
  <c r="AW237" i="21" s="1"/>
  <c r="AZ237" i="21"/>
  <c r="BA237" i="21" s="1"/>
  <c r="BB237" i="21"/>
  <c r="BE237" i="21"/>
  <c r="CE237" i="21"/>
  <c r="A238" i="21"/>
  <c r="U238" i="21"/>
  <c r="W238" i="21" s="1"/>
  <c r="AD238" i="21"/>
  <c r="AH238" i="21"/>
  <c r="AS238" i="21"/>
  <c r="AV238" i="21" s="1"/>
  <c r="AW238" i="21" s="1"/>
  <c r="AZ238" i="21"/>
  <c r="BA238" i="21" s="1"/>
  <c r="BB238" i="21"/>
  <c r="CE238" i="21"/>
  <c r="A239" i="21"/>
  <c r="U239" i="21"/>
  <c r="BC239" i="21"/>
  <c r="AD239" i="21"/>
  <c r="AH239" i="21"/>
  <c r="AS239" i="21"/>
  <c r="AV239" i="21"/>
  <c r="AW239" i="21" s="1"/>
  <c r="AZ239" i="21"/>
  <c r="BA239" i="21" s="1"/>
  <c r="BB239" i="21"/>
  <c r="BE239" i="21"/>
  <c r="CE239" i="21"/>
  <c r="A240" i="21"/>
  <c r="U240" i="21"/>
  <c r="AD240" i="21"/>
  <c r="AH240" i="21"/>
  <c r="BE240" i="21"/>
  <c r="AS240" i="21"/>
  <c r="AV240" i="21" s="1"/>
  <c r="AZ240" i="21"/>
  <c r="BA240" i="21" s="1"/>
  <c r="BB240" i="21"/>
  <c r="BD240" i="21"/>
  <c r="CE240" i="21"/>
  <c r="A241" i="21"/>
  <c r="U241" i="21"/>
  <c r="AD241" i="21"/>
  <c r="AH241" i="21"/>
  <c r="BC241" i="21"/>
  <c r="AS241" i="21"/>
  <c r="AV241" i="21" s="1"/>
  <c r="AW241" i="21" s="1"/>
  <c r="AZ241" i="21"/>
  <c r="BA241" i="21"/>
  <c r="BB241" i="21"/>
  <c r="BD241" i="21"/>
  <c r="CE241" i="21"/>
  <c r="A242" i="21"/>
  <c r="U242" i="21"/>
  <c r="AD242" i="21"/>
  <c r="BD242" i="21"/>
  <c r="AH242" i="21"/>
  <c r="BE242" i="21" s="1"/>
  <c r="AS242" i="21"/>
  <c r="AV242" i="21" s="1"/>
  <c r="AW242" i="21" s="1"/>
  <c r="AZ242" i="21"/>
  <c r="BA242" i="21" s="1"/>
  <c r="BB242" i="21"/>
  <c r="BC242" i="21"/>
  <c r="CE242" i="21"/>
  <c r="A243" i="21"/>
  <c r="U243" i="21"/>
  <c r="AD243" i="21"/>
  <c r="AH243" i="21"/>
  <c r="BE243" i="21" s="1"/>
  <c r="AS243" i="21"/>
  <c r="AV243" i="21" s="1"/>
  <c r="AW243" i="21" s="1"/>
  <c r="AZ243" i="21"/>
  <c r="BA243" i="21" s="1"/>
  <c r="BB243" i="21"/>
  <c r="CE243" i="21"/>
  <c r="A244" i="21"/>
  <c r="U244" i="21"/>
  <c r="AD244" i="21"/>
  <c r="W244" i="21" s="1"/>
  <c r="AH244" i="21"/>
  <c r="BC244" i="21"/>
  <c r="AS244" i="21"/>
  <c r="AV244" i="21"/>
  <c r="AW244" i="21" s="1"/>
  <c r="AZ244" i="21"/>
  <c r="BA244" i="21" s="1"/>
  <c r="BB244" i="21"/>
  <c r="CE244" i="21"/>
  <c r="A245" i="21"/>
  <c r="U245" i="21"/>
  <c r="AD245" i="21"/>
  <c r="W245" i="21"/>
  <c r="AH245" i="21"/>
  <c r="AS245" i="21"/>
  <c r="AV245" i="21" s="1"/>
  <c r="AZ245" i="21"/>
  <c r="BA245" i="21" s="1"/>
  <c r="BB245" i="21"/>
  <c r="CE245" i="21"/>
  <c r="A246" i="21"/>
  <c r="U246" i="21"/>
  <c r="AD246" i="21"/>
  <c r="BD246" i="21"/>
  <c r="AH246" i="21"/>
  <c r="BC246" i="21" s="1"/>
  <c r="AS246" i="21"/>
  <c r="AV246" i="21" s="1"/>
  <c r="AW246" i="21" s="1"/>
  <c r="AZ246" i="21"/>
  <c r="BA246" i="21" s="1"/>
  <c r="BB246" i="21"/>
  <c r="BE246" i="21"/>
  <c r="CE246" i="21"/>
  <c r="A247" i="21"/>
  <c r="U247" i="21"/>
  <c r="AD247" i="21"/>
  <c r="BD247" i="21"/>
  <c r="AH247" i="21"/>
  <c r="BE247" i="21"/>
  <c r="AS247" i="21"/>
  <c r="AV247" i="21"/>
  <c r="AW247" i="21" s="1"/>
  <c r="AZ247" i="21"/>
  <c r="BA247" i="21" s="1"/>
  <c r="BB247" i="21"/>
  <c r="CE247" i="21"/>
  <c r="A248" i="21"/>
  <c r="U248" i="21"/>
  <c r="AD248" i="21"/>
  <c r="W248" i="21"/>
  <c r="AH248" i="21"/>
  <c r="AS248" i="21"/>
  <c r="AV248" i="21" s="1"/>
  <c r="AZ248" i="21"/>
  <c r="BA248" i="21"/>
  <c r="BB248" i="21"/>
  <c r="CE248" i="21"/>
  <c r="A249" i="21"/>
  <c r="U249" i="21"/>
  <c r="AD249" i="21"/>
  <c r="W249" i="21" s="1"/>
  <c r="AH249" i="21"/>
  <c r="BC249" i="21" s="1"/>
  <c r="AS249" i="21"/>
  <c r="AV249" i="21" s="1"/>
  <c r="AW249" i="21" s="1"/>
  <c r="AZ249" i="21"/>
  <c r="BA249" i="21" s="1"/>
  <c r="BB249" i="21"/>
  <c r="BD249" i="21"/>
  <c r="CE249" i="21"/>
  <c r="A250" i="21"/>
  <c r="U250" i="21"/>
  <c r="AD250" i="21"/>
  <c r="BD250" i="21"/>
  <c r="AH250" i="21"/>
  <c r="AS250" i="21"/>
  <c r="AV250" i="21" s="1"/>
  <c r="AW250" i="21" s="1"/>
  <c r="AZ250" i="21"/>
  <c r="BA250" i="21" s="1"/>
  <c r="BB250" i="21"/>
  <c r="BE250" i="21"/>
  <c r="CE250" i="21"/>
  <c r="A251" i="21"/>
  <c r="U251" i="21"/>
  <c r="AD251" i="21"/>
  <c r="AH251" i="21"/>
  <c r="BE251" i="21" s="1"/>
  <c r="AS251" i="21"/>
  <c r="AV251" i="21"/>
  <c r="AW251" i="21"/>
  <c r="AZ251" i="21"/>
  <c r="BA251" i="21" s="1"/>
  <c r="BB251" i="21"/>
  <c r="CE251" i="21"/>
  <c r="A252" i="21"/>
  <c r="U252" i="21"/>
  <c r="AD252" i="21"/>
  <c r="W252" i="21"/>
  <c r="AH252" i="21"/>
  <c r="AS252" i="21"/>
  <c r="AV252" i="21"/>
  <c r="AZ252" i="21"/>
  <c r="BA252" i="21" s="1"/>
  <c r="BB252" i="21"/>
  <c r="CE252" i="21"/>
  <c r="A253" i="21"/>
  <c r="U253" i="21"/>
  <c r="AD253" i="21"/>
  <c r="W253" i="21" s="1"/>
  <c r="AH253" i="21"/>
  <c r="BC253" i="21" s="1"/>
  <c r="AS253" i="21"/>
  <c r="AV253" i="21"/>
  <c r="AW253" i="21"/>
  <c r="AZ253" i="21"/>
  <c r="BA253" i="21" s="1"/>
  <c r="BB253" i="21"/>
  <c r="BD253" i="21"/>
  <c r="CE253" i="21"/>
  <c r="A254" i="21"/>
  <c r="U254" i="21"/>
  <c r="BC254" i="21" s="1"/>
  <c r="AD254" i="21"/>
  <c r="BD254" i="21" s="1"/>
  <c r="AH254" i="21"/>
  <c r="AS254" i="21"/>
  <c r="AV254" i="21" s="1"/>
  <c r="AW254" i="21" s="1"/>
  <c r="AZ254" i="21"/>
  <c r="BA254" i="21"/>
  <c r="BB254" i="21"/>
  <c r="CE254" i="21"/>
  <c r="A255" i="21"/>
  <c r="U255" i="21"/>
  <c r="W255" i="21" s="1"/>
  <c r="AD255" i="21"/>
  <c r="BD255" i="21"/>
  <c r="AH255" i="21"/>
  <c r="BE255" i="21" s="1"/>
  <c r="AS255" i="21"/>
  <c r="AV255" i="21" s="1"/>
  <c r="AW255" i="21" s="1"/>
  <c r="AZ255" i="21"/>
  <c r="BA255" i="21"/>
  <c r="BB255" i="21"/>
  <c r="CE255" i="21"/>
  <c r="A256" i="21"/>
  <c r="U256" i="21"/>
  <c r="AD256" i="21"/>
  <c r="AH256" i="21"/>
  <c r="BC256" i="21" s="1"/>
  <c r="AS256" i="21"/>
  <c r="AV256" i="21" s="1"/>
  <c r="AW256" i="21" s="1"/>
  <c r="AZ256" i="21"/>
  <c r="BA256" i="21"/>
  <c r="BB256" i="21"/>
  <c r="CE256" i="21"/>
  <c r="A257" i="21"/>
  <c r="U257" i="21"/>
  <c r="W257" i="21"/>
  <c r="AD257" i="21"/>
  <c r="BD257" i="21" s="1"/>
  <c r="AH257" i="21"/>
  <c r="AW257" i="21" s="1"/>
  <c r="BC257" i="21"/>
  <c r="AS257" i="21"/>
  <c r="AV257" i="21"/>
  <c r="AZ257" i="21"/>
  <c r="BA257" i="21"/>
  <c r="BB257" i="21"/>
  <c r="CE257" i="21"/>
  <c r="A258" i="21"/>
  <c r="U258" i="21"/>
  <c r="W258" i="21" s="1"/>
  <c r="AD258" i="21"/>
  <c r="BD258" i="21" s="1"/>
  <c r="AH258" i="21"/>
  <c r="AW258" i="21" s="1"/>
  <c r="BC258" i="21"/>
  <c r="AS258" i="21"/>
  <c r="AV258" i="21"/>
  <c r="AZ258" i="21"/>
  <c r="BA258" i="21" s="1"/>
  <c r="BB258" i="21"/>
  <c r="CE258" i="21"/>
  <c r="A259" i="21"/>
  <c r="U259" i="21"/>
  <c r="AD259" i="21"/>
  <c r="BD259" i="21" s="1"/>
  <c r="AH259" i="21"/>
  <c r="BC259" i="21" s="1"/>
  <c r="BE259" i="21"/>
  <c r="AS259" i="21"/>
  <c r="AV259" i="21"/>
  <c r="AZ259" i="21"/>
  <c r="BA259" i="21"/>
  <c r="BB259" i="21"/>
  <c r="CE259" i="21"/>
  <c r="A260" i="21"/>
  <c r="U260" i="21"/>
  <c r="AD260" i="21"/>
  <c r="BD260" i="21" s="1"/>
  <c r="W260" i="21"/>
  <c r="AH260" i="21"/>
  <c r="AS260" i="21"/>
  <c r="AV260" i="21"/>
  <c r="AW260" i="21"/>
  <c r="AZ260" i="21"/>
  <c r="BA260" i="21"/>
  <c r="BB260" i="21"/>
  <c r="BC260" i="21"/>
  <c r="BE260" i="21"/>
  <c r="CE260" i="21"/>
  <c r="A261" i="21"/>
  <c r="U261" i="21"/>
  <c r="AD261" i="21"/>
  <c r="W261" i="21" s="1"/>
  <c r="AH261" i="21"/>
  <c r="AS261" i="21"/>
  <c r="AV261" i="21"/>
  <c r="AW261" i="21" s="1"/>
  <c r="AZ261" i="21"/>
  <c r="BA261" i="21"/>
  <c r="BB261" i="21"/>
  <c r="BD261" i="21"/>
  <c r="CE261" i="21"/>
  <c r="A262" i="21"/>
  <c r="U262" i="21"/>
  <c r="AD262" i="21"/>
  <c r="BD262" i="21"/>
  <c r="AH262" i="21"/>
  <c r="BC262" i="21" s="1"/>
  <c r="AS262" i="21"/>
  <c r="AV262" i="21" s="1"/>
  <c r="AW262" i="21" s="1"/>
  <c r="AZ262" i="21"/>
  <c r="BA262" i="21" s="1"/>
  <c r="BB262" i="21"/>
  <c r="BE262" i="21"/>
  <c r="CE262" i="21"/>
  <c r="A263" i="21"/>
  <c r="U263" i="21"/>
  <c r="AD263" i="21"/>
  <c r="BD263" i="21" s="1"/>
  <c r="AH263" i="21"/>
  <c r="BE263" i="21"/>
  <c r="AS263" i="21"/>
  <c r="AV263" i="21"/>
  <c r="AW263" i="21" s="1"/>
  <c r="AZ263" i="21"/>
  <c r="BA263" i="21" s="1"/>
  <c r="BB263" i="21"/>
  <c r="CE263" i="21"/>
  <c r="A264" i="21"/>
  <c r="U264" i="21"/>
  <c r="AD264" i="21"/>
  <c r="W264" i="21"/>
  <c r="AH264" i="21"/>
  <c r="BC264" i="21" s="1"/>
  <c r="AS264" i="21"/>
  <c r="AV264" i="21" s="1"/>
  <c r="AW264" i="21" s="1"/>
  <c r="AZ264" i="21"/>
  <c r="BA264" i="21"/>
  <c r="BB264" i="21"/>
  <c r="BE264" i="21"/>
  <c r="CE264" i="21"/>
  <c r="A265" i="21"/>
  <c r="U265" i="21"/>
  <c r="AD265" i="21"/>
  <c r="BD265" i="21" s="1"/>
  <c r="AH265" i="21"/>
  <c r="AS265" i="21"/>
  <c r="AV265" i="21"/>
  <c r="AW265" i="21" s="1"/>
  <c r="AZ265" i="21"/>
  <c r="BA265" i="21"/>
  <c r="BB265" i="21"/>
  <c r="CE265" i="21"/>
  <c r="A266" i="21"/>
  <c r="U266" i="21"/>
  <c r="AD266" i="21"/>
  <c r="W266" i="21" s="1"/>
  <c r="AH266" i="21"/>
  <c r="BE266" i="21" s="1"/>
  <c r="AS266" i="21"/>
  <c r="AV266" i="21" s="1"/>
  <c r="AW266" i="21" s="1"/>
  <c r="AZ266" i="21"/>
  <c r="BA266" i="21"/>
  <c r="BB266" i="21"/>
  <c r="CE266" i="21"/>
  <c r="A267" i="21"/>
  <c r="U267" i="21"/>
  <c r="AD267" i="21"/>
  <c r="BD267" i="21" s="1"/>
  <c r="AH267" i="21"/>
  <c r="AW267" i="21" s="1"/>
  <c r="BE267" i="21"/>
  <c r="AS267" i="21"/>
  <c r="AV267" i="21"/>
  <c r="AZ267" i="21"/>
  <c r="BA267" i="21" s="1"/>
  <c r="BB267" i="21"/>
  <c r="CE267" i="21"/>
  <c r="A268" i="21"/>
  <c r="U268" i="21"/>
  <c r="AD268" i="21"/>
  <c r="W268" i="21"/>
  <c r="AH268" i="21"/>
  <c r="AS268" i="21"/>
  <c r="AV268" i="21"/>
  <c r="AW268" i="21"/>
  <c r="AZ268" i="21"/>
  <c r="BA268" i="21"/>
  <c r="BB268" i="21"/>
  <c r="BC268" i="21"/>
  <c r="BE268" i="21"/>
  <c r="CE268" i="21"/>
  <c r="A269" i="21"/>
  <c r="U269" i="21"/>
  <c r="AD269" i="21"/>
  <c r="W269" i="21" s="1"/>
  <c r="AH269" i="21"/>
  <c r="AS269" i="21"/>
  <c r="AV269" i="21"/>
  <c r="AW269" i="21" s="1"/>
  <c r="AZ269" i="21"/>
  <c r="BA269" i="21"/>
  <c r="BB269" i="21"/>
  <c r="BD269" i="21"/>
  <c r="CE269" i="21"/>
  <c r="A270" i="21"/>
  <c r="U270" i="21"/>
  <c r="AD270" i="21"/>
  <c r="BD270" i="21"/>
  <c r="AH270" i="21"/>
  <c r="BC270" i="21" s="1"/>
  <c r="AS270" i="21"/>
  <c r="AV270" i="21" s="1"/>
  <c r="AW270" i="21" s="1"/>
  <c r="AZ270" i="21"/>
  <c r="BA270" i="21" s="1"/>
  <c r="BB270" i="21"/>
  <c r="BE270" i="21"/>
  <c r="CE270" i="21"/>
  <c r="A271" i="21"/>
  <c r="U271" i="21"/>
  <c r="AD271" i="21"/>
  <c r="BD271" i="21" s="1"/>
  <c r="AH271" i="21"/>
  <c r="BE271" i="21"/>
  <c r="AS271" i="21"/>
  <c r="AV271" i="21"/>
  <c r="AW271" i="21" s="1"/>
  <c r="AZ271" i="21"/>
  <c r="BA271" i="21" s="1"/>
  <c r="BB271" i="21"/>
  <c r="CE271" i="21"/>
  <c r="A272" i="21"/>
  <c r="U272" i="21"/>
  <c r="AD272" i="21"/>
  <c r="W272" i="21"/>
  <c r="AH272" i="21"/>
  <c r="BC272" i="21" s="1"/>
  <c r="AS272" i="21"/>
  <c r="AV272" i="21" s="1"/>
  <c r="AW272" i="21" s="1"/>
  <c r="AZ272" i="21"/>
  <c r="BA272" i="21"/>
  <c r="BB272" i="21"/>
  <c r="BE272" i="21"/>
  <c r="CE272" i="21"/>
  <c r="A273" i="21"/>
  <c r="U273" i="21"/>
  <c r="AD273" i="21"/>
  <c r="BD273" i="21" s="1"/>
  <c r="AH273" i="21"/>
  <c r="BE273" i="21" s="1"/>
  <c r="AS273" i="21"/>
  <c r="AV273" i="21"/>
  <c r="AW273" i="21" s="1"/>
  <c r="AZ273" i="21"/>
  <c r="BA273" i="21"/>
  <c r="BB273" i="21"/>
  <c r="CE273" i="21"/>
  <c r="A274" i="21"/>
  <c r="U274" i="21"/>
  <c r="AD274" i="21"/>
  <c r="BD274" i="21" s="1"/>
  <c r="AH274" i="21"/>
  <c r="AW274" i="21" s="1"/>
  <c r="BC274" i="21"/>
  <c r="AS274" i="21"/>
  <c r="AV274" i="21"/>
  <c r="AZ274" i="21"/>
  <c r="BA274" i="21" s="1"/>
  <c r="BB274" i="21"/>
  <c r="CE274" i="21"/>
  <c r="A275" i="21"/>
  <c r="U275" i="21"/>
  <c r="AD275" i="21"/>
  <c r="W275" i="21" s="1"/>
  <c r="AH275" i="21"/>
  <c r="BE275" i="21" s="1"/>
  <c r="AS275" i="21"/>
  <c r="AV275" i="21"/>
  <c r="AZ275" i="21"/>
  <c r="BA275" i="21"/>
  <c r="BB275" i="21"/>
  <c r="BD275" i="21"/>
  <c r="CE275" i="21"/>
  <c r="A276" i="21"/>
  <c r="U276" i="21"/>
  <c r="W276" i="21" s="1"/>
  <c r="BC276" i="21"/>
  <c r="AD276" i="21"/>
  <c r="AH276" i="21"/>
  <c r="AS276" i="21"/>
  <c r="AV276" i="21" s="1"/>
  <c r="AW276" i="21" s="1"/>
  <c r="AZ276" i="21"/>
  <c r="BA276" i="21"/>
  <c r="BB276" i="21"/>
  <c r="BE276" i="21"/>
  <c r="CE276" i="21"/>
  <c r="A277" i="21"/>
  <c r="U277" i="21"/>
  <c r="AD277" i="21"/>
  <c r="BD277" i="21"/>
  <c r="AH277" i="21"/>
  <c r="BC277" i="21" s="1"/>
  <c r="AS277" i="21"/>
  <c r="AV277" i="21" s="1"/>
  <c r="AW277" i="21" s="1"/>
  <c r="AZ277" i="21"/>
  <c r="BA277" i="21" s="1"/>
  <c r="BB277" i="21"/>
  <c r="CE277" i="21"/>
  <c r="A278" i="21"/>
  <c r="U278" i="21"/>
  <c r="AD278" i="21"/>
  <c r="W278" i="21" s="1"/>
  <c r="AH278" i="21"/>
  <c r="BE278" i="21" s="1"/>
  <c r="AS278" i="21"/>
  <c r="AV278" i="21"/>
  <c r="AW278" i="21" s="1"/>
  <c r="AZ278" i="21"/>
  <c r="BA278" i="21" s="1"/>
  <c r="BB278" i="21"/>
  <c r="CE278" i="21"/>
  <c r="A279" i="21"/>
  <c r="U279" i="21"/>
  <c r="AD279" i="21"/>
  <c r="BD279" i="21" s="1"/>
  <c r="AH279" i="21"/>
  <c r="BE279" i="21" s="1"/>
  <c r="AS279" i="21"/>
  <c r="AV279" i="21" s="1"/>
  <c r="AW279" i="21" s="1"/>
  <c r="AZ279" i="21"/>
  <c r="BA279" i="21"/>
  <c r="BB279" i="21"/>
  <c r="CE279" i="21"/>
  <c r="A280" i="21"/>
  <c r="U280" i="21"/>
  <c r="AD280" i="21"/>
  <c r="BD280" i="21" s="1"/>
  <c r="AH280" i="21"/>
  <c r="BC280" i="21" s="1"/>
  <c r="AS280" i="21"/>
  <c r="AV280" i="21" s="1"/>
  <c r="AW280" i="21" s="1"/>
  <c r="AZ280" i="21"/>
  <c r="BA280" i="21" s="1"/>
  <c r="BB280" i="21"/>
  <c r="CE280" i="21"/>
  <c r="A281" i="21"/>
  <c r="U281" i="21"/>
  <c r="W281" i="21"/>
  <c r="AD281" i="21"/>
  <c r="BD281" i="21" s="1"/>
  <c r="AH281" i="21"/>
  <c r="AW281" i="21" s="1"/>
  <c r="BC281" i="21"/>
  <c r="AS281" i="21"/>
  <c r="AV281" i="21"/>
  <c r="AZ281" i="21"/>
  <c r="BA281" i="21"/>
  <c r="BB281" i="21"/>
  <c r="CE281" i="21"/>
  <c r="A282" i="21"/>
  <c r="U282" i="21"/>
  <c r="AD282" i="21"/>
  <c r="BD282" i="21" s="1"/>
  <c r="AH282" i="21"/>
  <c r="BC282" i="21" s="1"/>
  <c r="AS282" i="21"/>
  <c r="AV282" i="21"/>
  <c r="AZ282" i="21"/>
  <c r="BA282" i="21"/>
  <c r="BB282" i="21"/>
  <c r="CE282" i="21"/>
  <c r="A283" i="21"/>
  <c r="U283" i="21"/>
  <c r="AD283" i="21"/>
  <c r="W283" i="21"/>
  <c r="AH283" i="21"/>
  <c r="BE283" i="21"/>
  <c r="AS283" i="21"/>
  <c r="AV283" i="21"/>
  <c r="AZ283" i="21"/>
  <c r="BA283" i="21"/>
  <c r="BB283" i="21"/>
  <c r="CE283" i="21"/>
  <c r="A284" i="21"/>
  <c r="U284" i="21"/>
  <c r="AD284" i="21"/>
  <c r="W284" i="21"/>
  <c r="AH284" i="21"/>
  <c r="AS284" i="21"/>
  <c r="AV284" i="21"/>
  <c r="AW284" i="21"/>
  <c r="AZ284" i="21"/>
  <c r="BA284" i="21"/>
  <c r="BB284" i="21"/>
  <c r="BC284" i="21"/>
  <c r="BE284" i="21"/>
  <c r="CE284" i="21"/>
  <c r="A285" i="21"/>
  <c r="U285" i="21"/>
  <c r="W285" i="21" s="1"/>
  <c r="AD285" i="21"/>
  <c r="AH285" i="21"/>
  <c r="AS285" i="21"/>
  <c r="AV285" i="21"/>
  <c r="AW285" i="21" s="1"/>
  <c r="AZ285" i="21"/>
  <c r="BA285" i="21" s="1"/>
  <c r="BB285" i="21"/>
  <c r="CE285" i="21"/>
  <c r="A286" i="21"/>
  <c r="U286" i="21"/>
  <c r="AD286" i="21"/>
  <c r="W286" i="21" s="1"/>
  <c r="BD286" i="21"/>
  <c r="AH286" i="21"/>
  <c r="AS286" i="21"/>
  <c r="AV286" i="21" s="1"/>
  <c r="AW286" i="21" s="1"/>
  <c r="AZ286" i="21"/>
  <c r="BA286" i="21" s="1"/>
  <c r="BB286" i="21"/>
  <c r="BE286" i="21"/>
  <c r="CE286" i="21"/>
  <c r="A287" i="21"/>
  <c r="U287" i="21"/>
  <c r="BC287" i="21" s="1"/>
  <c r="AD287" i="21"/>
  <c r="BD287" i="21" s="1"/>
  <c r="AH287" i="21"/>
  <c r="BE287" i="21"/>
  <c r="AS287" i="21"/>
  <c r="AV287" i="21"/>
  <c r="AW287" i="21" s="1"/>
  <c r="AZ287" i="21"/>
  <c r="BA287" i="21" s="1"/>
  <c r="BB287" i="21"/>
  <c r="CE287" i="21"/>
  <c r="A288" i="21"/>
  <c r="U288" i="21"/>
  <c r="AD288" i="21"/>
  <c r="BD288" i="21" s="1"/>
  <c r="AH288" i="21"/>
  <c r="BC288" i="21" s="1"/>
  <c r="BE288" i="21"/>
  <c r="AS288" i="21"/>
  <c r="AV288" i="21" s="1"/>
  <c r="AW288" i="21" s="1"/>
  <c r="AZ288" i="21"/>
  <c r="BA288" i="21" s="1"/>
  <c r="BB288" i="21"/>
  <c r="CE288" i="21"/>
  <c r="A289" i="21"/>
  <c r="U289" i="21"/>
  <c r="AD289" i="21"/>
  <c r="W289" i="21" s="1"/>
  <c r="AH289" i="21"/>
  <c r="BC289" i="21" s="1"/>
  <c r="AS289" i="21"/>
  <c r="AV289" i="21" s="1"/>
  <c r="AW289" i="21" s="1"/>
  <c r="AZ289" i="21"/>
  <c r="BA289" i="21"/>
  <c r="BB289" i="21"/>
  <c r="CE289" i="21"/>
  <c r="A290" i="21"/>
  <c r="U290" i="21"/>
  <c r="AD290" i="21"/>
  <c r="W290" i="21" s="1"/>
  <c r="AH290" i="21"/>
  <c r="BE290" i="21" s="1"/>
  <c r="AS290" i="21"/>
  <c r="AV290" i="21"/>
  <c r="AW290" i="21" s="1"/>
  <c r="AZ290" i="21"/>
  <c r="BA290" i="21"/>
  <c r="BB290" i="21"/>
  <c r="CE290" i="21"/>
  <c r="A291" i="21"/>
  <c r="U291" i="21"/>
  <c r="BC291" i="21" s="1"/>
  <c r="AD291" i="21"/>
  <c r="BD291" i="21" s="1"/>
  <c r="AH291" i="21"/>
  <c r="BE291" i="21" s="1"/>
  <c r="AS291" i="21"/>
  <c r="AV291" i="21" s="1"/>
  <c r="AW291" i="21" s="1"/>
  <c r="AZ291" i="21"/>
  <c r="BA291" i="21"/>
  <c r="BB291" i="21"/>
  <c r="CE291" i="21"/>
  <c r="A292" i="21"/>
  <c r="U292" i="21"/>
  <c r="AD292" i="21"/>
  <c r="AH292" i="21"/>
  <c r="BE292" i="21" s="1"/>
  <c r="AS292" i="21"/>
  <c r="AV292" i="21"/>
  <c r="AZ292" i="21"/>
  <c r="BA292" i="21"/>
  <c r="BB292" i="21"/>
  <c r="CE292" i="21"/>
  <c r="A293" i="21"/>
  <c r="U293" i="21"/>
  <c r="BC293" i="21" s="1"/>
  <c r="W293" i="21"/>
  <c r="AD293" i="21"/>
  <c r="BD293" i="21"/>
  <c r="AH293" i="21"/>
  <c r="AS293" i="21"/>
  <c r="AV293" i="21" s="1"/>
  <c r="AW293" i="21" s="1"/>
  <c r="AZ293" i="21"/>
  <c r="BA293" i="21"/>
  <c r="BB293" i="21"/>
  <c r="CE293" i="21"/>
  <c r="A294" i="21"/>
  <c r="U294" i="21"/>
  <c r="BC294" i="21" s="1"/>
  <c r="AD294" i="21"/>
  <c r="BD294" i="21"/>
  <c r="AH294" i="21"/>
  <c r="AS294" i="21"/>
  <c r="AV294" i="21"/>
  <c r="AW294" i="21" s="1"/>
  <c r="AZ294" i="21"/>
  <c r="BA294" i="21" s="1"/>
  <c r="BB294" i="21"/>
  <c r="BE294" i="21"/>
  <c r="CE294" i="21"/>
  <c r="A295" i="21"/>
  <c r="U295" i="21"/>
  <c r="AD295" i="21"/>
  <c r="BD295" i="21" s="1"/>
  <c r="W295" i="21"/>
  <c r="AH295" i="21"/>
  <c r="BE295" i="21"/>
  <c r="AS295" i="21"/>
  <c r="AV295" i="21"/>
  <c r="AW295" i="21" s="1"/>
  <c r="AZ295" i="21"/>
  <c r="BA295" i="21" s="1"/>
  <c r="BB295" i="21"/>
  <c r="AH11" i="24" s="1"/>
  <c r="CE295" i="21"/>
  <c r="A296" i="21"/>
  <c r="U296" i="21"/>
  <c r="AD296" i="21"/>
  <c r="AH296" i="21"/>
  <c r="BC296" i="21" s="1"/>
  <c r="BE296" i="21"/>
  <c r="AS296" i="21"/>
  <c r="AV296" i="21" s="1"/>
  <c r="AW296" i="21" s="1"/>
  <c r="AZ296" i="21"/>
  <c r="BA296" i="21" s="1"/>
  <c r="BB296" i="21"/>
  <c r="CE296" i="21"/>
  <c r="A297" i="21"/>
  <c r="U297" i="21"/>
  <c r="W297" i="21"/>
  <c r="AD297" i="21"/>
  <c r="BD297" i="21"/>
  <c r="AH297" i="21"/>
  <c r="BC297" i="21" s="1"/>
  <c r="AS297" i="21"/>
  <c r="AV297" i="21"/>
  <c r="AW297" i="21" s="1"/>
  <c r="AZ297" i="21"/>
  <c r="BA297" i="21"/>
  <c r="BB297" i="21"/>
  <c r="CE297" i="21"/>
  <c r="A298" i="21"/>
  <c r="U298" i="21"/>
  <c r="AD298" i="21"/>
  <c r="W298" i="21" s="1"/>
  <c r="AH298" i="21"/>
  <c r="BE298" i="21" s="1"/>
  <c r="AS298" i="21"/>
  <c r="AV298" i="21" s="1"/>
  <c r="AW298" i="21" s="1"/>
  <c r="AZ298" i="21"/>
  <c r="BA298" i="21"/>
  <c r="BB298" i="21"/>
  <c r="CE298" i="21"/>
  <c r="A299" i="21"/>
  <c r="U299" i="21"/>
  <c r="BC299" i="21" s="1"/>
  <c r="AD299" i="21"/>
  <c r="BD299" i="21"/>
  <c r="AH299" i="21"/>
  <c r="BE299" i="21"/>
  <c r="AS299" i="21"/>
  <c r="AV299" i="21"/>
  <c r="AW299" i="21" s="1"/>
  <c r="AZ299" i="21"/>
  <c r="BA299" i="21" s="1"/>
  <c r="BB299" i="21"/>
  <c r="CE299" i="21"/>
  <c r="A300" i="21"/>
  <c r="U300" i="21"/>
  <c r="BC300" i="21" s="1"/>
  <c r="AD300" i="21"/>
  <c r="W300" i="21" s="1"/>
  <c r="AH300" i="21"/>
  <c r="AS300" i="21"/>
  <c r="AV300" i="21" s="1"/>
  <c r="AW300" i="21" s="1"/>
  <c r="AZ300" i="21"/>
  <c r="BA300" i="21"/>
  <c r="BB300" i="21"/>
  <c r="BE300" i="21"/>
  <c r="CE300" i="21"/>
  <c r="A301" i="21"/>
  <c r="U301" i="21"/>
  <c r="AD301" i="21"/>
  <c r="W301" i="21" s="1"/>
  <c r="BD301" i="21"/>
  <c r="AH301" i="21"/>
  <c r="BE301" i="21" s="1"/>
  <c r="BC301" i="21"/>
  <c r="AS301" i="21"/>
  <c r="AV301" i="21"/>
  <c r="AW301" i="21" s="1"/>
  <c r="AZ301" i="21"/>
  <c r="BA301" i="21" s="1"/>
  <c r="BB301" i="21"/>
  <c r="CE301" i="21"/>
  <c r="A302" i="21"/>
  <c r="U302" i="21"/>
  <c r="AD302" i="21"/>
  <c r="BD302" i="21" s="1"/>
  <c r="AH302" i="21"/>
  <c r="BE302" i="21" s="1"/>
  <c r="AS302" i="21"/>
  <c r="AV302" i="21" s="1"/>
  <c r="AW302" i="21" s="1"/>
  <c r="AZ302" i="21"/>
  <c r="BA302" i="21"/>
  <c r="BB302" i="21"/>
  <c r="CE302" i="21"/>
  <c r="A303" i="21"/>
  <c r="U303" i="21"/>
  <c r="W303" i="21"/>
  <c r="AD303" i="21"/>
  <c r="BD303" i="21"/>
  <c r="AH303" i="21"/>
  <c r="BE303" i="21" s="1"/>
  <c r="AS303" i="21"/>
  <c r="AV303" i="21"/>
  <c r="AW303" i="21" s="1"/>
  <c r="AZ303" i="21"/>
  <c r="BA303" i="21"/>
  <c r="BB303" i="21"/>
  <c r="CE303" i="21"/>
  <c r="A304" i="21"/>
  <c r="U304" i="21"/>
  <c r="AD304" i="21"/>
  <c r="W304" i="21" s="1"/>
  <c r="AH304" i="21"/>
  <c r="BE304" i="21" s="1"/>
  <c r="AS304" i="21"/>
  <c r="AV304" i="21" s="1"/>
  <c r="AW304" i="21" s="1"/>
  <c r="AZ304" i="21"/>
  <c r="BA304" i="21"/>
  <c r="BB304" i="21"/>
  <c r="CE304" i="21"/>
  <c r="A305" i="21"/>
  <c r="U305" i="21"/>
  <c r="BC305" i="21" s="1"/>
  <c r="AD305" i="21"/>
  <c r="BD305" i="21"/>
  <c r="AH305" i="21"/>
  <c r="AS305" i="21"/>
  <c r="AV305" i="21"/>
  <c r="AW305" i="21" s="1"/>
  <c r="AZ305" i="21"/>
  <c r="BA305" i="21" s="1"/>
  <c r="BB305" i="21"/>
  <c r="CE305" i="21"/>
  <c r="A306" i="21"/>
  <c r="U306" i="21"/>
  <c r="BC306" i="21" s="1"/>
  <c r="AD306" i="21"/>
  <c r="BD306" i="21" s="1"/>
  <c r="AH306" i="21"/>
  <c r="AS306" i="21"/>
  <c r="AV306" i="21" s="1"/>
  <c r="AW306" i="21" s="1"/>
  <c r="AZ306" i="21"/>
  <c r="BA306" i="21"/>
  <c r="BB306" i="21"/>
  <c r="BE306" i="21"/>
  <c r="CE306" i="21"/>
  <c r="A307" i="21"/>
  <c r="U307" i="21"/>
  <c r="AD307" i="21"/>
  <c r="W307" i="21" s="1"/>
  <c r="BD307" i="21"/>
  <c r="AH307" i="21"/>
  <c r="BE307" i="21"/>
  <c r="AS307" i="21"/>
  <c r="AV307" i="21"/>
  <c r="AW307" i="21" s="1"/>
  <c r="AZ307" i="21"/>
  <c r="BA307" i="21" s="1"/>
  <c r="BB307" i="21"/>
  <c r="CE307" i="21"/>
  <c r="A308" i="21"/>
  <c r="U308" i="21"/>
  <c r="AD308" i="21"/>
  <c r="W308" i="21" s="1"/>
  <c r="AH308" i="21"/>
  <c r="BE308" i="21" s="1"/>
  <c r="AS308" i="21"/>
  <c r="AV308" i="21" s="1"/>
  <c r="AW308" i="21" s="1"/>
  <c r="AZ308" i="21"/>
  <c r="BA308" i="21"/>
  <c r="BB308" i="21"/>
  <c r="CE308" i="21"/>
  <c r="A309" i="21"/>
  <c r="U309" i="21"/>
  <c r="W309" i="21"/>
  <c r="AD309" i="21"/>
  <c r="BD309" i="21"/>
  <c r="AH309" i="21"/>
  <c r="BC309" i="21" s="1"/>
  <c r="AS309" i="21"/>
  <c r="AV309" i="21"/>
  <c r="AW309" i="21" s="1"/>
  <c r="AZ309" i="21"/>
  <c r="BA309" i="21"/>
  <c r="BB309" i="21"/>
  <c r="CE309" i="21"/>
  <c r="A310" i="21"/>
  <c r="U310" i="21"/>
  <c r="AD310" i="21"/>
  <c r="W310" i="21" s="1"/>
  <c r="AH310" i="21"/>
  <c r="BE310" i="21" s="1"/>
  <c r="AS310" i="21"/>
  <c r="AV310" i="21" s="1"/>
  <c r="AW310" i="21" s="1"/>
  <c r="AZ310" i="21"/>
  <c r="BA310" i="21"/>
  <c r="BB310" i="21"/>
  <c r="CE310" i="21"/>
  <c r="AS311" i="21"/>
  <c r="AV311" i="21" s="1"/>
  <c r="AW311" i="21" s="1"/>
  <c r="AZ311" i="21"/>
  <c r="BA311" i="21"/>
  <c r="BB311" i="21"/>
  <c r="BC311" i="21"/>
  <c r="BD311" i="21"/>
  <c r="BE311" i="21"/>
  <c r="CE311" i="21"/>
  <c r="I12" i="24"/>
  <c r="P12" i="24"/>
  <c r="BD16" i="21"/>
  <c r="H12" i="24"/>
  <c r="H114" i="24"/>
  <c r="I50" i="24"/>
  <c r="E50" i="24"/>
  <c r="BC16" i="21"/>
  <c r="H50" i="24"/>
  <c r="C23" i="24"/>
  <c r="AK17" i="24"/>
  <c r="AR23" i="24"/>
  <c r="AN23" i="24"/>
  <c r="O23" i="24"/>
  <c r="G23" i="24"/>
  <c r="AB66" i="24"/>
  <c r="AK55" i="24"/>
  <c r="E23" i="24"/>
  <c r="T23" i="24"/>
  <c r="T29" i="24"/>
  <c r="AB39" i="24"/>
  <c r="BE309" i="21"/>
  <c r="BD308" i="21"/>
  <c r="BC307" i="21"/>
  <c r="BE305" i="21"/>
  <c r="BD304" i="21"/>
  <c r="W302" i="21"/>
  <c r="BE297" i="21"/>
  <c r="BD296" i="21"/>
  <c r="BC295" i="21"/>
  <c r="BE293" i="21"/>
  <c r="BD292" i="21"/>
  <c r="BE289" i="21"/>
  <c r="BE285" i="21"/>
  <c r="BD284" i="21"/>
  <c r="BC283" i="21"/>
  <c r="W282" i="21"/>
  <c r="BE281" i="21"/>
  <c r="BC279" i="21"/>
  <c r="BE277" i="21"/>
  <c r="BD276" i="21"/>
  <c r="W274" i="21"/>
  <c r="BC271" i="21"/>
  <c r="W270" i="21"/>
  <c r="BE269" i="21"/>
  <c r="BD268" i="21"/>
  <c r="BC267" i="21"/>
  <c r="BE265" i="21"/>
  <c r="BD264" i="21"/>
  <c r="BC263" i="21"/>
  <c r="W262" i="21"/>
  <c r="BE261" i="21"/>
  <c r="BE257" i="21"/>
  <c r="BD256" i="21"/>
  <c r="BC255" i="21"/>
  <c r="W254" i="21"/>
  <c r="BE253" i="21"/>
  <c r="BD252" i="21"/>
  <c r="BC251" i="21"/>
  <c r="W250" i="21"/>
  <c r="BE249" i="21"/>
  <c r="BD248" i="21"/>
  <c r="BC247" i="21"/>
  <c r="W246" i="21"/>
  <c r="BE245" i="21"/>
  <c r="BD244" i="21"/>
  <c r="BC243" i="21"/>
  <c r="W242" i="21"/>
  <c r="BE241" i="21"/>
  <c r="BE238" i="21"/>
  <c r="W233" i="21"/>
  <c r="BD233" i="21"/>
  <c r="BC230" i="21"/>
  <c r="BE230" i="21"/>
  <c r="W225" i="21"/>
  <c r="BD225" i="21"/>
  <c r="BC222" i="21"/>
  <c r="BE222" i="21"/>
  <c r="W217" i="21"/>
  <c r="BD217" i="21"/>
  <c r="BE214" i="21"/>
  <c r="W209" i="21"/>
  <c r="BD209" i="21"/>
  <c r="BC206" i="21"/>
  <c r="BE206" i="21"/>
  <c r="W201" i="21"/>
  <c r="BD201" i="21"/>
  <c r="BC198" i="21"/>
  <c r="BE198" i="21"/>
  <c r="AW236" i="21"/>
  <c r="BD235" i="21"/>
  <c r="W235" i="21"/>
  <c r="BE232" i="21"/>
  <c r="BC232" i="21"/>
  <c r="AW228" i="21"/>
  <c r="BD227" i="21"/>
  <c r="W227" i="21"/>
  <c r="BE224" i="21"/>
  <c r="BD219" i="21"/>
  <c r="W219" i="21"/>
  <c r="BE216" i="21"/>
  <c r="BC216" i="21"/>
  <c r="AW212" i="21"/>
  <c r="BD211" i="21"/>
  <c r="W211" i="21"/>
  <c r="BE208" i="21"/>
  <c r="BC208" i="21"/>
  <c r="AW204" i="21"/>
  <c r="BD203" i="21"/>
  <c r="W203" i="21"/>
  <c r="BE200" i="21"/>
  <c r="BC200" i="21"/>
  <c r="BD195" i="21"/>
  <c r="W195" i="21"/>
  <c r="W241" i="21"/>
  <c r="BD237" i="21"/>
  <c r="BC234" i="21"/>
  <c r="BE234" i="21"/>
  <c r="AW230" i="21"/>
  <c r="W229" i="21"/>
  <c r="BD229" i="21"/>
  <c r="BC226" i="21"/>
  <c r="BE226" i="21"/>
  <c r="BD221" i="21"/>
  <c r="BC218" i="21"/>
  <c r="BE218" i="21"/>
  <c r="AW214" i="21"/>
  <c r="W213" i="21"/>
  <c r="BD213" i="21"/>
  <c r="BC210" i="21"/>
  <c r="BE210" i="21"/>
  <c r="AW206" i="21"/>
  <c r="W205" i="21"/>
  <c r="BD205" i="21"/>
  <c r="BC202" i="21"/>
  <c r="BE202" i="21"/>
  <c r="AW198" i="21"/>
  <c r="W197" i="21"/>
  <c r="BD197" i="21"/>
  <c r="BD239" i="21"/>
  <c r="W239" i="21"/>
  <c r="BE236" i="21"/>
  <c r="BC236" i="21"/>
  <c r="BD231" i="21"/>
  <c r="W231" i="21"/>
  <c r="BE228" i="21"/>
  <c r="BC228" i="21"/>
  <c r="BD223" i="21"/>
  <c r="W223" i="21"/>
  <c r="BE220" i="21"/>
  <c r="BC220" i="21"/>
  <c r="BD215" i="21"/>
  <c r="W215" i="21"/>
  <c r="BC212" i="21"/>
  <c r="BD207" i="21"/>
  <c r="W207" i="21"/>
  <c r="BE204" i="21"/>
  <c r="BC204" i="21"/>
  <c r="BD199" i="21"/>
  <c r="W199" i="21"/>
  <c r="BE196" i="21"/>
  <c r="BC196" i="21"/>
  <c r="BE192" i="21"/>
  <c r="BC192" i="21"/>
  <c r="BE194" i="21"/>
  <c r="BE190" i="21"/>
  <c r="BD189" i="21"/>
  <c r="BC188" i="21"/>
  <c r="W187" i="21"/>
  <c r="BE186" i="21"/>
  <c r="BD185" i="21"/>
  <c r="BC184" i="21"/>
  <c r="W183" i="21"/>
  <c r="BE182" i="21"/>
  <c r="BD181" i="21"/>
  <c r="BC180" i="21"/>
  <c r="W179" i="21"/>
  <c r="BE178" i="21"/>
  <c r="BD177" i="21"/>
  <c r="BC176" i="21"/>
  <c r="W175" i="21"/>
  <c r="BE174" i="21"/>
  <c r="BD173" i="21"/>
  <c r="BC172" i="21"/>
  <c r="W171" i="21"/>
  <c r="BE170" i="21"/>
  <c r="BD169" i="21"/>
  <c r="BC168" i="21"/>
  <c r="W167" i="21"/>
  <c r="BE166" i="21"/>
  <c r="BD165" i="21"/>
  <c r="BC164" i="21"/>
  <c r="W163" i="21"/>
  <c r="BE162" i="21"/>
  <c r="BD161" i="21"/>
  <c r="BC160" i="21"/>
  <c r="BC156" i="21"/>
  <c r="W151" i="21"/>
  <c r="W141" i="21"/>
  <c r="BD141" i="21"/>
  <c r="BC138" i="21"/>
  <c r="BE138" i="21"/>
  <c r="W133" i="21"/>
  <c r="BD133" i="21"/>
  <c r="BC130" i="21"/>
  <c r="BE130" i="21"/>
  <c r="W125" i="21"/>
  <c r="BD125" i="21"/>
  <c r="BC122" i="21"/>
  <c r="BE122" i="21"/>
  <c r="W117" i="21"/>
  <c r="BD117" i="21"/>
  <c r="BC114" i="21"/>
  <c r="BE114" i="21"/>
  <c r="W109" i="21"/>
  <c r="BD109" i="21"/>
  <c r="BC151" i="21"/>
  <c r="BC150" i="21"/>
  <c r="AW144" i="21"/>
  <c r="BD143" i="21"/>
  <c r="W143" i="21"/>
  <c r="BE140" i="21"/>
  <c r="BC140" i="21"/>
  <c r="AW136" i="21"/>
  <c r="BD135" i="21"/>
  <c r="W135" i="21"/>
  <c r="BE132" i="21"/>
  <c r="BC132" i="21"/>
  <c r="BD127" i="21"/>
  <c r="W127" i="21"/>
  <c r="BE124" i="21"/>
  <c r="BC124" i="21"/>
  <c r="AW120" i="21"/>
  <c r="BD119" i="21"/>
  <c r="W119" i="21"/>
  <c r="BE116" i="21"/>
  <c r="BC116" i="21"/>
  <c r="AW112" i="21"/>
  <c r="BD111" i="21"/>
  <c r="W111" i="21"/>
  <c r="W159" i="21"/>
  <c r="W153" i="21"/>
  <c r="BE152" i="21"/>
  <c r="BC148" i="21"/>
  <c r="BC146" i="21"/>
  <c r="W145" i="21"/>
  <c r="BD145" i="21"/>
  <c r="BC142" i="21"/>
  <c r="BE142" i="21"/>
  <c r="W137" i="21"/>
  <c r="BD137" i="21"/>
  <c r="BC134" i="21"/>
  <c r="BE134" i="21"/>
  <c r="W129" i="21"/>
  <c r="BD129" i="21"/>
  <c r="BC126" i="21"/>
  <c r="BE126" i="21"/>
  <c r="AW122" i="21"/>
  <c r="W121" i="21"/>
  <c r="BD121" i="21"/>
  <c r="BC118" i="21"/>
  <c r="BE118" i="21"/>
  <c r="AW114" i="21"/>
  <c r="W113" i="21"/>
  <c r="BD113" i="21"/>
  <c r="BC110" i="21"/>
  <c r="BE110" i="21"/>
  <c r="BE144" i="21"/>
  <c r="BC144" i="21"/>
  <c r="BD139" i="21"/>
  <c r="W139" i="21"/>
  <c r="BE136" i="21"/>
  <c r="BC136" i="21"/>
  <c r="BD131" i="21"/>
  <c r="W131" i="21"/>
  <c r="BE128" i="21"/>
  <c r="BC128" i="21"/>
  <c r="BD123" i="21"/>
  <c r="W123" i="21"/>
  <c r="BE120" i="21"/>
  <c r="BC120" i="21"/>
  <c r="BD115" i="21"/>
  <c r="W115" i="21"/>
  <c r="BE112" i="21"/>
  <c r="BC112" i="21"/>
  <c r="BC108" i="21"/>
  <c r="BE106" i="21"/>
  <c r="BD105" i="21"/>
  <c r="BC104" i="21"/>
  <c r="W103" i="21"/>
  <c r="BE102" i="21"/>
  <c r="BD101" i="21"/>
  <c r="BC100" i="21"/>
  <c r="W99" i="21"/>
  <c r="BE98" i="21"/>
  <c r="BD97" i="21"/>
  <c r="BC96" i="21"/>
  <c r="W95" i="21"/>
  <c r="BE94" i="21"/>
  <c r="BD93" i="21"/>
  <c r="BC92" i="21"/>
  <c r="W91" i="21"/>
  <c r="W85" i="21"/>
  <c r="BE84" i="21"/>
  <c r="BC80" i="21"/>
  <c r="BC79" i="21"/>
  <c r="BE75" i="21"/>
  <c r="BC74" i="21"/>
  <c r="BC72" i="21"/>
  <c r="BC71" i="21"/>
  <c r="BE67" i="21"/>
  <c r="BC66" i="21"/>
  <c r="BC64" i="21"/>
  <c r="BC63" i="21"/>
  <c r="BE59" i="21"/>
  <c r="BC58" i="21"/>
  <c r="BC56" i="21"/>
  <c r="BC55" i="21"/>
  <c r="BE51" i="21"/>
  <c r="BC50" i="21"/>
  <c r="BC48" i="21"/>
  <c r="BC47" i="21"/>
  <c r="BE43" i="21"/>
  <c r="BC42" i="21"/>
  <c r="BC40" i="21"/>
  <c r="BC39" i="21"/>
  <c r="W38" i="21"/>
  <c r="BD38" i="21"/>
  <c r="BC35" i="21"/>
  <c r="BE35" i="21"/>
  <c r="W34" i="21"/>
  <c r="BD34" i="21"/>
  <c r="BC31" i="21"/>
  <c r="BE31" i="21"/>
  <c r="W30" i="21"/>
  <c r="BD30" i="21"/>
  <c r="BC27" i="21"/>
  <c r="BE27" i="21"/>
  <c r="W26" i="21"/>
  <c r="BD26" i="21"/>
  <c r="BC23" i="21"/>
  <c r="BE23" i="21"/>
  <c r="BD22" i="21"/>
  <c r="BC88" i="21"/>
  <c r="W83" i="21"/>
  <c r="BC76" i="21"/>
  <c r="BC68" i="21"/>
  <c r="BC60" i="21"/>
  <c r="BC52" i="21"/>
  <c r="BC83" i="21"/>
  <c r="BC82" i="21"/>
  <c r="BC36" i="21"/>
  <c r="BC32" i="21"/>
  <c r="BC28" i="21"/>
  <c r="Z62" i="24"/>
  <c r="AB62" i="24"/>
  <c r="BE19" i="21"/>
  <c r="BD18" i="21"/>
  <c r="BE15" i="21"/>
  <c r="BD14" i="21"/>
  <c r="AW13" i="21"/>
  <c r="AV12" i="21"/>
  <c r="I28" i="24"/>
  <c r="W1" i="21"/>
  <c r="S65" i="24"/>
  <c r="AF64" i="24"/>
  <c r="T64" i="24"/>
  <c r="P64" i="24"/>
  <c r="AA64" i="24"/>
  <c r="H64" i="24"/>
  <c r="P63" i="24"/>
  <c r="Z22" i="24"/>
  <c r="S23" i="24"/>
  <c r="D70" i="24"/>
  <c r="D74" i="24" s="1"/>
  <c r="W64" i="24"/>
  <c r="S64" i="24"/>
  <c r="AB64" i="24"/>
  <c r="S63" i="24"/>
  <c r="AB63" i="24"/>
  <c r="BC11" i="21"/>
  <c r="P23" i="24"/>
  <c r="P29" i="24" s="1"/>
  <c r="P70" i="24" s="1"/>
  <c r="J5" i="31" s="1"/>
  <c r="AD9" i="24"/>
  <c r="AI11" i="24"/>
  <c r="AE19" i="24"/>
  <c r="AE20" i="24"/>
  <c r="AF9" i="24"/>
  <c r="AE10" i="24"/>
  <c r="F11" i="32" s="1"/>
  <c r="H11" i="32" s="1"/>
  <c r="AG11" i="24"/>
  <c r="AI21" i="24"/>
  <c r="AF10" i="24"/>
  <c r="F10" i="32" s="1"/>
  <c r="H10" i="32" s="1"/>
  <c r="AD20" i="24"/>
  <c r="AD25" i="24"/>
  <c r="AE26" i="24"/>
  <c r="AE27" i="24"/>
  <c r="AF20" i="24"/>
  <c r="AE25" i="24"/>
  <c r="AF26" i="24"/>
  <c r="AF27" i="24"/>
  <c r="AF32" i="24"/>
  <c r="F36" i="32" s="1"/>
  <c r="H36" i="32" s="1"/>
  <c r="AH33" i="24"/>
  <c r="AD19" i="24"/>
  <c r="AF19" i="24"/>
  <c r="AF22" i="24" s="1"/>
  <c r="AH21" i="24"/>
  <c r="AD31" i="24"/>
  <c r="AD32" i="24"/>
  <c r="F38" i="32" s="1"/>
  <c r="H38" i="32" s="1"/>
  <c r="AD36" i="24"/>
  <c r="AI38" i="24"/>
  <c r="AE41" i="24"/>
  <c r="AE42" i="24"/>
  <c r="AF25" i="24"/>
  <c r="AD27" i="24"/>
  <c r="AE31" i="24"/>
  <c r="AE32" i="24"/>
  <c r="AG33" i="24"/>
  <c r="AE36" i="24"/>
  <c r="AD37" i="24"/>
  <c r="F39" i="32" s="1"/>
  <c r="H39" i="32" s="1"/>
  <c r="AF41" i="24"/>
  <c r="AF44" i="24" s="1"/>
  <c r="AF42" i="24"/>
  <c r="AD26" i="24"/>
  <c r="AF31" i="24"/>
  <c r="AF34" i="24"/>
  <c r="AI33" i="24"/>
  <c r="AF36" i="24"/>
  <c r="AE37" i="24"/>
  <c r="AG38" i="24"/>
  <c r="AF37" i="24"/>
  <c r="AH38" i="24"/>
  <c r="AD41" i="24"/>
  <c r="AG44" i="24"/>
  <c r="AF46" i="24"/>
  <c r="AF47" i="24"/>
  <c r="AE48" i="24"/>
  <c r="AH49" i="24"/>
  <c r="AE52" i="24"/>
  <c r="AD53" i="24"/>
  <c r="F89" i="32" s="1"/>
  <c r="H89" i="32" s="1"/>
  <c r="AF58" i="24"/>
  <c r="AI59" i="24"/>
  <c r="AH44" i="24"/>
  <c r="AF48" i="24"/>
  <c r="AI49" i="24"/>
  <c r="AF52" i="24"/>
  <c r="F64" i="32" s="1"/>
  <c r="H64" i="32" s="1"/>
  <c r="AE53" i="24"/>
  <c r="AG54" i="24"/>
  <c r="AD57" i="24"/>
  <c r="F67" i="32" s="1"/>
  <c r="H67" i="32" s="1"/>
  <c r="AD42" i="24"/>
  <c r="F40" i="32" s="1"/>
  <c r="H40" i="32" s="1"/>
  <c r="AI44" i="24"/>
  <c r="AD46" i="24"/>
  <c r="F25" i="32" s="1"/>
  <c r="H25" i="32" s="1"/>
  <c r="AD47" i="24"/>
  <c r="F41" i="32"/>
  <c r="H41" i="32" s="1"/>
  <c r="AF53" i="24"/>
  <c r="F87" i="32"/>
  <c r="AH54" i="24"/>
  <c r="AE57" i="24"/>
  <c r="AD58" i="24"/>
  <c r="AG59" i="24"/>
  <c r="AE46" i="24"/>
  <c r="F21" i="32"/>
  <c r="H21" i="32"/>
  <c r="AE47" i="24"/>
  <c r="F37" i="32" s="1"/>
  <c r="H37" i="32" s="1"/>
  <c r="AD48" i="24"/>
  <c r="AG49" i="24"/>
  <c r="AD52" i="24"/>
  <c r="F66" i="32"/>
  <c r="H66" i="32" s="1"/>
  <c r="AI54" i="24"/>
  <c r="AF57" i="24"/>
  <c r="AF60" i="24"/>
  <c r="AE58" i="24"/>
  <c r="AV10" i="21"/>
  <c r="P62" i="24"/>
  <c r="AA62" i="24"/>
  <c r="AV15" i="21"/>
  <c r="X65" i="24"/>
  <c r="I65" i="24"/>
  <c r="BC12" i="21"/>
  <c r="AV11" i="21"/>
  <c r="AW11" i="21"/>
  <c r="BE10" i="21"/>
  <c r="AD5" i="21"/>
  <c r="I64" i="24"/>
  <c r="AH59" i="24"/>
  <c r="AB55" i="24"/>
  <c r="AA63" i="24"/>
  <c r="K29" i="24"/>
  <c r="K70" i="24" s="1"/>
  <c r="K74" i="24" s="1"/>
  <c r="E5" i="31"/>
  <c r="C29" i="24"/>
  <c r="AA23" i="24"/>
  <c r="AA29" i="24" s="1"/>
  <c r="AA70" i="24" s="1"/>
  <c r="A145" i="33"/>
  <c r="A129" i="33"/>
  <c r="A118" i="33"/>
  <c r="A102" i="33"/>
  <c r="A93" i="33"/>
  <c r="A77" i="33"/>
  <c r="A46" i="33"/>
  <c r="A33" i="33"/>
  <c r="A10" i="33"/>
  <c r="A29" i="33"/>
  <c r="A137" i="33"/>
  <c r="A110" i="33"/>
  <c r="A85" i="33"/>
  <c r="A69" i="33"/>
  <c r="A54" i="33"/>
  <c r="A38" i="33"/>
  <c r="AB12" i="24"/>
  <c r="A143" i="33"/>
  <c r="A135" i="33"/>
  <c r="A127" i="33"/>
  <c r="A120" i="33"/>
  <c r="A112" i="33"/>
  <c r="A104" i="33"/>
  <c r="A91" i="33"/>
  <c r="A83" i="33"/>
  <c r="A75" i="33"/>
  <c r="A67" i="33"/>
  <c r="A60" i="33"/>
  <c r="A52" i="33"/>
  <c r="A44" i="33"/>
  <c r="A36" i="33"/>
  <c r="A31" i="33"/>
  <c r="A22" i="33"/>
  <c r="A6" i="33"/>
  <c r="AB68" i="24"/>
  <c r="AB49" i="24"/>
  <c r="AK39" i="24"/>
  <c r="AB28" i="24"/>
  <c r="J70" i="24"/>
  <c r="AB22" i="24"/>
  <c r="AB23" i="24"/>
  <c r="AK22" i="24"/>
  <c r="AK23" i="24"/>
  <c r="AK29" i="24"/>
  <c r="Z17" i="24"/>
  <c r="Z23" i="24" s="1"/>
  <c r="Z29" i="24" s="1"/>
  <c r="A18" i="33"/>
  <c r="C70" i="24"/>
  <c r="C74" i="24" s="1"/>
  <c r="U29" i="24"/>
  <c r="E29" i="24"/>
  <c r="E70" i="24" s="1"/>
  <c r="E74" i="24" s="1"/>
  <c r="A147" i="33"/>
  <c r="A139" i="33"/>
  <c r="A131" i="33"/>
  <c r="A116" i="33"/>
  <c r="A108" i="33"/>
  <c r="A100" i="33"/>
  <c r="A95" i="33"/>
  <c r="A87" i="33"/>
  <c r="A79" i="33"/>
  <c r="A71" i="33"/>
  <c r="A63" i="33"/>
  <c r="A56" i="33"/>
  <c r="A48" i="33"/>
  <c r="A40" i="33"/>
  <c r="A35" i="33"/>
  <c r="A14" i="33"/>
  <c r="AB67" i="24"/>
  <c r="AB61" i="24"/>
  <c r="AK61" i="24"/>
  <c r="AB60" i="24"/>
  <c r="AB44" i="24"/>
  <c r="AR29" i="24"/>
  <c r="AR70" i="24" s="1"/>
  <c r="AR74" i="24" s="1"/>
  <c r="AN29" i="24"/>
  <c r="AN70" i="24"/>
  <c r="AN74" i="24" s="1"/>
  <c r="Z49" i="24"/>
  <c r="AB34" i="24"/>
  <c r="AD34" i="24"/>
  <c r="F22" i="32"/>
  <c r="H22" i="32" s="1"/>
  <c r="O29" i="24"/>
  <c r="O70" i="24"/>
  <c r="O74" i="24" s="1"/>
  <c r="G29" i="24"/>
  <c r="G70" i="24" s="1"/>
  <c r="G74" i="24" s="1"/>
  <c r="S29" i="24"/>
  <c r="F23" i="24"/>
  <c r="F29" i="24" s="1"/>
  <c r="F70" i="24"/>
  <c r="F74" i="24" s="1"/>
  <c r="Q3" i="24"/>
  <c r="Q2" i="24"/>
  <c r="A146" i="33"/>
  <c r="A142" i="33"/>
  <c r="A138" i="33"/>
  <c r="A134" i="33"/>
  <c r="A130" i="33"/>
  <c r="A126" i="33"/>
  <c r="A123" i="33"/>
  <c r="A119" i="33"/>
  <c r="A115" i="33"/>
  <c r="A111" i="33"/>
  <c r="A107" i="33"/>
  <c r="A103" i="33"/>
  <c r="A99" i="33"/>
  <c r="A96" i="33"/>
  <c r="A92" i="33"/>
  <c r="A88" i="33"/>
  <c r="A84" i="33"/>
  <c r="A80" i="33"/>
  <c r="A76" i="33"/>
  <c r="A72" i="33"/>
  <c r="A68" i="33"/>
  <c r="A64" i="33"/>
  <c r="A61" i="33"/>
  <c r="A57" i="33"/>
  <c r="A53" i="33"/>
  <c r="A49" i="33"/>
  <c r="A45" i="33"/>
  <c r="A41" i="33"/>
  <c r="A37" i="33"/>
  <c r="A34" i="33"/>
  <c r="A30" i="33"/>
  <c r="A27" i="33"/>
  <c r="A23" i="33"/>
  <c r="A19" i="33"/>
  <c r="A15" i="33"/>
  <c r="A11" i="33"/>
  <c r="A7" i="33"/>
  <c r="A24" i="33"/>
  <c r="A20" i="33"/>
  <c r="A16" i="33"/>
  <c r="A12" i="33"/>
  <c r="A8" i="33"/>
  <c r="A148" i="33"/>
  <c r="A144" i="33"/>
  <c r="A140" i="33"/>
  <c r="A136" i="33"/>
  <c r="A132" i="33"/>
  <c r="A128" i="33"/>
  <c r="A124" i="33"/>
  <c r="A121" i="33"/>
  <c r="A117" i="33"/>
  <c r="A113" i="33"/>
  <c r="A109" i="33"/>
  <c r="A105" i="33"/>
  <c r="A101" i="33"/>
  <c r="A94" i="33"/>
  <c r="A90" i="33"/>
  <c r="A86" i="33"/>
  <c r="A82" i="33"/>
  <c r="A78" i="33"/>
  <c r="A74" i="33"/>
  <c r="A70" i="33"/>
  <c r="A66" i="33"/>
  <c r="A62" i="33"/>
  <c r="A59" i="33"/>
  <c r="A55" i="33"/>
  <c r="A51" i="33"/>
  <c r="A47" i="33"/>
  <c r="A43" i="33"/>
  <c r="A39" i="33"/>
  <c r="A32" i="33"/>
  <c r="A28" i="33"/>
  <c r="A25" i="33"/>
  <c r="A21" i="33"/>
  <c r="A17" i="33"/>
  <c r="A13" i="33"/>
  <c r="A9" i="33"/>
  <c r="AA81" i="32"/>
  <c r="AA76" i="32"/>
  <c r="AA47" i="32"/>
  <c r="AA36" i="32"/>
  <c r="AA60" i="32"/>
  <c r="AA54" i="32"/>
  <c r="AA50" i="32"/>
  <c r="AA10" i="32"/>
  <c r="AA9" i="32"/>
  <c r="AA101" i="32"/>
  <c r="AA99" i="32"/>
  <c r="AA89" i="32"/>
  <c r="AA71" i="32"/>
  <c r="AA63" i="32"/>
  <c r="AA52" i="32"/>
  <c r="AA39" i="32"/>
  <c r="AA28" i="32"/>
  <c r="AA20" i="32"/>
  <c r="AA78" i="32"/>
  <c r="AA42" i="32"/>
  <c r="AA41" i="32"/>
  <c r="AA34" i="32"/>
  <c r="AA100" i="32"/>
  <c r="AA97" i="32"/>
  <c r="AA90" i="32"/>
  <c r="AA77" i="32"/>
  <c r="AA67" i="32"/>
  <c r="AA64" i="32"/>
  <c r="AA59" i="32"/>
  <c r="AA56" i="32"/>
  <c r="AA49" i="32"/>
  <c r="AA44" i="32"/>
  <c r="AA33" i="32"/>
  <c r="AA31" i="32"/>
  <c r="AA25" i="32"/>
  <c r="AA23" i="32"/>
  <c r="AA12" i="32"/>
  <c r="AA96" i="32"/>
  <c r="AA94" i="32"/>
  <c r="AA92" i="32"/>
  <c r="AA87" i="32"/>
  <c r="AA86" i="32"/>
  <c r="AA84" i="32"/>
  <c r="AA75" i="32"/>
  <c r="AA73" i="32"/>
  <c r="AA55" i="32"/>
  <c r="AA53" i="32"/>
  <c r="AA51" i="32"/>
  <c r="AA32" i="32"/>
  <c r="AA29" i="32"/>
  <c r="AA27" i="32"/>
  <c r="AA22" i="32"/>
  <c r="AA21" i="32"/>
  <c r="AA19" i="32"/>
  <c r="AA102" i="32"/>
  <c r="AA93" i="32"/>
  <c r="AA88" i="32"/>
  <c r="AA85" i="32"/>
  <c r="AA82" i="32"/>
  <c r="AA80" i="32"/>
  <c r="AA74" i="32"/>
  <c r="AA72" i="32"/>
  <c r="AA70" i="32"/>
  <c r="AA66" i="32"/>
  <c r="AA62" i="32"/>
  <c r="AA58" i="32"/>
  <c r="AA45" i="32"/>
  <c r="AA43" i="32"/>
  <c r="AA38" i="32"/>
  <c r="AA37" i="32"/>
  <c r="AA35" i="32"/>
  <c r="AA16" i="32"/>
  <c r="AA13" i="32"/>
  <c r="AA11" i="32"/>
  <c r="H55" i="32"/>
  <c r="I114" i="24"/>
  <c r="W22" i="24"/>
  <c r="W23" i="24" s="1"/>
  <c r="X22" i="24"/>
  <c r="W65" i="24"/>
  <c r="AE22" i="24"/>
  <c r="X62" i="24"/>
  <c r="AE34" i="24"/>
  <c r="AE44" i="24"/>
  <c r="F24" i="32"/>
  <c r="H24" i="32"/>
  <c r="AE39" i="24"/>
  <c r="W28" i="24"/>
  <c r="AW12" i="21"/>
  <c r="X28" i="24"/>
  <c r="I23" i="24"/>
  <c r="I29" i="24" s="1"/>
  <c r="I70" i="24" s="1"/>
  <c r="AF39" i="24"/>
  <c r="F23" i="32"/>
  <c r="H23" i="32" s="1"/>
  <c r="AD39" i="24"/>
  <c r="F8" i="32"/>
  <c r="H8" i="32"/>
  <c r="AF12" i="24"/>
  <c r="AB65" i="24"/>
  <c r="Z65" i="24"/>
  <c r="Z64" i="24"/>
  <c r="Z63" i="24"/>
  <c r="AD22" i="24"/>
  <c r="X50" i="24"/>
  <c r="AK34" i="24"/>
  <c r="AU29" i="24"/>
  <c r="N29" i="24"/>
  <c r="AE15" i="24"/>
  <c r="H29" i="24"/>
  <c r="H70" i="24" s="1"/>
  <c r="H74" i="24" s="1"/>
  <c r="AM29" i="24"/>
  <c r="AM70" i="24" s="1"/>
  <c r="AM74" i="24" s="1"/>
  <c r="N50" i="24"/>
  <c r="N70" i="24" s="1"/>
  <c r="W17" i="24"/>
  <c r="AG16" i="24"/>
  <c r="AH16" i="24"/>
  <c r="AW16" i="21"/>
  <c r="W12" i="24"/>
  <c r="W114" i="24"/>
  <c r="AD14" i="24"/>
  <c r="AF15" i="24"/>
  <c r="AE14" i="24"/>
  <c r="AD15" i="24"/>
  <c r="AW14" i="21"/>
  <c r="W63" i="24"/>
  <c r="V25" i="24"/>
  <c r="AF72" i="24"/>
  <c r="AI16" i="24"/>
  <c r="T114" i="24"/>
  <c r="AT29" i="24"/>
  <c r="AT70" i="24"/>
  <c r="AT74" i="24"/>
  <c r="AL50" i="24"/>
  <c r="AL70" i="24" s="1"/>
  <c r="AL74" i="24" s="1"/>
  <c r="AP29" i="24"/>
  <c r="AP70" i="24"/>
  <c r="AP74" i="24"/>
  <c r="AO50" i="24"/>
  <c r="U50" i="24"/>
  <c r="U70" i="24" s="1"/>
  <c r="U74" i="24" s="1"/>
  <c r="R29" i="24"/>
  <c r="AO29" i="24"/>
  <c r="V29" i="24"/>
  <c r="AQ29" i="24"/>
  <c r="H96" i="32"/>
  <c r="H87" i="32"/>
  <c r="F88" i="32"/>
  <c r="H102" i="32" s="1"/>
  <c r="AN14" i="24"/>
  <c r="E9" i="24"/>
  <c r="Q23" i="24"/>
  <c r="Q29" i="24" s="1"/>
  <c r="Q70" i="24" s="1"/>
  <c r="AO70" i="24"/>
  <c r="AO74" i="24"/>
  <c r="X12" i="24"/>
  <c r="X114" i="24"/>
  <c r="X63" i="24"/>
  <c r="X64" i="24"/>
  <c r="AD17" i="24"/>
  <c r="AD23" i="24"/>
  <c r="AD29" i="24"/>
  <c r="X17" i="24"/>
  <c r="X23" i="24"/>
  <c r="X29" i="24" s="1"/>
  <c r="X70" i="24"/>
  <c r="H88" i="32"/>
  <c r="H5" i="31"/>
  <c r="N74" i="24"/>
  <c r="N80" i="24"/>
  <c r="I4" i="21"/>
  <c r="J80" i="24"/>
  <c r="AE17" i="24"/>
  <c r="AE23" i="24"/>
  <c r="AE29" i="24"/>
  <c r="M32" i="24"/>
  <c r="Q20" i="24"/>
  <c r="AA20" i="24" s="1"/>
  <c r="T11" i="24"/>
  <c r="U25" i="24"/>
  <c r="U59" i="24"/>
  <c r="I16" i="24"/>
  <c r="AS31" i="24"/>
  <c r="F27" i="24"/>
  <c r="I5" i="31"/>
  <c r="AW10" i="21"/>
  <c r="Z70" i="24"/>
  <c r="F90" i="32"/>
  <c r="H90" i="32" s="1"/>
  <c r="AD60" i="24"/>
  <c r="AL57" i="24"/>
  <c r="AR48" i="24"/>
  <c r="Q43" i="24"/>
  <c r="AA43" i="24" s="1"/>
  <c r="AS52" i="24"/>
  <c r="AN59" i="24"/>
  <c r="AO52" i="24"/>
  <c r="C57" i="24"/>
  <c r="AS54" i="24"/>
  <c r="E48" i="24"/>
  <c r="V36" i="24"/>
  <c r="AP46" i="24"/>
  <c r="K47" i="24"/>
  <c r="AT46" i="24"/>
  <c r="L46" i="24"/>
  <c r="AW283" i="21"/>
  <c r="BE282" i="21"/>
  <c r="W277" i="21"/>
  <c r="BC252" i="21"/>
  <c r="BE252" i="21"/>
  <c r="BD245" i="21"/>
  <c r="BD230" i="21"/>
  <c r="BC221" i="21"/>
  <c r="BE211" i="21"/>
  <c r="BD194" i="21"/>
  <c r="W194" i="21"/>
  <c r="BC278" i="21"/>
  <c r="BC269" i="21"/>
  <c r="BC265" i="21"/>
  <c r="BC261" i="21"/>
  <c r="AW213" i="21"/>
  <c r="BC211" i="21"/>
  <c r="BC193" i="21"/>
  <c r="BC178" i="21"/>
  <c r="AW178" i="21"/>
  <c r="AD44" i="24"/>
  <c r="W296" i="21"/>
  <c r="W291" i="21"/>
  <c r="BD289" i="21"/>
  <c r="W287" i="21"/>
  <c r="BD285" i="21"/>
  <c r="W280" i="21"/>
  <c r="W271" i="21"/>
  <c r="W267" i="21"/>
  <c r="W263" i="21"/>
  <c r="W259" i="21"/>
  <c r="BD243" i="21"/>
  <c r="W243" i="21"/>
  <c r="AW240" i="21"/>
  <c r="BC215" i="21"/>
  <c r="BD202" i="21"/>
  <c r="BE177" i="21"/>
  <c r="BC177" i="21"/>
  <c r="BD251" i="21"/>
  <c r="W251" i="21"/>
  <c r="AW248" i="21"/>
  <c r="BC248" i="21"/>
  <c r="W188" i="21"/>
  <c r="BD188" i="21"/>
  <c r="BD272" i="21"/>
  <c r="BE274" i="21"/>
  <c r="BD226" i="21"/>
  <c r="BC191" i="21"/>
  <c r="BC290" i="21"/>
  <c r="BC286" i="21"/>
  <c r="BD283" i="21"/>
  <c r="W256" i="21"/>
  <c r="BE254" i="21"/>
  <c r="BC250" i="21"/>
  <c r="BC213" i="21"/>
  <c r="BC203" i="21"/>
  <c r="BE203" i="21"/>
  <c r="BD196" i="21"/>
  <c r="AW182" i="21"/>
  <c r="W292" i="21"/>
  <c r="W288" i="21"/>
  <c r="W279" i="21"/>
  <c r="AW252" i="21"/>
  <c r="BC245" i="21"/>
  <c r="BC240" i="21"/>
  <c r="W218" i="21"/>
  <c r="BD218" i="21"/>
  <c r="AW215" i="21"/>
  <c r="W200" i="21"/>
  <c r="BE165" i="21"/>
  <c r="BC165" i="21"/>
  <c r="BE248" i="21"/>
  <c r="W224" i="21"/>
  <c r="W178" i="21"/>
  <c r="AW165" i="21"/>
  <c r="BC158" i="21"/>
  <c r="BE158" i="21"/>
  <c r="AW153" i="21"/>
  <c r="W147" i="21"/>
  <c r="BD147" i="21"/>
  <c r="AW146" i="21"/>
  <c r="AW99" i="21"/>
  <c r="W97" i="21"/>
  <c r="BC99" i="21"/>
  <c r="BE99" i="21"/>
  <c r="BC229" i="21"/>
  <c r="W212" i="21"/>
  <c r="BD212" i="21"/>
  <c r="W182" i="21"/>
  <c r="BE181" i="21"/>
  <c r="BC181" i="21"/>
  <c r="W165" i="21"/>
  <c r="AW135" i="21"/>
  <c r="BC127" i="21"/>
  <c r="BE127" i="21"/>
  <c r="AW104" i="21"/>
  <c r="BE104" i="21"/>
  <c r="BC81" i="21"/>
  <c r="BE81" i="21"/>
  <c r="W59" i="21"/>
  <c r="BD59" i="21"/>
  <c r="BD57" i="21"/>
  <c r="W57" i="21"/>
  <c r="AW245" i="21"/>
  <c r="W114" i="21"/>
  <c r="BD114" i="21"/>
  <c r="BE244" i="21"/>
  <c r="BD238" i="21"/>
  <c r="W236" i="21"/>
  <c r="BE225" i="21"/>
  <c r="BD214" i="21"/>
  <c r="BC197" i="21"/>
  <c r="BE185" i="21"/>
  <c r="BC185" i="21"/>
  <c r="BD170" i="21"/>
  <c r="AW168" i="21"/>
  <c r="BC162" i="21"/>
  <c r="W157" i="21"/>
  <c r="BD157" i="21"/>
  <c r="W155" i="21"/>
  <c r="BE153" i="21"/>
  <c r="BC152" i="21"/>
  <c r="W146" i="21"/>
  <c r="AW142" i="21"/>
  <c r="W247" i="21"/>
  <c r="BE189" i="21"/>
  <c r="BC189" i="21"/>
  <c r="W185" i="21"/>
  <c r="AW173" i="21"/>
  <c r="BE157" i="21"/>
  <c r="BC145" i="21"/>
  <c r="BE145" i="21"/>
  <c r="AW137" i="21"/>
  <c r="BC131" i="21"/>
  <c r="BC106" i="21"/>
  <c r="W106" i="21"/>
  <c r="BD104" i="21"/>
  <c r="W92" i="21"/>
  <c r="AW79" i="21"/>
  <c r="BD61" i="21"/>
  <c r="W61" i="21"/>
  <c r="W52" i="21"/>
  <c r="BD52" i="21"/>
  <c r="W43" i="21"/>
  <c r="BD43" i="21"/>
  <c r="W189" i="21"/>
  <c r="W174" i="21"/>
  <c r="BE173" i="21"/>
  <c r="BC173" i="21"/>
  <c r="W162" i="21"/>
  <c r="BC154" i="21"/>
  <c r="BE154" i="21"/>
  <c r="AW129" i="21"/>
  <c r="BD89" i="21"/>
  <c r="AW70" i="21"/>
  <c r="AW160" i="21"/>
  <c r="BC147" i="21"/>
  <c r="BE147" i="21"/>
  <c r="BC129" i="21"/>
  <c r="BE129" i="21"/>
  <c r="BE70" i="21"/>
  <c r="BC70" i="21"/>
  <c r="BC33" i="21"/>
  <c r="AW33" i="21"/>
  <c r="BE33" i="21"/>
  <c r="W180" i="21"/>
  <c r="W172" i="21"/>
  <c r="BC169" i="21"/>
  <c r="W164" i="21"/>
  <c r="BC161" i="21"/>
  <c r="BC155" i="21"/>
  <c r="BD130" i="21"/>
  <c r="BC115" i="21"/>
  <c r="W77" i="21"/>
  <c r="BD77" i="21"/>
  <c r="BE73" i="21"/>
  <c r="AW36" i="21"/>
  <c r="AW117" i="21"/>
  <c r="BD68" i="21"/>
  <c r="BD51" i="21"/>
  <c r="W51" i="21"/>
  <c r="BD27" i="21"/>
  <c r="W192" i="21"/>
  <c r="BD192" i="21"/>
  <c r="W184" i="21"/>
  <c r="W176" i="21"/>
  <c r="W168" i="21"/>
  <c r="W160" i="21"/>
  <c r="BE125" i="21"/>
  <c r="BC123" i="21"/>
  <c r="BD112" i="21"/>
  <c r="BD110" i="21"/>
  <c r="W96" i="21"/>
  <c r="BD79" i="21"/>
  <c r="BE65" i="21"/>
  <c r="BE91" i="21"/>
  <c r="BD63" i="21"/>
  <c r="W35" i="21"/>
  <c r="BD35" i="21"/>
  <c r="BE117" i="21"/>
  <c r="BE103" i="21"/>
  <c r="BD67" i="21"/>
  <c r="AW59" i="21"/>
  <c r="W44" i="21"/>
  <c r="W39" i="21"/>
  <c r="BD39" i="21"/>
  <c r="BC38" i="21"/>
  <c r="BE38" i="21"/>
  <c r="BE34" i="21"/>
  <c r="BC34" i="21"/>
  <c r="W177" i="21"/>
  <c r="W169" i="21"/>
  <c r="W161" i="21"/>
  <c r="BD132" i="21"/>
  <c r="BD128" i="21"/>
  <c r="BC111" i="21"/>
  <c r="W100" i="21"/>
  <c r="AW72" i="21"/>
  <c r="AW68" i="21"/>
  <c r="BC62" i="21"/>
  <c r="BD56" i="21"/>
  <c r="AW45" i="21"/>
  <c r="BC37" i="21"/>
  <c r="W28" i="21"/>
  <c r="W40" i="21"/>
  <c r="I122" i="24"/>
  <c r="Q122" i="24"/>
  <c r="AL122" i="24"/>
  <c r="AT122" i="24"/>
  <c r="C122" i="24"/>
  <c r="K122" i="24"/>
  <c r="S122" i="24"/>
  <c r="AN122" i="24"/>
  <c r="E122" i="24"/>
  <c r="M122" i="24"/>
  <c r="U122" i="24"/>
  <c r="AP122" i="24"/>
  <c r="AL120" i="24"/>
  <c r="L120" i="24"/>
  <c r="AM118" i="24"/>
  <c r="J118" i="24"/>
  <c r="AQ116" i="24"/>
  <c r="N116" i="24"/>
  <c r="AU114" i="24"/>
  <c r="N114" i="24"/>
  <c r="AR108" i="24"/>
  <c r="M108" i="24"/>
  <c r="AU104" i="24"/>
  <c r="K104" i="24"/>
  <c r="AS104" i="24"/>
  <c r="G104" i="24"/>
  <c r="W70" i="21"/>
  <c r="W36" i="21"/>
  <c r="AU120" i="24"/>
  <c r="V120" i="24"/>
  <c r="I120" i="24"/>
  <c r="V118" i="24"/>
  <c r="AM116" i="24"/>
  <c r="J116" i="24"/>
  <c r="AQ114" i="24"/>
  <c r="J114" i="24"/>
  <c r="AN108" i="24"/>
  <c r="H108" i="24"/>
  <c r="AQ104" i="24"/>
  <c r="E104" i="24"/>
  <c r="M104" i="24"/>
  <c r="U104" i="24"/>
  <c r="AP104" i="24"/>
  <c r="H104" i="24"/>
  <c r="Q104" i="24"/>
  <c r="AM104" i="24"/>
  <c r="I104" i="24"/>
  <c r="R104" i="24"/>
  <c r="AN104" i="24"/>
  <c r="J104" i="24"/>
  <c r="S104" i="24"/>
  <c r="AO104" i="24"/>
  <c r="C104" i="24"/>
  <c r="L104" i="24"/>
  <c r="V104" i="24"/>
  <c r="AR104" i="24"/>
  <c r="F104" i="24"/>
  <c r="O104" i="24"/>
  <c r="X104" i="24"/>
  <c r="AT104" i="24"/>
  <c r="AS120" i="24"/>
  <c r="R120" i="24"/>
  <c r="F120" i="24"/>
  <c r="C118" i="24"/>
  <c r="K118" i="24"/>
  <c r="S118" i="24"/>
  <c r="AN118" i="24"/>
  <c r="E118" i="24"/>
  <c r="M118" i="24"/>
  <c r="U118" i="24"/>
  <c r="AP118" i="24"/>
  <c r="G118" i="24"/>
  <c r="O118" i="24"/>
  <c r="W118" i="24"/>
  <c r="AR118" i="24"/>
  <c r="I118" i="24"/>
  <c r="Q118" i="24"/>
  <c r="AL118" i="24"/>
  <c r="AT118" i="24"/>
  <c r="V116" i="24"/>
  <c r="F116" i="24"/>
  <c r="AM114" i="24"/>
  <c r="V108" i="24"/>
  <c r="W104" i="24"/>
  <c r="W75" i="21"/>
  <c r="AS122" i="24"/>
  <c r="T122" i="24"/>
  <c r="G122" i="24"/>
  <c r="AQ120" i="24"/>
  <c r="Q120" i="24"/>
  <c r="AS118" i="24"/>
  <c r="P118" i="24"/>
  <c r="T116" i="24"/>
  <c r="K114" i="24"/>
  <c r="U114" i="24"/>
  <c r="AR114" i="24"/>
  <c r="C114" i="24"/>
  <c r="M114" i="24"/>
  <c r="AL114" i="24"/>
  <c r="AT114" i="24"/>
  <c r="E114" i="24"/>
  <c r="O114" i="24"/>
  <c r="AN114" i="24"/>
  <c r="G114" i="24"/>
  <c r="R114" i="24"/>
  <c r="AP114" i="24"/>
  <c r="I108" i="24"/>
  <c r="Q108" i="24"/>
  <c r="AL108" i="24"/>
  <c r="AT108" i="24"/>
  <c r="G108" i="24"/>
  <c r="P108" i="24"/>
  <c r="AM108" i="24"/>
  <c r="J108" i="24"/>
  <c r="S108" i="24"/>
  <c r="AO108" i="24"/>
  <c r="C108" i="24"/>
  <c r="L108" i="24"/>
  <c r="U108" i="24"/>
  <c r="AQ108" i="24"/>
  <c r="E108" i="24"/>
  <c r="N108" i="24"/>
  <c r="W108" i="24"/>
  <c r="AS108" i="24"/>
  <c r="C106" i="24"/>
  <c r="K106" i="24"/>
  <c r="S106" i="24"/>
  <c r="AN106" i="24"/>
  <c r="F106" i="24"/>
  <c r="O106" i="24"/>
  <c r="X106" i="24"/>
  <c r="AT106" i="24"/>
  <c r="H106" i="24"/>
  <c r="Q106" i="24"/>
  <c r="AM106" i="24"/>
  <c r="J106" i="24"/>
  <c r="T106" i="24"/>
  <c r="AP106" i="24"/>
  <c r="D106" i="24"/>
  <c r="M106" i="24"/>
  <c r="V106" i="24"/>
  <c r="AR106" i="24"/>
  <c r="T104" i="24"/>
  <c r="C120" i="24"/>
  <c r="K120" i="24"/>
  <c r="S120" i="24"/>
  <c r="AN120" i="24"/>
  <c r="E120" i="24"/>
  <c r="M120" i="24"/>
  <c r="U120" i="24"/>
  <c r="AP120" i="24"/>
  <c r="G120" i="24"/>
  <c r="O120" i="24"/>
  <c r="W120" i="24"/>
  <c r="AR120" i="24"/>
  <c r="E116" i="24"/>
  <c r="M116" i="24"/>
  <c r="U116" i="24"/>
  <c r="AP116" i="24"/>
  <c r="G116" i="24"/>
  <c r="O116" i="24"/>
  <c r="W116" i="24"/>
  <c r="AR116" i="24"/>
  <c r="I116" i="24"/>
  <c r="Q116" i="24"/>
  <c r="AL116" i="24"/>
  <c r="AT116" i="24"/>
  <c r="C116" i="24"/>
  <c r="K116" i="24"/>
  <c r="S116" i="24"/>
  <c r="AN116" i="24"/>
  <c r="P104" i="24"/>
  <c r="N104" i="24"/>
  <c r="AP96" i="24"/>
  <c r="R96" i="24"/>
  <c r="H96" i="24"/>
  <c r="AP92" i="24"/>
  <c r="R92" i="24"/>
  <c r="H92" i="24"/>
  <c r="U123" i="33"/>
  <c r="AO123" i="24"/>
  <c r="T123" i="24"/>
  <c r="L123" i="24"/>
  <c r="D123" i="24"/>
  <c r="AS119" i="24"/>
  <c r="X119" i="24"/>
  <c r="P119" i="24"/>
  <c r="H119" i="24"/>
  <c r="AO115" i="24"/>
  <c r="T115" i="24"/>
  <c r="L115" i="24"/>
  <c r="D115" i="24"/>
  <c r="AN105" i="24"/>
  <c r="R105" i="24"/>
  <c r="I105" i="24"/>
  <c r="F103" i="24"/>
  <c r="N103" i="24"/>
  <c r="V103" i="24"/>
  <c r="AQ103" i="24"/>
  <c r="AM102" i="24"/>
  <c r="Q102" i="24"/>
  <c r="H102" i="24"/>
  <c r="AR101" i="24"/>
  <c r="V101" i="24"/>
  <c r="M101" i="24"/>
  <c r="AO96" i="24"/>
  <c r="Q96" i="24"/>
  <c r="F96" i="24"/>
  <c r="AP95" i="24"/>
  <c r="R95" i="24"/>
  <c r="G95" i="24"/>
  <c r="AQ94" i="24"/>
  <c r="S94" i="24"/>
  <c r="H94" i="24"/>
  <c r="AO92" i="24"/>
  <c r="Q92" i="24"/>
  <c r="F92" i="24"/>
  <c r="AS50" i="24"/>
  <c r="AS29" i="24"/>
  <c r="AA57" i="32"/>
  <c r="AA17" i="32"/>
  <c r="U147" i="33"/>
  <c r="D6" i="31"/>
  <c r="AM96" i="24"/>
  <c r="P96" i="24"/>
  <c r="E96" i="24"/>
  <c r="AM92" i="24"/>
  <c r="P92" i="24"/>
  <c r="E92" i="24"/>
  <c r="V50" i="24"/>
  <c r="V70" i="24"/>
  <c r="V147" i="33"/>
  <c r="I6" i="31" s="1"/>
  <c r="I7" i="31" s="1"/>
  <c r="T149" i="33"/>
  <c r="L149" i="33"/>
  <c r="U27" i="33"/>
  <c r="AQ119" i="24"/>
  <c r="V119" i="24"/>
  <c r="N119" i="24"/>
  <c r="F119" i="24"/>
  <c r="AU105" i="24"/>
  <c r="AL105" i="24"/>
  <c r="P105" i="24"/>
  <c r="G105" i="24"/>
  <c r="AT102" i="24"/>
  <c r="X102" i="24"/>
  <c r="N102" i="24"/>
  <c r="E102" i="24"/>
  <c r="H101" i="24"/>
  <c r="P101" i="24"/>
  <c r="X101" i="24"/>
  <c r="AS101" i="24"/>
  <c r="AL96" i="24"/>
  <c r="N96" i="24"/>
  <c r="AM95" i="24"/>
  <c r="O95" i="24"/>
  <c r="AN94" i="24"/>
  <c r="P94" i="24"/>
  <c r="F94" i="24"/>
  <c r="AL92" i="24"/>
  <c r="N92" i="24"/>
  <c r="S50" i="24"/>
  <c r="Z50" i="24"/>
  <c r="Z39" i="24"/>
  <c r="M70" i="24"/>
  <c r="G96" i="24"/>
  <c r="O96" i="24"/>
  <c r="W96" i="24"/>
  <c r="AR96" i="24"/>
  <c r="C96" i="24"/>
  <c r="K96" i="24"/>
  <c r="S96" i="24"/>
  <c r="AN96" i="24"/>
  <c r="C92" i="24"/>
  <c r="K92" i="24"/>
  <c r="S92" i="24"/>
  <c r="AN92" i="24"/>
  <c r="G92" i="24"/>
  <c r="O92" i="24"/>
  <c r="W92" i="24"/>
  <c r="AR92" i="24"/>
  <c r="AQ50" i="24"/>
  <c r="AQ70" i="24"/>
  <c r="AQ74" i="24" s="1"/>
  <c r="T50" i="24"/>
  <c r="T70" i="24"/>
  <c r="AA30" i="32"/>
  <c r="V61" i="33"/>
  <c r="F6" i="31" s="1"/>
  <c r="AS123" i="24"/>
  <c r="X123" i="24"/>
  <c r="P123" i="24"/>
  <c r="AO119" i="24"/>
  <c r="T119" i="24"/>
  <c r="L119" i="24"/>
  <c r="AS115" i="24"/>
  <c r="X115" i="24"/>
  <c r="P115" i="24"/>
  <c r="AS105" i="24"/>
  <c r="W105" i="24"/>
  <c r="N105" i="24"/>
  <c r="AQ102" i="24"/>
  <c r="U102" i="24"/>
  <c r="L102" i="24"/>
  <c r="AT96" i="24"/>
  <c r="V96" i="24"/>
  <c r="L96" i="24"/>
  <c r="H95" i="24"/>
  <c r="P95" i="24"/>
  <c r="X95" i="24"/>
  <c r="AS95" i="24"/>
  <c r="D95" i="24"/>
  <c r="L95" i="24"/>
  <c r="T95" i="24"/>
  <c r="AO95" i="24"/>
  <c r="X94" i="24"/>
  <c r="N94" i="24"/>
  <c r="AT92" i="24"/>
  <c r="V92" i="24"/>
  <c r="L92" i="24"/>
  <c r="L23" i="24"/>
  <c r="L29" i="24"/>
  <c r="V97" i="33"/>
  <c r="G6" i="31" s="1"/>
  <c r="G102" i="24"/>
  <c r="O102" i="24"/>
  <c r="W102" i="24"/>
  <c r="AR102" i="24"/>
  <c r="AS96" i="24"/>
  <c r="U96" i="24"/>
  <c r="J96" i="24"/>
  <c r="I94" i="24"/>
  <c r="Q94" i="24"/>
  <c r="AL94" i="24"/>
  <c r="AT94" i="24"/>
  <c r="E94" i="24"/>
  <c r="M94" i="24"/>
  <c r="U94" i="24"/>
  <c r="AP94" i="24"/>
  <c r="AS92" i="24"/>
  <c r="U92" i="24"/>
  <c r="J92" i="24"/>
  <c r="L50" i="24"/>
  <c r="AA91" i="32"/>
  <c r="U97" i="33"/>
  <c r="D105" i="24"/>
  <c r="L105" i="24"/>
  <c r="T105" i="24"/>
  <c r="AO105" i="24"/>
  <c r="AO102" i="24"/>
  <c r="S102" i="24"/>
  <c r="J102" i="24"/>
  <c r="AQ96" i="24"/>
  <c r="T96" i="24"/>
  <c r="I96" i="24"/>
  <c r="AS94" i="24"/>
  <c r="V94" i="24"/>
  <c r="K94" i="24"/>
  <c r="AQ92" i="24"/>
  <c r="T92" i="24"/>
  <c r="I92" i="24"/>
  <c r="AU50" i="24"/>
  <c r="AU70" i="24" s="1"/>
  <c r="AU74" i="24" s="1"/>
  <c r="V123" i="33"/>
  <c r="H6" i="31"/>
  <c r="H7" i="31"/>
  <c r="U61" i="33"/>
  <c r="AQ93" i="24"/>
  <c r="V93" i="24"/>
  <c r="N93" i="24"/>
  <c r="AS91" i="24"/>
  <c r="X91" i="24"/>
  <c r="P91" i="24"/>
  <c r="H91" i="24"/>
  <c r="AT90" i="24"/>
  <c r="AL90" i="24"/>
  <c r="Q90" i="24"/>
  <c r="I90" i="24"/>
  <c r="AO91" i="24"/>
  <c r="T91" i="24"/>
  <c r="L91" i="24"/>
  <c r="AP90" i="24"/>
  <c r="U90" i="24"/>
  <c r="M90" i="24"/>
  <c r="E90" i="24"/>
  <c r="AN90" i="24"/>
  <c r="S90" i="24"/>
  <c r="K90" i="24"/>
  <c r="V74" i="24"/>
  <c r="F32" i="31"/>
  <c r="G32" i="31" s="1"/>
  <c r="M74" i="24"/>
  <c r="G5" i="31"/>
  <c r="F30" i="31"/>
  <c r="G30" i="31" s="1"/>
  <c r="S70" i="24"/>
  <c r="S74" i="24"/>
  <c r="L70" i="24"/>
  <c r="F5" i="31" s="1"/>
  <c r="F7" i="31" s="1"/>
  <c r="U149" i="33"/>
  <c r="AS70" i="24"/>
  <c r="AS74" i="24"/>
  <c r="L74" i="24"/>
  <c r="J98" i="24" l="1"/>
  <c r="J99" i="24" s="1"/>
  <c r="N109" i="24"/>
  <c r="N110" i="24" s="1"/>
  <c r="G7" i="31"/>
  <c r="C37" i="24"/>
  <c r="P11" i="24"/>
  <c r="I43" i="24"/>
  <c r="N26" i="24"/>
  <c r="S43" i="24"/>
  <c r="C15" i="24"/>
  <c r="S21" i="24"/>
  <c r="AP15" i="24"/>
  <c r="AL11" i="24"/>
  <c r="K16" i="24"/>
  <c r="Q16" i="24"/>
  <c r="AA16" i="24" s="1"/>
  <c r="AR9" i="24"/>
  <c r="E20" i="24"/>
  <c r="H14" i="24"/>
  <c r="J10" i="24"/>
  <c r="AU10" i="24"/>
  <c r="E21" i="24"/>
  <c r="T38" i="24"/>
  <c r="AQ46" i="24"/>
  <c r="G25" i="24"/>
  <c r="AQ21" i="24"/>
  <c r="I32" i="24"/>
  <c r="S15" i="24"/>
  <c r="I26" i="24"/>
  <c r="D38" i="24"/>
  <c r="F32" i="24"/>
  <c r="H26" i="24"/>
  <c r="U42" i="24"/>
  <c r="F41" i="24"/>
  <c r="H21" i="24"/>
  <c r="C27" i="24"/>
  <c r="H27" i="24"/>
  <c r="M25" i="24"/>
  <c r="AT54" i="24"/>
  <c r="AR27" i="24"/>
  <c r="M21" i="24"/>
  <c r="U26" i="24"/>
  <c r="V27" i="24"/>
  <c r="AL52" i="24"/>
  <c r="G27" i="24"/>
  <c r="T31" i="24"/>
  <c r="Q27" i="24"/>
  <c r="AA27" i="24" s="1"/>
  <c r="C19" i="24"/>
  <c r="AP54" i="24"/>
  <c r="AM38" i="24"/>
  <c r="AN31" i="24"/>
  <c r="AM32" i="24"/>
  <c r="J37" i="24"/>
  <c r="AT9" i="24"/>
  <c r="AL37" i="24"/>
  <c r="AR11" i="24"/>
  <c r="AN16" i="24"/>
  <c r="AQ57" i="24"/>
  <c r="O48" i="24"/>
  <c r="Q47" i="24"/>
  <c r="AA47" i="24" s="1"/>
  <c r="J59" i="24"/>
  <c r="D37" i="24"/>
  <c r="H57" i="24"/>
  <c r="S52" i="24"/>
  <c r="AS53" i="24"/>
  <c r="AN58" i="24"/>
  <c r="AP52" i="24"/>
  <c r="AO57" i="24"/>
  <c r="P48" i="24"/>
  <c r="AL58" i="24"/>
  <c r="W52" i="24"/>
  <c r="N21" i="24"/>
  <c r="M42" i="24"/>
  <c r="W36" i="24"/>
  <c r="C16" i="24"/>
  <c r="I9" i="24"/>
  <c r="AP16" i="24"/>
  <c r="V9" i="24"/>
  <c r="D14" i="24"/>
  <c r="O10" i="24"/>
  <c r="F14" i="24"/>
  <c r="AO14" i="24"/>
  <c r="AL10" i="24"/>
  <c r="R11" i="24"/>
  <c r="C9" i="24"/>
  <c r="O53" i="24"/>
  <c r="E43" i="24"/>
  <c r="AN21" i="24"/>
  <c r="O36" i="24"/>
  <c r="O25" i="24"/>
  <c r="I14" i="24"/>
  <c r="I10" i="24"/>
  <c r="O52" i="24"/>
  <c r="T25" i="24"/>
  <c r="D11" i="24"/>
  <c r="AN32" i="24"/>
  <c r="U32" i="24"/>
  <c r="N54" i="24"/>
  <c r="I21" i="24"/>
  <c r="AO26" i="24"/>
  <c r="F19" i="24"/>
  <c r="AO25" i="24"/>
  <c r="I48" i="24"/>
  <c r="Q19" i="24"/>
  <c r="AA19" i="24" s="1"/>
  <c r="N19" i="24"/>
  <c r="G26" i="24"/>
  <c r="V41" i="24"/>
  <c r="AL54" i="24"/>
  <c r="AS26" i="24"/>
  <c r="M38" i="24"/>
  <c r="G10" i="24"/>
  <c r="E47" i="24"/>
  <c r="AL25" i="24"/>
  <c r="K33" i="24"/>
  <c r="H47" i="24"/>
  <c r="R19" i="24"/>
  <c r="C25" i="24"/>
  <c r="V20" i="24"/>
  <c r="S14" i="24"/>
  <c r="T9" i="24"/>
  <c r="S46" i="24"/>
  <c r="N52" i="24"/>
  <c r="J43" i="24"/>
  <c r="P38" i="24"/>
  <c r="O58" i="24"/>
  <c r="M58" i="24"/>
  <c r="P57" i="24"/>
  <c r="W59" i="24"/>
  <c r="M46" i="24"/>
  <c r="S25" i="24"/>
  <c r="C38" i="24"/>
  <c r="V32" i="24"/>
  <c r="L14" i="24"/>
  <c r="U9" i="24"/>
  <c r="AU9" i="24"/>
  <c r="AN10" i="24"/>
  <c r="T14" i="24"/>
  <c r="D9" i="24"/>
  <c r="N11" i="24"/>
  <c r="V14" i="24"/>
  <c r="L15" i="24"/>
  <c r="I11" i="24"/>
  <c r="AT11" i="24"/>
  <c r="H31" i="24"/>
  <c r="AN48" i="24"/>
  <c r="Q32" i="24"/>
  <c r="AA32" i="24" s="1"/>
  <c r="K42" i="24"/>
  <c r="E33" i="24"/>
  <c r="N10" i="24"/>
  <c r="T37" i="24"/>
  <c r="I47" i="24"/>
  <c r="O9" i="24"/>
  <c r="R26" i="24"/>
  <c r="M31" i="24"/>
  <c r="AT41" i="24"/>
  <c r="AT57" i="24"/>
  <c r="G9" i="24"/>
  <c r="H25" i="24"/>
  <c r="AS36" i="24"/>
  <c r="AL36" i="24"/>
  <c r="H33" i="24"/>
  <c r="P15" i="24"/>
  <c r="N14" i="24"/>
  <c r="AT10" i="24"/>
  <c r="AT16" i="24"/>
  <c r="H15" i="24"/>
  <c r="V10" i="24"/>
  <c r="AP11" i="24"/>
  <c r="F15" i="24"/>
  <c r="AS15" i="24"/>
  <c r="U11" i="24"/>
  <c r="N9" i="24"/>
  <c r="AS46" i="24"/>
  <c r="H38" i="24"/>
  <c r="G32" i="24"/>
  <c r="I42" i="24"/>
  <c r="C21" i="24"/>
  <c r="R41" i="24"/>
  <c r="K57" i="24"/>
  <c r="T10" i="24"/>
  <c r="K26" i="24"/>
  <c r="F21" i="24"/>
  <c r="F42" i="24"/>
  <c r="AM57" i="24"/>
  <c r="U10" i="24"/>
  <c r="AM26" i="24"/>
  <c r="AM31" i="24"/>
  <c r="E19" i="24"/>
  <c r="M52" i="24"/>
  <c r="AP19" i="24"/>
  <c r="L27" i="24"/>
  <c r="AO37" i="24"/>
  <c r="V46" i="24"/>
  <c r="AR32" i="24"/>
  <c r="D31" i="24"/>
  <c r="S38" i="24"/>
  <c r="W31" i="24"/>
  <c r="H16" i="24"/>
  <c r="J21" i="24"/>
  <c r="I38" i="24"/>
  <c r="Q37" i="24"/>
  <c r="AA37" i="24" s="1"/>
  <c r="AR53" i="24"/>
  <c r="R20" i="24"/>
  <c r="T19" i="24"/>
  <c r="M20" i="24"/>
  <c r="L9" i="24"/>
  <c r="I52" i="24"/>
  <c r="M54" i="24"/>
  <c r="G54" i="24"/>
  <c r="S48" i="24"/>
  <c r="I58" i="24"/>
  <c r="R43" i="24"/>
  <c r="AP47" i="24"/>
  <c r="R59" i="24"/>
  <c r="AU41" i="24"/>
  <c r="W58" i="24"/>
  <c r="AL21" i="24"/>
  <c r="U47" i="24"/>
  <c r="AM53" i="24"/>
  <c r="AT33" i="24"/>
  <c r="V21" i="24"/>
  <c r="Q31" i="24"/>
  <c r="AA31" i="24" s="1"/>
  <c r="P42" i="24"/>
  <c r="AL33" i="24"/>
  <c r="I31" i="24"/>
  <c r="T16" i="24"/>
  <c r="N16" i="24"/>
  <c r="AS11" i="24"/>
  <c r="R14" i="24"/>
  <c r="L16" i="24"/>
  <c r="E11" i="24"/>
  <c r="J9" i="24"/>
  <c r="V15" i="24"/>
  <c r="P16" i="24"/>
  <c r="O19" i="24"/>
  <c r="AS9" i="24"/>
  <c r="AS58" i="24"/>
  <c r="J25" i="24"/>
  <c r="D21" i="24"/>
  <c r="AP41" i="24"/>
  <c r="M36" i="24"/>
  <c r="AQ15" i="24"/>
  <c r="AU53" i="24"/>
  <c r="N47" i="24"/>
  <c r="E10" i="24"/>
  <c r="AS32" i="24"/>
  <c r="O32" i="24"/>
  <c r="AP57" i="24"/>
  <c r="AP48" i="24"/>
  <c r="F26" i="24"/>
  <c r="N37" i="24"/>
  <c r="M41" i="24"/>
  <c r="P41" i="24"/>
  <c r="J57" i="24"/>
  <c r="H11" i="24"/>
  <c r="AQ19" i="24"/>
  <c r="C31" i="24"/>
  <c r="F58" i="24"/>
  <c r="I41" i="24"/>
  <c r="R37" i="24"/>
  <c r="S32" i="24"/>
  <c r="H41" i="24"/>
  <c r="P9" i="24"/>
  <c r="AP42" i="24"/>
  <c r="R21" i="24"/>
  <c r="AR43" i="24"/>
  <c r="P19" i="24"/>
  <c r="AT32" i="24"/>
  <c r="J36" i="24"/>
  <c r="C20" i="24"/>
  <c r="T42" i="24"/>
  <c r="Q53" i="24"/>
  <c r="AA53" i="24" s="1"/>
  <c r="M57" i="24"/>
  <c r="AU57" i="24"/>
  <c r="R52" i="24"/>
  <c r="U43" i="24"/>
  <c r="AN46" i="24"/>
  <c r="P52" i="24"/>
  <c r="AN43" i="24"/>
  <c r="U58" i="24"/>
  <c r="V59" i="24"/>
  <c r="AM25" i="24"/>
  <c r="G57" i="24"/>
  <c r="E46" i="24"/>
  <c r="M48" i="24"/>
  <c r="D46" i="24"/>
  <c r="H43" i="24"/>
  <c r="AR33" i="24"/>
  <c r="L26" i="24"/>
  <c r="AQ53" i="24"/>
  <c r="P54" i="24"/>
  <c r="G59" i="24"/>
  <c r="AM47" i="24"/>
  <c r="I54" i="24"/>
  <c r="AS47" i="24"/>
  <c r="T20" i="24"/>
  <c r="L41" i="24"/>
  <c r="R25" i="24"/>
  <c r="C26" i="24"/>
  <c r="AL14" i="24"/>
  <c r="AQ16" i="24"/>
  <c r="G19" i="24"/>
  <c r="R15" i="24"/>
  <c r="AS16" i="24"/>
  <c r="K19" i="24"/>
  <c r="AO9" i="24"/>
  <c r="F16" i="24"/>
  <c r="E14" i="24"/>
  <c r="AR19" i="24"/>
  <c r="P10" i="24"/>
  <c r="H53" i="24"/>
  <c r="I36" i="24"/>
  <c r="V33" i="24"/>
  <c r="Q36" i="24"/>
  <c r="AA36" i="24" s="1"/>
  <c r="I25" i="24"/>
  <c r="W16" i="24"/>
  <c r="G33" i="24"/>
  <c r="R9" i="24"/>
  <c r="W25" i="24"/>
  <c r="AP25" i="24"/>
  <c r="AL41" i="24"/>
  <c r="S37" i="24"/>
  <c r="T47" i="24"/>
  <c r="AR25" i="24"/>
  <c r="K43" i="24"/>
  <c r="C33" i="24"/>
  <c r="AP36" i="24"/>
  <c r="D47" i="24"/>
  <c r="V26" i="24"/>
  <c r="AP27" i="24"/>
  <c r="AQ38" i="24"/>
  <c r="T27" i="24"/>
  <c r="AQ26" i="24"/>
  <c r="AR42" i="24"/>
  <c r="D43" i="24"/>
  <c r="R32" i="24"/>
  <c r="H20" i="24"/>
  <c r="E58" i="24"/>
  <c r="AQ25" i="24"/>
  <c r="C52" i="24"/>
  <c r="U53" i="24"/>
  <c r="E31" i="24"/>
  <c r="K41" i="24"/>
  <c r="T26" i="24"/>
  <c r="AQ14" i="24"/>
  <c r="N36" i="24"/>
  <c r="L58" i="24"/>
  <c r="AL59" i="24"/>
  <c r="R53" i="24"/>
  <c r="L52" i="24"/>
  <c r="W47" i="24"/>
  <c r="W54" i="24"/>
  <c r="AR46" i="24"/>
  <c r="N46" i="24"/>
  <c r="AS43" i="24"/>
  <c r="AT38" i="24"/>
  <c r="AM46" i="24"/>
  <c r="E37" i="24"/>
  <c r="D53" i="24"/>
  <c r="G47" i="24"/>
  <c r="R36" i="24"/>
  <c r="O54" i="24"/>
  <c r="AT31" i="24"/>
  <c r="AP31" i="24"/>
  <c r="L36" i="24"/>
  <c r="AO36" i="24"/>
  <c r="AO19" i="24"/>
  <c r="I15" i="24"/>
  <c r="G14" i="24"/>
  <c r="G20" i="24"/>
  <c r="R16" i="24"/>
  <c r="Q14" i="24"/>
  <c r="AA14" i="24" s="1"/>
  <c r="AN19" i="24"/>
  <c r="L10" i="24"/>
  <c r="V16" i="24"/>
  <c r="U14" i="24"/>
  <c r="O20" i="24"/>
  <c r="C11" i="24"/>
  <c r="AM43" i="24"/>
  <c r="H42" i="24"/>
  <c r="AS38" i="24"/>
  <c r="K37" i="24"/>
  <c r="M15" i="24"/>
  <c r="T32" i="24"/>
  <c r="H48" i="24"/>
  <c r="L25" i="24"/>
  <c r="AQ36" i="24"/>
  <c r="AO33" i="24"/>
  <c r="AP33" i="24"/>
  <c r="F36" i="24"/>
  <c r="D33" i="24"/>
  <c r="AS33" i="24"/>
  <c r="L42" i="24"/>
  <c r="S53" i="24"/>
  <c r="U33" i="24"/>
  <c r="O26" i="24"/>
  <c r="AP37" i="24"/>
  <c r="N32" i="24"/>
  <c r="W38" i="24"/>
  <c r="G37" i="24"/>
  <c r="AU32" i="24"/>
  <c r="AR36" i="24"/>
  <c r="AM33" i="24"/>
  <c r="C42" i="24"/>
  <c r="H52" i="24"/>
  <c r="Q21" i="24"/>
  <c r="AA21" i="24" s="1"/>
  <c r="S26" i="24"/>
  <c r="AN52" i="24"/>
  <c r="AU21" i="24"/>
  <c r="U27" i="24"/>
  <c r="L37" i="24"/>
  <c r="W15" i="24"/>
  <c r="L47" i="24"/>
  <c r="AR54" i="24"/>
  <c r="O59" i="24"/>
  <c r="W46" i="24"/>
  <c r="Q54" i="24"/>
  <c r="AA54" i="24" s="1"/>
  <c r="S54" i="24"/>
  <c r="W48" i="24"/>
  <c r="O46" i="24"/>
  <c r="K52" i="24"/>
  <c r="AT37" i="24"/>
  <c r="K32" i="24"/>
  <c r="W32" i="24"/>
  <c r="AT27" i="24"/>
  <c r="AO10" i="24"/>
  <c r="AL16" i="24"/>
  <c r="G15" i="24"/>
  <c r="W21" i="24"/>
  <c r="AU16" i="24"/>
  <c r="K20" i="24"/>
  <c r="AR10" i="24"/>
  <c r="O14" i="24"/>
  <c r="E15" i="24"/>
  <c r="AR20" i="24"/>
  <c r="S11" i="24"/>
  <c r="AU37" i="24"/>
  <c r="AU31" i="24"/>
  <c r="AP26" i="24"/>
  <c r="Q26" i="24"/>
  <c r="AA26" i="24" s="1"/>
  <c r="S42" i="24"/>
  <c r="Q11" i="24"/>
  <c r="AA11" i="24" s="1"/>
  <c r="AO47" i="24"/>
  <c r="U37" i="24"/>
  <c r="E25" i="24"/>
  <c r="AN42" i="24"/>
  <c r="AS42" i="24"/>
  <c r="AR52" i="24"/>
  <c r="E42" i="24"/>
  <c r="E26" i="24"/>
  <c r="Q25" i="24"/>
  <c r="AA25" i="24" s="1"/>
  <c r="H36" i="24"/>
  <c r="F46" i="24"/>
  <c r="U41" i="24"/>
  <c r="T33" i="24"/>
  <c r="AL43" i="24"/>
  <c r="U31" i="24"/>
  <c r="Q46" i="24"/>
  <c r="AA46" i="24" s="1"/>
  <c r="G41" i="24"/>
  <c r="AS21" i="24"/>
  <c r="W41" i="24"/>
  <c r="E32" i="24"/>
  <c r="D32" i="24"/>
  <c r="F43" i="24"/>
  <c r="T43" i="24"/>
  <c r="N41" i="24"/>
  <c r="P32" i="24"/>
  <c r="AN38" i="24"/>
  <c r="O43" i="24"/>
  <c r="AU33" i="24"/>
  <c r="U38" i="24"/>
  <c r="AT25" i="24"/>
  <c r="U21" i="24"/>
  <c r="J14" i="24"/>
  <c r="AQ9" i="24"/>
  <c r="D15" i="24"/>
  <c r="AN9" i="24"/>
  <c r="K14" i="24"/>
  <c r="AT14" i="24"/>
  <c r="AN20" i="24"/>
  <c r="O11" i="24"/>
  <c r="AR14" i="24"/>
  <c r="U15" i="24"/>
  <c r="O21" i="24"/>
  <c r="AU11" i="24"/>
  <c r="AT36" i="24"/>
  <c r="AO27" i="24"/>
  <c r="W11" i="24"/>
  <c r="L21" i="24"/>
  <c r="P59" i="24"/>
  <c r="AT42" i="24"/>
  <c r="C36" i="24"/>
  <c r="AP32" i="24"/>
  <c r="AN36" i="24"/>
  <c r="AU42" i="24"/>
  <c r="AQ32" i="24"/>
  <c r="S36" i="24"/>
  <c r="V37" i="24"/>
  <c r="AM54" i="24"/>
  <c r="H32" i="24"/>
  <c r="AU26" i="24"/>
  <c r="AU38" i="24"/>
  <c r="G36" i="24"/>
  <c r="P20" i="24"/>
  <c r="J20" i="24"/>
  <c r="T21" i="24"/>
  <c r="K25" i="24"/>
  <c r="L48" i="24"/>
  <c r="I53" i="24"/>
  <c r="V19" i="24"/>
  <c r="R57" i="24"/>
  <c r="S31" i="24"/>
  <c r="Q38" i="24"/>
  <c r="AA38" i="24" s="1"/>
  <c r="P37" i="24"/>
  <c r="J38" i="24"/>
  <c r="R10" i="24"/>
  <c r="AO59" i="24"/>
  <c r="F59" i="24"/>
  <c r="M37" i="24"/>
  <c r="Q52" i="24"/>
  <c r="AA52" i="24" s="1"/>
  <c r="Q57" i="24"/>
  <c r="AA57" i="24" s="1"/>
  <c r="AP59" i="24"/>
  <c r="V53" i="24"/>
  <c r="AM52" i="24"/>
  <c r="AU54" i="24"/>
  <c r="AQ48" i="24"/>
  <c r="V54" i="24"/>
  <c r="R42" i="24"/>
  <c r="R31" i="24"/>
  <c r="V43" i="24"/>
  <c r="AU52" i="24"/>
  <c r="F37" i="24"/>
  <c r="J46" i="24"/>
  <c r="M27" i="24"/>
  <c r="H46" i="24"/>
  <c r="AO42" i="24"/>
  <c r="S9" i="24"/>
  <c r="AN41" i="24"/>
  <c r="L33" i="24"/>
  <c r="R33" i="24"/>
  <c r="G11" i="24"/>
  <c r="J16" i="24"/>
  <c r="M11" i="24"/>
  <c r="AO16" i="24"/>
  <c r="AM10" i="24"/>
  <c r="K15" i="24"/>
  <c r="Q9" i="24"/>
  <c r="AA9" i="24" s="1"/>
  <c r="I19" i="24"/>
  <c r="AR15" i="24"/>
  <c r="U16" i="24"/>
  <c r="S10" i="24"/>
  <c r="I20" i="24"/>
  <c r="V11" i="24"/>
  <c r="AL46" i="24"/>
  <c r="F11" i="24"/>
  <c r="AN25" i="24"/>
  <c r="K31" i="24"/>
  <c r="AL9" i="24"/>
  <c r="H10" i="24"/>
  <c r="K46" i="24"/>
  <c r="T41" i="24"/>
  <c r="AQ27" i="24"/>
  <c r="D19" i="24"/>
  <c r="AM19" i="24"/>
  <c r="G43" i="24"/>
  <c r="V31" i="24"/>
  <c r="W43" i="24"/>
  <c r="K27" i="24"/>
  <c r="E36" i="24"/>
  <c r="G42" i="24"/>
  <c r="O42" i="24"/>
  <c r="O37" i="24"/>
  <c r="P47" i="24"/>
  <c r="U48" i="24"/>
  <c r="AL20" i="24"/>
  <c r="AS27" i="24"/>
  <c r="AP9" i="24"/>
  <c r="AS14" i="24"/>
  <c r="N33" i="24"/>
  <c r="AQ41" i="24"/>
  <c r="P27" i="24"/>
  <c r="E59" i="24"/>
  <c r="L43" i="24"/>
  <c r="AP43" i="24"/>
  <c r="AS41" i="24"/>
  <c r="J31" i="24"/>
  <c r="F9" i="24"/>
  <c r="AO48" i="24"/>
  <c r="P46" i="24"/>
  <c r="AU59" i="24"/>
  <c r="L59" i="24"/>
  <c r="AQ59" i="24"/>
  <c r="H59" i="24"/>
  <c r="N43" i="24"/>
  <c r="G52" i="24"/>
  <c r="AT53" i="24"/>
  <c r="R46" i="24"/>
  <c r="P43" i="24"/>
  <c r="AR58" i="24"/>
  <c r="AT47" i="24"/>
  <c r="R58" i="24"/>
  <c r="S59" i="24"/>
  <c r="D48" i="24"/>
  <c r="O27" i="24"/>
  <c r="D52" i="24"/>
  <c r="AM16" i="24"/>
  <c r="V57" i="24"/>
  <c r="W37" i="24"/>
  <c r="AR41" i="24"/>
  <c r="O41" i="24"/>
  <c r="AU25" i="24"/>
  <c r="AM9" i="24"/>
  <c r="J11" i="24"/>
  <c r="AL31" i="24"/>
  <c r="AU43" i="24"/>
  <c r="AO54" i="24"/>
  <c r="P58" i="24"/>
  <c r="AN33" i="24"/>
  <c r="F25" i="24"/>
  <c r="W9" i="24"/>
  <c r="E16" i="24"/>
  <c r="K10" i="24"/>
  <c r="AT19" i="24"/>
  <c r="U36" i="24"/>
  <c r="W29" i="24"/>
  <c r="W70" i="24" s="1"/>
  <c r="AO58" i="24"/>
  <c r="C58" i="24"/>
  <c r="U46" i="24"/>
  <c r="AR57" i="24"/>
  <c r="AR31" i="24"/>
  <c r="L57" i="24"/>
  <c r="C48" i="24"/>
  <c r="G53" i="24"/>
  <c r="AL26" i="24"/>
  <c r="AP53" i="24"/>
  <c r="U57" i="24"/>
  <c r="J41" i="24"/>
  <c r="N53" i="24"/>
  <c r="G31" i="24"/>
  <c r="AU20" i="24"/>
  <c r="I37" i="24"/>
  <c r="L11" i="24"/>
  <c r="AM41" i="24"/>
  <c r="R27" i="24"/>
  <c r="S33" i="24"/>
  <c r="M10" i="24"/>
  <c r="O16" i="24"/>
  <c r="AP14" i="24"/>
  <c r="F31" i="24"/>
  <c r="AW15" i="21"/>
  <c r="W72" i="24"/>
  <c r="AV5" i="21"/>
  <c r="AU48" i="24"/>
  <c r="O38" i="24"/>
  <c r="T54" i="24"/>
  <c r="J33" i="24"/>
  <c r="E53" i="24"/>
  <c r="P36" i="24"/>
  <c r="N48" i="24"/>
  <c r="Q42" i="24"/>
  <c r="AA42" i="24" s="1"/>
  <c r="AM59" i="24"/>
  <c r="V42" i="24"/>
  <c r="AT43" i="24"/>
  <c r="AQ52" i="24"/>
  <c r="U54" i="24"/>
  <c r="E41" i="24"/>
  <c r="S47" i="24"/>
  <c r="AL42" i="24"/>
  <c r="W27" i="24"/>
  <c r="D25" i="24"/>
  <c r="AM27" i="24"/>
  <c r="AN27" i="24"/>
  <c r="F38" i="24"/>
  <c r="D42" i="24"/>
  <c r="AQ54" i="24"/>
  <c r="O15" i="24"/>
  <c r="T15" i="24"/>
  <c r="AO41" i="24"/>
  <c r="R54" i="24"/>
  <c r="C53" i="24"/>
  <c r="F54" i="24"/>
  <c r="N98" i="24"/>
  <c r="N99" i="24" s="1"/>
  <c r="K59" i="24"/>
  <c r="M53" i="24"/>
  <c r="R38" i="24"/>
  <c r="AT48" i="24"/>
  <c r="AR21" i="24"/>
  <c r="I59" i="24"/>
  <c r="N57" i="24"/>
  <c r="AM58" i="24"/>
  <c r="AT26" i="24"/>
  <c r="AR47" i="24"/>
  <c r="AL53" i="24"/>
  <c r="T58" i="24"/>
  <c r="T46" i="24"/>
  <c r="AM42" i="24"/>
  <c r="K21" i="24"/>
  <c r="P21" i="24"/>
  <c r="T36" i="24"/>
  <c r="N25" i="24"/>
  <c r="AS10" i="24"/>
  <c r="AQ42" i="24"/>
  <c r="AL47" i="24"/>
  <c r="AN53" i="24"/>
  <c r="T48" i="24"/>
  <c r="U19" i="24"/>
  <c r="S20" i="24"/>
  <c r="AR38" i="24"/>
  <c r="M43" i="24"/>
  <c r="AM11" i="24"/>
  <c r="AS98" i="24"/>
  <c r="AS99" i="24" s="1"/>
  <c r="H58" i="24"/>
  <c r="E52" i="24"/>
  <c r="D58" i="24"/>
  <c r="V47" i="24"/>
  <c r="AO32" i="24"/>
  <c r="L53" i="24"/>
  <c r="AO46" i="24"/>
  <c r="AN57" i="24"/>
  <c r="E27" i="24"/>
  <c r="Q58" i="24"/>
  <c r="AA58" i="24" s="1"/>
  <c r="C47" i="24"/>
  <c r="AM48" i="24"/>
  <c r="V52" i="24"/>
  <c r="K58" i="24"/>
  <c r="G58" i="24"/>
  <c r="AU15" i="24"/>
  <c r="W10" i="24"/>
  <c r="J32" i="24"/>
  <c r="AM20" i="24"/>
  <c r="W42" i="24"/>
  <c r="K9" i="24"/>
  <c r="L31" i="24"/>
  <c r="W20" i="24"/>
  <c r="AL32" i="24"/>
  <c r="AQ11" i="24"/>
  <c r="AP10" i="24"/>
  <c r="J58" i="24"/>
  <c r="I57" i="24"/>
  <c r="G46" i="24"/>
  <c r="E57" i="24"/>
  <c r="C46" i="24"/>
  <c r="W53" i="24"/>
  <c r="P25" i="24"/>
  <c r="L54" i="24"/>
  <c r="D41" i="24"/>
  <c r="AS37" i="24"/>
  <c r="T57" i="24"/>
  <c r="AN47" i="24"/>
  <c r="N59" i="24"/>
  <c r="D57" i="24"/>
  <c r="AU47" i="24"/>
  <c r="G21" i="24"/>
  <c r="J54" i="24"/>
  <c r="H19" i="24"/>
  <c r="I33" i="24"/>
  <c r="N20" i="24"/>
  <c r="K54" i="24"/>
  <c r="M9" i="24"/>
  <c r="W80" i="24"/>
  <c r="L80" i="24"/>
  <c r="H80" i="24"/>
  <c r="U80" i="24"/>
  <c r="I80" i="24"/>
  <c r="M80" i="24"/>
  <c r="X80" i="24"/>
  <c r="E80" i="24"/>
  <c r="P80" i="24"/>
  <c r="T80" i="24"/>
  <c r="X3" i="24"/>
  <c r="D80" i="24"/>
  <c r="A80" i="24"/>
  <c r="O80" i="24"/>
  <c r="S80" i="24"/>
  <c r="G80" i="24"/>
  <c r="K80" i="24"/>
  <c r="B6" i="24"/>
  <c r="C80" i="24"/>
  <c r="V80" i="24"/>
  <c r="R80" i="24"/>
  <c r="F80" i="24"/>
  <c r="B80" i="24"/>
  <c r="C14" i="24"/>
  <c r="D20" i="24"/>
  <c r="AO31" i="24"/>
  <c r="J53" i="24"/>
  <c r="E54" i="24"/>
  <c r="M59" i="24"/>
  <c r="Q33" i="24"/>
  <c r="AA33" i="24" s="1"/>
  <c r="AO43" i="24"/>
  <c r="AS20" i="24"/>
  <c r="AT52" i="24"/>
  <c r="K38" i="24"/>
  <c r="G38" i="24"/>
  <c r="D54" i="24"/>
  <c r="S58" i="24"/>
  <c r="AO53" i="24"/>
  <c r="C54" i="24"/>
  <c r="M14" i="24"/>
  <c r="AU19" i="24"/>
  <c r="V58" i="24"/>
  <c r="F20" i="24"/>
  <c r="S27" i="24"/>
  <c r="L38" i="24"/>
  <c r="W26" i="24"/>
  <c r="AM14" i="24"/>
  <c r="Q74" i="24"/>
  <c r="F36" i="31"/>
  <c r="AM21" i="24"/>
  <c r="J15" i="24"/>
  <c r="L19" i="24"/>
  <c r="D5" i="31"/>
  <c r="D7" i="31" s="1"/>
  <c r="J74" i="24"/>
  <c r="K53" i="24"/>
  <c r="AQ43" i="24"/>
  <c r="J52" i="24"/>
  <c r="Q59" i="24"/>
  <c r="AA59" i="24" s="1"/>
  <c r="F53" i="24"/>
  <c r="O57" i="24"/>
  <c r="V38" i="24"/>
  <c r="N31" i="24"/>
  <c r="AR59" i="24"/>
  <c r="AL48" i="24"/>
  <c r="I27" i="24"/>
  <c r="J27" i="24"/>
  <c r="V48" i="24"/>
  <c r="U52" i="24"/>
  <c r="J48" i="24"/>
  <c r="F48" i="24"/>
  <c r="M47" i="24"/>
  <c r="D16" i="24"/>
  <c r="D36" i="24"/>
  <c r="J42" i="24"/>
  <c r="AN11" i="24"/>
  <c r="L32" i="24"/>
  <c r="O31" i="24"/>
  <c r="S41" i="24"/>
  <c r="AT21" i="24"/>
  <c r="U20" i="24"/>
  <c r="AT15" i="24"/>
  <c r="P26" i="24"/>
  <c r="AU58" i="24"/>
  <c r="K48" i="24"/>
  <c r="S57" i="24"/>
  <c r="F52" i="24"/>
  <c r="P53" i="24"/>
  <c r="AL27" i="24"/>
  <c r="AP20" i="24"/>
  <c r="C59" i="24"/>
  <c r="R47" i="24"/>
  <c r="AN54" i="24"/>
  <c r="I46" i="24"/>
  <c r="J47" i="24"/>
  <c r="R48" i="24"/>
  <c r="AU46" i="24"/>
  <c r="AS48" i="24"/>
  <c r="F57" i="24"/>
  <c r="D27" i="24"/>
  <c r="H37" i="24"/>
  <c r="AN26" i="24"/>
  <c r="AR26" i="24"/>
  <c r="AU36" i="24"/>
  <c r="AQ37" i="24"/>
  <c r="N38" i="24"/>
  <c r="AQ33" i="24"/>
  <c r="AL19" i="24"/>
  <c r="Q15" i="24"/>
  <c r="AA15" i="24" s="1"/>
  <c r="AO38" i="24"/>
  <c r="AQ58" i="24"/>
  <c r="C32" i="24"/>
  <c r="O47" i="24"/>
  <c r="T53" i="24"/>
  <c r="G48" i="24"/>
  <c r="Q48" i="24"/>
  <c r="AA48" i="24" s="1"/>
  <c r="AN37" i="24"/>
  <c r="W57" i="24"/>
  <c r="AS57" i="24"/>
  <c r="AT58" i="24"/>
  <c r="AQ47" i="24"/>
  <c r="O33" i="24"/>
  <c r="AP58" i="24"/>
  <c r="F47" i="24"/>
  <c r="N58" i="24"/>
  <c r="AS59" i="24"/>
  <c r="AS25" i="24"/>
  <c r="D59" i="24"/>
  <c r="W14" i="24"/>
  <c r="N42" i="24"/>
  <c r="P33" i="24"/>
  <c r="Q41" i="24"/>
  <c r="AA41" i="24" s="1"/>
  <c r="AP38" i="24"/>
  <c r="Q80" i="24"/>
  <c r="AN15" i="24"/>
  <c r="Q10" i="24"/>
  <c r="AA10" i="24" s="1"/>
  <c r="H73" i="32"/>
  <c r="AB29" i="24"/>
  <c r="AB70" i="24" s="1"/>
  <c r="J19" i="24"/>
  <c r="H54" i="24"/>
  <c r="M33" i="24"/>
  <c r="AS19" i="24"/>
  <c r="L20" i="24"/>
  <c r="P31" i="24"/>
  <c r="AM36" i="24"/>
  <c r="AR37" i="24"/>
  <c r="M26" i="24"/>
  <c r="AM15" i="24"/>
  <c r="AL15" i="24"/>
  <c r="N15" i="24"/>
  <c r="M16" i="24"/>
  <c r="D26" i="24"/>
  <c r="K36" i="24"/>
  <c r="F33" i="24"/>
  <c r="T52" i="24"/>
  <c r="AT59" i="24"/>
  <c r="W33" i="24"/>
  <c r="AP21" i="24"/>
  <c r="AQ31" i="24"/>
  <c r="AO21" i="24"/>
  <c r="AL38" i="24"/>
  <c r="J26" i="24"/>
  <c r="S16" i="24"/>
  <c r="AO11" i="24"/>
  <c r="G16" i="24"/>
  <c r="E38" i="24"/>
  <c r="D10" i="24"/>
  <c r="AO20" i="24"/>
  <c r="N27" i="24"/>
  <c r="K11" i="24"/>
  <c r="AM37" i="24"/>
  <c r="AQ20" i="24"/>
  <c r="S19" i="24"/>
  <c r="P14" i="24"/>
  <c r="W19" i="24"/>
  <c r="AU14" i="24"/>
  <c r="AO15" i="24"/>
  <c r="F10" i="24"/>
  <c r="AQ10" i="24"/>
  <c r="AT20" i="24"/>
  <c r="AR16" i="24"/>
  <c r="H9" i="24"/>
  <c r="C10" i="24"/>
  <c r="M19" i="24"/>
  <c r="C43" i="24"/>
  <c r="C41" i="24"/>
  <c r="T59" i="24"/>
  <c r="AU27" i="24"/>
  <c r="AE60" i="24"/>
  <c r="F65" i="32"/>
  <c r="AK70" i="24"/>
  <c r="P74" i="24"/>
  <c r="BC113" i="21"/>
  <c r="BE113" i="21"/>
  <c r="BC109" i="21"/>
  <c r="BE109" i="21"/>
  <c r="W108" i="21"/>
  <c r="BD108" i="21"/>
  <c r="W107" i="21"/>
  <c r="BC275" i="21"/>
  <c r="BC303" i="21"/>
  <c r="BC310" i="21"/>
  <c r="BC304" i="21"/>
  <c r="BC298" i="21"/>
  <c r="BC266" i="21"/>
  <c r="W84" i="21"/>
  <c r="BD84" i="21"/>
  <c r="BD71" i="21"/>
  <c r="W71" i="21"/>
  <c r="W305" i="21"/>
  <c r="W299" i="21"/>
  <c r="BC292" i="21"/>
  <c r="BC273" i="21"/>
  <c r="W216" i="21"/>
  <c r="AW197" i="21"/>
  <c r="AW158" i="21"/>
  <c r="P72" i="24"/>
  <c r="BC238" i="21"/>
  <c r="BD310" i="21"/>
  <c r="BD298" i="21"/>
  <c r="BD290" i="21"/>
  <c r="BD266" i="21"/>
  <c r="BE256" i="21"/>
  <c r="BC223" i="21"/>
  <c r="W136" i="21"/>
  <c r="AW131" i="21"/>
  <c r="AW76" i="21"/>
  <c r="W72" i="21"/>
  <c r="AS5" i="21"/>
  <c r="T72" i="24"/>
  <c r="T74" i="24" s="1"/>
  <c r="W294" i="21"/>
  <c r="W306" i="21"/>
  <c r="BC237" i="21"/>
  <c r="BE90" i="21"/>
  <c r="AW90" i="21"/>
  <c r="W37" i="21"/>
  <c r="BD37" i="21"/>
  <c r="F20" i="32"/>
  <c r="H20" i="32" s="1"/>
  <c r="BC308" i="21"/>
  <c r="BC302" i="21"/>
  <c r="W273" i="21"/>
  <c r="W265" i="21"/>
  <c r="W228" i="21"/>
  <c r="BD134" i="21"/>
  <c r="AW116" i="21"/>
  <c r="BD90" i="21"/>
  <c r="W90" i="21"/>
  <c r="W66" i="21"/>
  <c r="W60" i="21"/>
  <c r="BC53" i="21"/>
  <c r="BE53" i="21"/>
  <c r="AH5" i="21"/>
  <c r="BD193" i="21"/>
  <c r="BE258" i="21"/>
  <c r="BC187" i="21"/>
  <c r="BE187" i="21"/>
  <c r="BE175" i="21"/>
  <c r="BE143" i="21"/>
  <c r="BE92" i="21"/>
  <c r="AW92" i="21"/>
  <c r="AF14" i="24"/>
  <c r="AF17" i="24" s="1"/>
  <c r="AF23" i="24" s="1"/>
  <c r="AF29" i="24" s="1"/>
  <c r="AF70" i="24" s="1"/>
  <c r="AF74" i="24" s="1"/>
  <c r="BD278" i="21"/>
  <c r="BE235" i="21"/>
  <c r="BC219" i="21"/>
  <c r="W210" i="21"/>
  <c r="BE179" i="21"/>
  <c r="BE171" i="21"/>
  <c r="W149" i="21"/>
  <c r="BE135" i="21"/>
  <c r="AW106" i="21"/>
  <c r="BD78" i="21"/>
  <c r="AW292" i="21"/>
  <c r="BC285" i="21"/>
  <c r="AW282" i="21"/>
  <c r="BE280" i="21"/>
  <c r="AW275" i="21"/>
  <c r="BE195" i="21"/>
  <c r="BD120" i="21"/>
  <c r="AD10" i="24"/>
  <c r="AD12" i="24" s="1"/>
  <c r="AD70" i="24" s="1"/>
  <c r="AD74" i="24" s="1"/>
  <c r="BC44" i="21"/>
  <c r="AW259" i="21"/>
  <c r="BD222" i="21"/>
  <c r="W82" i="21"/>
  <c r="AW44" i="21"/>
  <c r="AW43" i="21"/>
  <c r="AE9" i="24"/>
  <c r="BD300" i="21"/>
  <c r="AW217" i="21"/>
  <c r="BC166" i="21"/>
  <c r="BE159" i="21"/>
  <c r="BD124" i="21"/>
  <c r="W240" i="21"/>
  <c r="W214" i="21"/>
  <c r="AW169" i="21"/>
  <c r="AW154" i="21"/>
  <c r="W152" i="21"/>
  <c r="BC119" i="21"/>
  <c r="AW113" i="21"/>
  <c r="AW109" i="21"/>
  <c r="BE58" i="21"/>
  <c r="AW58" i="21"/>
  <c r="BE50" i="21"/>
  <c r="AW30" i="21"/>
  <c r="AW29" i="21"/>
  <c r="BC125" i="21"/>
  <c r="W93" i="21"/>
  <c r="AW71" i="21"/>
  <c r="BC49" i="21"/>
  <c r="AW31" i="21"/>
  <c r="BC86" i="21"/>
  <c r="W87" i="21"/>
  <c r="BD87" i="21"/>
  <c r="BC85" i="21"/>
  <c r="AW57" i="21"/>
  <c r="BC30" i="21"/>
  <c r="BC190" i="21"/>
  <c r="AW56" i="21"/>
  <c r="W41" i="21"/>
  <c r="BC29" i="21"/>
  <c r="AW119" i="21"/>
  <c r="W50" i="21"/>
  <c r="BC163" i="21"/>
  <c r="BE85" i="21"/>
  <c r="W63" i="21"/>
  <c r="W62" i="21"/>
  <c r="AW37" i="21"/>
  <c r="N118" i="24"/>
  <c r="AL117" i="24"/>
  <c r="J117" i="24"/>
  <c r="L116" i="24"/>
  <c r="P116" i="24"/>
  <c r="R116" i="24"/>
  <c r="F114" i="24"/>
  <c r="L114" i="24"/>
  <c r="Q114" i="24"/>
  <c r="AO114" i="24"/>
  <c r="AS114" i="24"/>
  <c r="L118" i="24"/>
  <c r="X117" i="24"/>
  <c r="F117" i="24"/>
  <c r="R103" i="24"/>
  <c r="J119" i="24"/>
  <c r="H118" i="24"/>
  <c r="W117" i="24"/>
  <c r="E117" i="24"/>
  <c r="E124" i="24" s="1"/>
  <c r="E125" i="24" s="1"/>
  <c r="AU108" i="24"/>
  <c r="P103" i="24"/>
  <c r="I119" i="24"/>
  <c r="D118" i="24"/>
  <c r="V117" i="24"/>
  <c r="D117" i="24"/>
  <c r="R108" i="24"/>
  <c r="K103" i="24"/>
  <c r="AR119" i="24"/>
  <c r="R117" i="24"/>
  <c r="O105" i="24"/>
  <c r="Q105" i="24"/>
  <c r="S105" i="24"/>
  <c r="S109" i="24" s="1"/>
  <c r="S110" i="24" s="1"/>
  <c r="E105" i="24"/>
  <c r="X105" i="24"/>
  <c r="C105" i="24"/>
  <c r="AM105" i="24"/>
  <c r="F105" i="24"/>
  <c r="AP105" i="24"/>
  <c r="J105" i="24"/>
  <c r="AR105" i="24"/>
  <c r="J103" i="24"/>
  <c r="K149" i="33"/>
  <c r="X118" i="24"/>
  <c r="AO118" i="24"/>
  <c r="AQ118" i="24"/>
  <c r="G117" i="24"/>
  <c r="G124" i="24" s="1"/>
  <c r="G125" i="24" s="1"/>
  <c r="S117" i="24"/>
  <c r="AR117" i="24"/>
  <c r="H117" i="24"/>
  <c r="T117" i="24"/>
  <c r="AS117" i="24"/>
  <c r="I117" i="24"/>
  <c r="U117" i="24"/>
  <c r="AT117" i="24"/>
  <c r="D108" i="24"/>
  <c r="F108" i="24"/>
  <c r="K108" i="24"/>
  <c r="T108" i="24"/>
  <c r="X108" i="24"/>
  <c r="AP108" i="24"/>
  <c r="AU117" i="24"/>
  <c r="P117" i="24"/>
  <c r="AU116" i="24"/>
  <c r="C124" i="24"/>
  <c r="C125" i="24" s="1"/>
  <c r="D11" i="40"/>
  <c r="AQ117" i="24"/>
  <c r="O117" i="24"/>
  <c r="AS116" i="24"/>
  <c r="G103" i="24"/>
  <c r="T103" i="24"/>
  <c r="AU103" i="24"/>
  <c r="H103" i="24"/>
  <c r="H109" i="24" s="1"/>
  <c r="H110" i="24" s="1"/>
  <c r="U103" i="24"/>
  <c r="I103" i="24"/>
  <c r="W103" i="24"/>
  <c r="W109" i="24" s="1"/>
  <c r="W110" i="24" s="1"/>
  <c r="L103" i="24"/>
  <c r="L109" i="24" s="1"/>
  <c r="L110" i="24" s="1"/>
  <c r="AM103" i="24"/>
  <c r="M103" i="24"/>
  <c r="M109" i="24" s="1"/>
  <c r="M110" i="24" s="1"/>
  <c r="AN103" i="24"/>
  <c r="AN109" i="24" s="1"/>
  <c r="AN110" i="24" s="1"/>
  <c r="O103" i="24"/>
  <c r="O109" i="24" s="1"/>
  <c r="O110" i="24" s="1"/>
  <c r="AO103" i="24"/>
  <c r="AO109" i="24" s="1"/>
  <c r="AO110" i="24" s="1"/>
  <c r="C103" i="24"/>
  <c r="Q103" i="24"/>
  <c r="Q109" i="24" s="1"/>
  <c r="Q110" i="24" s="1"/>
  <c r="AR103" i="24"/>
  <c r="AR109" i="24" s="1"/>
  <c r="AR110" i="24" s="1"/>
  <c r="V35" i="33"/>
  <c r="M119" i="24"/>
  <c r="AT119" i="24"/>
  <c r="O119" i="24"/>
  <c r="AU119" i="24"/>
  <c r="Q119" i="24"/>
  <c r="AP117" i="24"/>
  <c r="N117" i="24"/>
  <c r="AO116" i="24"/>
  <c r="E106" i="24"/>
  <c r="AS106" i="24"/>
  <c r="G106" i="24"/>
  <c r="AU106" i="24"/>
  <c r="I106" i="24"/>
  <c r="P106" i="24"/>
  <c r="R106" i="24"/>
  <c r="U106" i="24"/>
  <c r="AL106" i="24"/>
  <c r="AS103" i="24"/>
  <c r="W119" i="24"/>
  <c r="AU118" i="24"/>
  <c r="AO117" i="24"/>
  <c r="M117" i="24"/>
  <c r="X116" i="24"/>
  <c r="V114" i="24"/>
  <c r="AT105" i="24"/>
  <c r="AT109" i="24" s="1"/>
  <c r="AT110" i="24" s="1"/>
  <c r="AP103" i="24"/>
  <c r="BC91" i="21"/>
  <c r="K123" i="24"/>
  <c r="K124" i="24" s="1"/>
  <c r="K125" i="24" s="1"/>
  <c r="AN123" i="24"/>
  <c r="M123" i="24"/>
  <c r="AP123" i="24"/>
  <c r="N123" i="24"/>
  <c r="AQ123" i="24"/>
  <c r="F122" i="24"/>
  <c r="AO122" i="24"/>
  <c r="H122" i="24"/>
  <c r="AQ122" i="24"/>
  <c r="J122" i="24"/>
  <c r="AR122" i="24"/>
  <c r="U119" i="24"/>
  <c r="T118" i="24"/>
  <c r="AN117" i="24"/>
  <c r="L117" i="24"/>
  <c r="H116" i="24"/>
  <c r="S114" i="24"/>
  <c r="AQ105" i="24"/>
  <c r="AQ109" i="24" s="1"/>
  <c r="AQ110" i="24" s="1"/>
  <c r="AL103" i="24"/>
  <c r="R50" i="24"/>
  <c r="R70" i="24" s="1"/>
  <c r="K102" i="24"/>
  <c r="J109" i="24"/>
  <c r="J110" i="24" s="1"/>
  <c r="AR97" i="24"/>
  <c r="AR98" i="24" s="1"/>
  <c r="AR99" i="24" s="1"/>
  <c r="S97" i="24"/>
  <c r="G97" i="24"/>
  <c r="G98" i="24" s="1"/>
  <c r="G99" i="24" s="1"/>
  <c r="AT95" i="24"/>
  <c r="AT98" i="24" s="1"/>
  <c r="AT99" i="24" s="1"/>
  <c r="K95" i="24"/>
  <c r="AU102" i="24"/>
  <c r="F102" i="24"/>
  <c r="F109" i="24" s="1"/>
  <c r="F110" i="24" s="1"/>
  <c r="AP97" i="24"/>
  <c r="AP98" i="24" s="1"/>
  <c r="AP99" i="24" s="1"/>
  <c r="Q97" i="24"/>
  <c r="Q98" i="24" s="1"/>
  <c r="Q99" i="24" s="1"/>
  <c r="E97" i="24"/>
  <c r="AQ95" i="24"/>
  <c r="AQ98" i="24" s="1"/>
  <c r="AQ99" i="24" s="1"/>
  <c r="I95" i="24"/>
  <c r="AS102" i="24"/>
  <c r="D102" i="24"/>
  <c r="D109" i="24" s="1"/>
  <c r="D110" i="24" s="1"/>
  <c r="AO97" i="24"/>
  <c r="AO98" i="24" s="1"/>
  <c r="AO99" i="24" s="1"/>
  <c r="P97" i="24"/>
  <c r="P98" i="24" s="1"/>
  <c r="P99" i="24" s="1"/>
  <c r="D97" i="24"/>
  <c r="D98" i="24" s="1"/>
  <c r="D99" i="24" s="1"/>
  <c r="AN95" i="24"/>
  <c r="F95" i="24"/>
  <c r="F98" i="24" s="1"/>
  <c r="F99" i="24" s="1"/>
  <c r="AP102" i="24"/>
  <c r="C102" i="24"/>
  <c r="AN97" i="24"/>
  <c r="O97" i="24"/>
  <c r="O98" i="24" s="1"/>
  <c r="O99" i="24" s="1"/>
  <c r="C97" i="24"/>
  <c r="AL95" i="24"/>
  <c r="AL98" i="24" s="1"/>
  <c r="AL99" i="24" s="1"/>
  <c r="C95" i="24"/>
  <c r="AM98" i="24"/>
  <c r="AM99" i="24" s="1"/>
  <c r="W95" i="24"/>
  <c r="E95" i="24"/>
  <c r="E98" i="24" s="1"/>
  <c r="E99" i="24" s="1"/>
  <c r="AU96" i="24"/>
  <c r="AN121" i="24"/>
  <c r="O121" i="24"/>
  <c r="AM115" i="24"/>
  <c r="AM124" i="24" s="1"/>
  <c r="AM125" i="24" s="1"/>
  <c r="J115" i="24"/>
  <c r="V102" i="24"/>
  <c r="V109" i="24" s="1"/>
  <c r="V110" i="24" s="1"/>
  <c r="X97" i="24"/>
  <c r="L97" i="24"/>
  <c r="L98" i="24" s="1"/>
  <c r="L99" i="24" s="1"/>
  <c r="X96" i="24"/>
  <c r="U95" i="24"/>
  <c r="AU94" i="24"/>
  <c r="W93" i="24"/>
  <c r="I93" i="24"/>
  <c r="S91" i="24"/>
  <c r="C91" i="24"/>
  <c r="A42" i="33"/>
  <c r="AL115" i="24"/>
  <c r="AL124" i="24" s="1"/>
  <c r="AL125" i="24" s="1"/>
  <c r="I115" i="24"/>
  <c r="T102" i="24"/>
  <c r="W97" i="24"/>
  <c r="K97" i="24"/>
  <c r="M96" i="24"/>
  <c r="M98" i="24" s="1"/>
  <c r="M99" i="24" s="1"/>
  <c r="S95" i="24"/>
  <c r="U93" i="24"/>
  <c r="U98" i="24" s="1"/>
  <c r="U99" i="24" s="1"/>
  <c r="H93" i="24"/>
  <c r="H98" i="24" s="1"/>
  <c r="H99" i="24" s="1"/>
  <c r="AU91" i="24"/>
  <c r="R91" i="24"/>
  <c r="R98" i="24" s="1"/>
  <c r="R99" i="24" s="1"/>
  <c r="W115" i="24"/>
  <c r="AU97" i="24"/>
  <c r="V97" i="24"/>
  <c r="V98" i="24" s="1"/>
  <c r="V99" i="24" s="1"/>
  <c r="AU93" i="24"/>
  <c r="T93" i="24"/>
  <c r="T98" i="24" s="1"/>
  <c r="T99" i="24" s="1"/>
  <c r="T109" i="24" l="1"/>
  <c r="T110" i="24" s="1"/>
  <c r="I98" i="24"/>
  <c r="I99" i="24" s="1"/>
  <c r="J124" i="24"/>
  <c r="J125" i="24" s="1"/>
  <c r="S124" i="24"/>
  <c r="S125" i="24" s="1"/>
  <c r="P109" i="24"/>
  <c r="P110" i="24" s="1"/>
  <c r="D124" i="24"/>
  <c r="D125" i="24" s="1"/>
  <c r="W124" i="24"/>
  <c r="W125" i="24" s="1"/>
  <c r="C109" i="24"/>
  <c r="C110" i="24" s="1"/>
  <c r="AM109" i="24"/>
  <c r="AM110" i="24" s="1"/>
  <c r="X98" i="24"/>
  <c r="X99" i="24" s="1"/>
  <c r="C98" i="24"/>
  <c r="C99" i="24" s="1"/>
  <c r="V124" i="24"/>
  <c r="V125" i="24" s="1"/>
  <c r="S98" i="24"/>
  <c r="S99" i="24" s="1"/>
  <c r="W98" i="24"/>
  <c r="W99" i="24" s="1"/>
  <c r="AP124" i="24"/>
  <c r="AP125" i="24" s="1"/>
  <c r="AS109" i="24"/>
  <c r="AS110" i="24" s="1"/>
  <c r="O124" i="24"/>
  <c r="O125" i="24" s="1"/>
  <c r="F124" i="24"/>
  <c r="F125" i="24" s="1"/>
  <c r="AN98" i="24"/>
  <c r="AN99" i="24" s="1"/>
  <c r="AQ124" i="24"/>
  <c r="AQ125" i="24" s="1"/>
  <c r="AT124" i="24"/>
  <c r="AT125" i="24" s="1"/>
  <c r="R124" i="24"/>
  <c r="R125" i="24" s="1"/>
  <c r="U124" i="24"/>
  <c r="U125" i="24" s="1"/>
  <c r="AU124" i="24"/>
  <c r="AU125" i="24" s="1"/>
  <c r="I109" i="24"/>
  <c r="I110" i="24" s="1"/>
  <c r="T124" i="24"/>
  <c r="T125" i="24" s="1"/>
  <c r="U109" i="24"/>
  <c r="U110" i="24" s="1"/>
  <c r="AR124" i="24"/>
  <c r="AR125" i="24" s="1"/>
  <c r="K98" i="24"/>
  <c r="K99" i="24" s="1"/>
  <c r="M124" i="24"/>
  <c r="M125" i="24" s="1"/>
  <c r="AS124" i="24"/>
  <c r="AS125" i="24" s="1"/>
  <c r="X109" i="24"/>
  <c r="X110" i="24" s="1"/>
  <c r="AN124" i="24"/>
  <c r="AN125" i="24" s="1"/>
  <c r="E109" i="24"/>
  <c r="E110" i="24" s="1"/>
  <c r="Q124" i="24"/>
  <c r="Q125" i="24" s="1"/>
  <c r="N124" i="24"/>
  <c r="N125" i="24" s="1"/>
  <c r="L124" i="24"/>
  <c r="L125" i="24" s="1"/>
  <c r="R74" i="24"/>
  <c r="F37" i="31"/>
  <c r="G37" i="31" s="1"/>
  <c r="AB10" i="24"/>
  <c r="Z10" i="24"/>
  <c r="Z26" i="24"/>
  <c r="AB26" i="24"/>
  <c r="Z14" i="24"/>
  <c r="AB14" i="24"/>
  <c r="AU109" i="24"/>
  <c r="AU110" i="24" s="1"/>
  <c r="Z54" i="24"/>
  <c r="AB54" i="24"/>
  <c r="Z53" i="24"/>
  <c r="AB53" i="24"/>
  <c r="AB37" i="24"/>
  <c r="Z37" i="24"/>
  <c r="Z25" i="24"/>
  <c r="AB25" i="24"/>
  <c r="Z43" i="24"/>
  <c r="AB43" i="24"/>
  <c r="G36" i="31"/>
  <c r="F39" i="31"/>
  <c r="AB58" i="24"/>
  <c r="Z58" i="24"/>
  <c r="Z9" i="24"/>
  <c r="AB9" i="24"/>
  <c r="Z42" i="24"/>
  <c r="AB42" i="24"/>
  <c r="AB32" i="24"/>
  <c r="Z32" i="24"/>
  <c r="H124" i="24"/>
  <c r="H125" i="24" s="1"/>
  <c r="P124" i="24"/>
  <c r="P125" i="24" s="1"/>
  <c r="Z31" i="24"/>
  <c r="AB31" i="24"/>
  <c r="R109" i="24"/>
  <c r="R110" i="24" s="1"/>
  <c r="W5" i="21"/>
  <c r="I72" i="24"/>
  <c r="I74" i="24" s="1"/>
  <c r="H78" i="32"/>
  <c r="H65" i="32"/>
  <c r="Z57" i="24"/>
  <c r="AB57" i="24"/>
  <c r="X72" i="24"/>
  <c r="X74" i="24" s="1"/>
  <c r="AW5" i="21"/>
  <c r="E6" i="31"/>
  <c r="E7" i="31" s="1"/>
  <c r="V149" i="33"/>
  <c r="J6" i="31" s="1"/>
  <c r="J7" i="31" s="1"/>
  <c r="Z41" i="24"/>
  <c r="AB41" i="24"/>
  <c r="AB48" i="24"/>
  <c r="Z48" i="24"/>
  <c r="AE12" i="24"/>
  <c r="AE70" i="24" s="1"/>
  <c r="AE74" i="24" s="1"/>
  <c r="F9" i="32"/>
  <c r="H9" i="32" s="1"/>
  <c r="G109" i="24"/>
  <c r="G110" i="24" s="1"/>
  <c r="Z47" i="24"/>
  <c r="AB47" i="24"/>
  <c r="W74" i="24"/>
  <c r="Z59" i="24"/>
  <c r="AB59" i="24"/>
  <c r="AB36" i="24"/>
  <c r="Z36" i="24"/>
  <c r="AU98" i="24"/>
  <c r="AU99" i="24" s="1"/>
  <c r="X124" i="24"/>
  <c r="X125" i="24" s="1"/>
  <c r="Z16" i="24"/>
  <c r="AB16" i="24"/>
  <c r="Z27" i="24"/>
  <c r="AB27" i="24"/>
  <c r="AB11" i="24"/>
  <c r="Z11" i="24"/>
  <c r="Z38" i="24"/>
  <c r="AB38" i="24"/>
  <c r="Z52" i="24"/>
  <c r="AB52" i="24"/>
  <c r="AB15" i="24"/>
  <c r="Z15" i="24"/>
  <c r="AL109" i="24"/>
  <c r="AL110" i="24" s="1"/>
  <c r="Z19" i="24"/>
  <c r="AB19" i="24"/>
  <c r="I124" i="24"/>
  <c r="I125" i="24" s="1"/>
  <c r="AO124" i="24"/>
  <c r="AO125" i="24" s="1"/>
  <c r="AB33" i="24"/>
  <c r="Z33" i="24"/>
  <c r="AB46" i="24"/>
  <c r="Z46" i="24"/>
  <c r="AP109" i="24"/>
  <c r="AP110" i="24" s="1"/>
  <c r="K109" i="24"/>
  <c r="K110" i="24" s="1"/>
  <c r="Z20" i="24"/>
  <c r="AB20" i="24"/>
  <c r="AB21" i="24"/>
  <c r="Z21" i="24"/>
  <c r="AC99" i="24" l="1"/>
  <c r="B99" i="24" s="1"/>
  <c r="AC125" i="24"/>
  <c r="B125" i="24" s="1"/>
  <c r="AC110" i="24"/>
  <c r="B110" i="24" s="1"/>
  <c r="E14" i="31"/>
</calcChain>
</file>

<file path=xl/sharedStrings.xml><?xml version="1.0" encoding="utf-8"?>
<sst xmlns="http://schemas.openxmlformats.org/spreadsheetml/2006/main" count="3547" uniqueCount="1254">
  <si>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4"/>
        <rFont val="Arial Narrow"/>
        <family val="2"/>
      </rPr>
      <t xml:space="preserve"> Other – give details: </t>
    </r>
  </si>
  <si>
    <t>People with an intellectual disability and /or autism</t>
  </si>
  <si>
    <t>(DIS 48) Disability: Home Support Service (PSD Clients)</t>
  </si>
  <si>
    <r>
      <t xml:space="preserve">No. of new referrals </t>
    </r>
    <r>
      <rPr>
        <b/>
        <u/>
        <sz val="14"/>
        <rFont val="Arial Narrow"/>
        <family val="2"/>
      </rPr>
      <t>accepted</t>
    </r>
    <r>
      <rPr>
        <b/>
        <sz val="14"/>
        <rFont val="Arial Narrow"/>
        <family val="2"/>
      </rPr>
      <t xml:space="preserve"> for people with a physical and/or sensory disability for Home Support Services</t>
    </r>
  </si>
  <si>
    <r>
      <t xml:space="preserve">Total number of new referrals </t>
    </r>
    <r>
      <rPr>
        <b/>
        <u/>
        <sz val="14"/>
        <rFont val="Arial Narrow"/>
        <family val="2"/>
      </rPr>
      <t>accepted</t>
    </r>
    <r>
      <rPr>
        <sz val="14"/>
        <rFont val="Arial Narrow"/>
        <family val="2"/>
      </rPr>
      <t xml:space="preserve"> for home support services for people with  a physical and/or sensory disability, </t>
    </r>
    <r>
      <rPr>
        <b/>
        <u/>
        <sz val="14"/>
        <rFont val="Arial Narrow"/>
        <family val="2"/>
      </rPr>
      <t xml:space="preserve">in this quarter </t>
    </r>
    <r>
      <rPr>
        <sz val="14"/>
        <rFont val="Arial Narrow"/>
        <family val="2"/>
      </rPr>
      <t xml:space="preserve">up to and including the last day of the quarter.
</t>
    </r>
    <r>
      <rPr>
        <b/>
        <sz val="14"/>
        <rFont val="Arial Narrow"/>
        <family val="2"/>
      </rPr>
      <t xml:space="preserve">Definition: </t>
    </r>
    <r>
      <rPr>
        <sz val="14"/>
        <rFont val="Arial Narrow"/>
        <family val="2"/>
      </rPr>
      <t xml:space="preserve"> New referral accepted as appropriate and approved in this quarter.
</t>
    </r>
    <r>
      <rPr>
        <b/>
        <sz val="14"/>
        <rFont val="Arial Narrow"/>
        <family val="2"/>
      </rPr>
      <t xml:space="preserve">Include: </t>
    </r>
    <r>
      <rPr>
        <sz val="14"/>
        <rFont val="Arial Narrow"/>
        <family val="2"/>
      </rPr>
      <t xml:space="preserve">
• All accepted referrals for a Home Support service for people with  a physical and/or sensory disability
</t>
    </r>
    <r>
      <rPr>
        <b/>
        <sz val="14"/>
        <rFont val="Arial Narrow"/>
        <family val="2"/>
      </rPr>
      <t xml:space="preserve">Exclude:   
</t>
    </r>
    <r>
      <rPr>
        <sz val="14"/>
        <rFont val="Arial Narrow"/>
        <family val="2"/>
      </rPr>
      <t>• Referrals for Home Support funded by other care groups (e.g. Older Persons), Delayed Discharge Initiative Funding or Community Employment Scheme. 
• Referrals for people with  a physical and/or sensory disability already</t>
    </r>
    <r>
      <rPr>
        <sz val="14"/>
        <color indexed="10"/>
        <rFont val="Arial Narrow"/>
        <family val="2"/>
      </rPr>
      <t xml:space="preserve"> </t>
    </r>
    <r>
      <rPr>
        <sz val="14"/>
        <rFont val="Arial Narrow"/>
        <family val="2"/>
      </rPr>
      <t xml:space="preserve">in receipt of a Home Support service i.e.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 physical and/or sensory disability  who declined the Home Support service offered
• Referrals for children requiring support for pre-school places as this is not a Home Support service
• Referrals for people with physical and sensory disability who require neurorehab supports that do not meet the definition of PA or Home Support.
• Referrals received for a PA Service 
• Referrals for people with an intellectual disability and/or autism.   </t>
    </r>
  </si>
  <si>
    <r>
      <t xml:space="preserve">Example # 1
</t>
    </r>
    <r>
      <rPr>
        <sz val="14"/>
        <rFont val="Arial Narrow"/>
        <family val="2"/>
      </rPr>
      <t xml:space="preserve">Vera's new referral was received and accepted in Q2.  She received a home support service in the past but was formally discharged. She is returned under this KPI only for the quarter in which her referral was accepted i.e. Q2.  
</t>
    </r>
    <r>
      <rPr>
        <b/>
        <sz val="14"/>
        <rFont val="Arial Narrow"/>
        <family val="2"/>
      </rPr>
      <t xml:space="preserve">
Example # 2
</t>
    </r>
    <r>
      <rPr>
        <sz val="14"/>
        <rFont val="Arial Narrow"/>
        <family val="2"/>
      </rPr>
      <t xml:space="preserve">Frank's new referral was received and accepted in Q1.   He did not commence service until Q3. He is returned under this KPI only once i.e. the quarter in which his referral was accepted, Q1. He will be returned in Q3 only under " New Person Commenced" (KPI 43)     </t>
    </r>
  </si>
  <si>
    <r>
      <t xml:space="preserve">To monitor the number of new referrals </t>
    </r>
    <r>
      <rPr>
        <b/>
        <u/>
        <sz val="14"/>
        <rFont val="Arial Narrow"/>
        <family val="2"/>
      </rPr>
      <t>accepted</t>
    </r>
    <r>
      <rPr>
        <sz val="14"/>
        <rFont val="Arial Narrow"/>
        <family val="2"/>
      </rPr>
      <t xml:space="preserve"> for adults &amp; children with  a physical and/or sensory disability for home support services as funded by HSE Disability Services.</t>
    </r>
  </si>
  <si>
    <t>(DIS 49) Disability: Home Support Service (PSD Clients)</t>
  </si>
  <si>
    <r>
      <t xml:space="preserve">No. of new people with a physical and/or sensory disability who </t>
    </r>
    <r>
      <rPr>
        <b/>
        <u/>
        <sz val="14"/>
        <rFont val="Arial Narrow"/>
        <family val="2"/>
      </rPr>
      <t xml:space="preserve">commenced </t>
    </r>
    <r>
      <rPr>
        <b/>
        <sz val="14"/>
        <rFont val="Arial Narrow"/>
        <family val="2"/>
      </rPr>
      <t>a Home Support Service</t>
    </r>
  </si>
  <si>
    <t>KPI Description</t>
  </si>
  <si>
    <r>
      <t xml:space="preserve">Total number of new people with  a physical and/or sensory disability, who </t>
    </r>
    <r>
      <rPr>
        <b/>
        <u/>
        <sz val="14"/>
        <rFont val="Arial Narrow"/>
        <family val="2"/>
      </rPr>
      <t>commenced</t>
    </r>
    <r>
      <rPr>
        <sz val="14"/>
        <rFont val="Arial Narrow"/>
        <family val="2"/>
      </rPr>
      <t xml:space="preserve">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Include: 
• </t>
    </r>
    <r>
      <rPr>
        <sz val="14"/>
        <rFont val="Arial Narrow"/>
        <family val="2"/>
      </rPr>
      <t>All new people who commenced a Home Support service in this quarter.</t>
    </r>
    <r>
      <rPr>
        <b/>
        <sz val="14"/>
        <rFont val="Arial Narrow"/>
        <family val="2"/>
      </rPr>
      <t xml:space="preserve">
Exclude:   </t>
    </r>
    <r>
      <rPr>
        <sz val="14"/>
        <rFont val="Arial Narrow"/>
        <family val="2"/>
      </rPr>
      <t xml:space="preserve">
• People with  a physical and/or sensory disability who commenced Home Support service funded by other care groups (e.g. Older Persons), Delayed Discharge Initiative Funding or Community Employment Scheme
• People with  a physical and/or sensory disability already in receipt of a Home Support service who have not been discharged even if that service is less than they were assessed for. They are returned under "No. of existing Persons in receipt of Home Support" (KPI 44) in subsequent quarters that they access Home Support
• Children receiving support for pre-school places as this is not a Home Support service
• People with physical and sensory disability who require neurorehab supports that do not meet the definition of PA or Home Support
• People who commenced a PA Service 
• People with an intellectual disability and/or autism.   </t>
    </r>
  </si>
  <si>
    <r>
      <rPr>
        <b/>
        <sz val="14"/>
        <rFont val="Arial Narrow"/>
        <family val="2"/>
      </rPr>
      <t>Example 1:</t>
    </r>
    <r>
      <rPr>
        <sz val="14"/>
        <rFont val="Arial Narrow"/>
        <family val="2"/>
      </rPr>
      <t xml:space="preserve">
Billy's new referral was received and accepted in Q2 and he commenced a home support service in Q3. He received a home support service in the past but was formally discharged. Billy is returned under this KPI only for the quarter in which he commenced home support services i.e. Q3. He is also returned  under "New referral received and accepted" (KPI 42) only in the quarter which his referrals was received and accepted, Q2
</t>
    </r>
    <r>
      <rPr>
        <b/>
        <sz val="14"/>
        <rFont val="Arial Narrow"/>
        <family val="2"/>
      </rPr>
      <t>Example 2:</t>
    </r>
    <r>
      <rPr>
        <sz val="14"/>
        <rFont val="Arial Narrow"/>
        <family val="2"/>
      </rPr>
      <t xml:space="preserve">
Nora's new referral was received and accepted in Q3 and she commenced home support service in Q3. She is returned under this KPI only for the quarter in which she commenced the home support service, i.e. Q3. She is also returned in Q3 under "New referral received and accepted" (KPI 42).  </t>
    </r>
  </si>
  <si>
    <t>To monitor the number of new people with  a physical and/or sensory disability who commenced a home support service as funded by HSE Disability Services in this quarter</t>
  </si>
  <si>
    <t>Count the number of new adults and children with  a physical and/or sensory disability who commenced a home support service in this quarter.  New adults and children commencing a home support service are only counted once i.e. in the quarter which their service commenced. Adults and children are counted separately.
This is a cumulative KPI, i.e. at year end, each Area’s four quarterly outturns will be added together to obtain the total end of year outturn for that Area in that year.</t>
  </si>
  <si>
    <t>(DIS 50) Disability: Home Support Service (PSD Clients)</t>
  </si>
  <si>
    <t>No. of existing people with a physical and/or sensory disability in receipt of Home Support Services</t>
  </si>
  <si>
    <r>
      <t>Total number of people with  a physical and/or sensory disability who</t>
    </r>
    <r>
      <rPr>
        <b/>
        <u/>
        <sz val="14"/>
        <rFont val="Arial Narrow"/>
        <family val="2"/>
      </rPr>
      <t xml:space="preserve"> continued</t>
    </r>
    <r>
      <rPr>
        <sz val="14"/>
        <rFont val="Arial Narrow"/>
        <family val="2"/>
      </rPr>
      <t xml:space="preserve"> home support services, </t>
    </r>
    <r>
      <rPr>
        <b/>
        <u/>
        <sz val="14"/>
        <rFont val="Arial Narrow"/>
        <family val="2"/>
      </rPr>
      <t>in this quarte</t>
    </r>
    <r>
      <rPr>
        <sz val="14"/>
        <rFont val="Arial Narrow"/>
        <family val="2"/>
      </rPr>
      <t xml:space="preserve">r who have not been discharged in a previous quarter, up to and including the last day of the quarter.
</t>
    </r>
    <r>
      <rPr>
        <b/>
        <sz val="14"/>
        <rFont val="Arial Narrow"/>
        <family val="2"/>
      </rPr>
      <t>Include:</t>
    </r>
    <r>
      <rPr>
        <sz val="14"/>
        <rFont val="Arial Narrow"/>
        <family val="2"/>
      </rPr>
      <t xml:space="preserve">
• People with  a physical and/or sensory disability who </t>
    </r>
    <r>
      <rPr>
        <u/>
        <sz val="14"/>
        <rFont val="Arial Narrow"/>
        <family val="2"/>
      </rPr>
      <t>continued</t>
    </r>
    <r>
      <rPr>
        <sz val="14"/>
        <rFont val="Arial Narrow"/>
        <family val="2"/>
      </rPr>
      <t xml:space="preserve"> a home support service in this quarter from </t>
    </r>
    <r>
      <rPr>
        <u/>
        <sz val="14"/>
        <rFont val="Arial Narrow"/>
        <family val="2"/>
      </rPr>
      <t>any</t>
    </r>
    <r>
      <rPr>
        <sz val="14"/>
        <rFont val="Arial Narrow"/>
        <family val="2"/>
      </rPr>
      <t xml:space="preserve"> previous quarter who have not been formally discharged
• In Q1, people with  a physical and/or sensory disability who continue to receive a Home Support service from any previous quarter 
</t>
    </r>
    <r>
      <rPr>
        <b/>
        <sz val="14"/>
        <rFont val="Arial Narrow"/>
        <family val="2"/>
      </rPr>
      <t xml:space="preserve">Exclude:   </t>
    </r>
    <r>
      <rPr>
        <sz val="14"/>
        <rFont val="Arial Narrow"/>
        <family val="2"/>
      </rPr>
      <t xml:space="preserve">
• People with an  a physical and/or sensory disability who commenced Home Support service funded by other care groups (e.g. Older Persons), Delayed Discharge Initiative Funding or Community Employment Scheme
• People with  a physical and/or sensory disability who commenced Home Support service in this quarter- they are returned only under "New people commenced" (KPI 36)
• People who did not receive Home Support services during this quarter but did in previous quarter(s) who have not been formally discharged 
• Children receiving support for pre-school places as these are not a Home Support service
• People with physical and sensory disability who require neurorehab supports that do not meet the definition of PA or Home Support
• People who received a PA Service 
• People with an intellectual disability and/or autism.   </t>
    </r>
  </si>
  <si>
    <t>To monitor the number of adults &amp; children with  a physical and/or sensory disability who continue to receive a home support service as funded by HSE Disability Services.</t>
  </si>
  <si>
    <t>Count the total number of people with  a physical and/or sensory disability continuing to receive a home support service in this quarter who had not been discharged in a previous quarter. Adults and children are counted separately.
This is a point in time KPI calculation i.e. do not add the quarterly returns together. For year end outturn, use Q4 outturn e.g. Q1:242, Q2:218, Q3:197, Q4:222,  total number continuing home support at year end is 222.</t>
  </si>
  <si>
    <t>(DIS 51) Disability: Home Support Service (PSD Clients)</t>
  </si>
  <si>
    <r>
      <t xml:space="preserve">No. people with  a physical and/or sensory disability formally </t>
    </r>
    <r>
      <rPr>
        <b/>
        <u/>
        <sz val="14"/>
        <rFont val="Arial Narrow"/>
        <family val="2"/>
      </rPr>
      <t>discharged</t>
    </r>
    <r>
      <rPr>
        <b/>
        <sz val="14"/>
        <rFont val="Arial Narrow"/>
        <family val="2"/>
      </rPr>
      <t xml:space="preserve"> from Home Support Services</t>
    </r>
  </si>
  <si>
    <r>
      <t xml:space="preserve">Total number of people with  a physical and/or sensory disability, formally </t>
    </r>
    <r>
      <rPr>
        <b/>
        <u/>
        <sz val="14"/>
        <rFont val="Arial Narrow"/>
        <family val="2"/>
      </rPr>
      <t>discharged</t>
    </r>
    <r>
      <rPr>
        <sz val="14"/>
        <rFont val="Arial Narrow"/>
        <family val="2"/>
      </rPr>
      <t xml:space="preserve"> from home support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Reasons for discharge may include: </t>
    </r>
    <r>
      <rPr>
        <sz val="14"/>
        <rFont val="Arial Narrow"/>
        <family val="2"/>
      </rPr>
      <t xml:space="preserve">
• Residential placement
• Transferred to adult services, other provider, other area
• Service is no longer required or  meeting needs
• Deceased
</t>
    </r>
    <r>
      <rPr>
        <b/>
        <sz val="14"/>
        <rFont val="Arial Narrow"/>
        <family val="2"/>
      </rPr>
      <t>Include:</t>
    </r>
    <r>
      <rPr>
        <sz val="14"/>
        <rFont val="Arial Narrow"/>
        <family val="2"/>
      </rPr>
      <t xml:space="preserve"> 
• People with  a physical and/or sensory disability formally discharged from home support services in this quarter 
</t>
    </r>
    <r>
      <rPr>
        <b/>
        <sz val="14"/>
        <rFont val="Arial Narrow"/>
        <family val="2"/>
      </rPr>
      <t xml:space="preserve">Exclude:   </t>
    </r>
    <r>
      <rPr>
        <sz val="14"/>
        <rFont val="Arial Narrow"/>
        <family val="2"/>
      </rPr>
      <t xml:space="preserve">
• People discharged from  Home Support services funded by other care groups ( e.g. Older Persons), Delayed Discharge Initiative Funding or Community Employment Scheme
• People in receipt of or awaiting commencement of a Home Support service who have not been discharged
• Children receiving support for pre-school places as these are not a Home Support service
• People with physical and sensory disability who require neurorehab supports that do not meet the definition of PA or Home Support
• People receiving a PA service  
• People with an intellectual disability and/or autism.   
</t>
    </r>
  </si>
  <si>
    <t>To monitor the number of adults &amp; children with  a physical and/or sensory disability formally discharged from home support services as funded by HSE Disability Services.</t>
  </si>
  <si>
    <t>Count all adults and children with  a physical and/or sensory disability discharged from home support services in this quarter.  All discharges only to be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</si>
  <si>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(DIS 52) Disability: Home Support Service (PSD Clients)</t>
  </si>
  <si>
    <r>
      <t>Total no. of people  with a physical and/or sensory disability i</t>
    </r>
    <r>
      <rPr>
        <b/>
        <u/>
        <sz val="14"/>
        <rFont val="Arial Narrow"/>
        <family val="2"/>
      </rPr>
      <t xml:space="preserve">n receipt </t>
    </r>
    <r>
      <rPr>
        <b/>
        <sz val="14"/>
        <rFont val="Arial Narrow"/>
        <family val="2"/>
      </rPr>
      <t>of a Home Support Service</t>
    </r>
  </si>
  <si>
    <r>
      <t>Total number of people with  a physical and/or sensory disability i</t>
    </r>
    <r>
      <rPr>
        <b/>
        <u/>
        <sz val="14"/>
        <rFont val="Arial Narrow"/>
        <family val="2"/>
      </rPr>
      <t>n receip</t>
    </r>
    <r>
      <rPr>
        <sz val="14"/>
        <rFont val="Arial Narrow"/>
        <family val="2"/>
      </rPr>
      <t xml:space="preserve">t of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
Include: </t>
    </r>
    <r>
      <rPr>
        <sz val="14"/>
        <rFont val="Arial Narrow"/>
        <family val="2"/>
      </rPr>
      <t xml:space="preserve">
• People with  a physical and/or sensory disability in receipt of a home support service in this quarter including those who commenced a home support service and those who continued a home support service even if they were formally discharged in this quarter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this quarter but did in previous quarter(s) who have not been formally discharged 
• Children receiving support for pre-school places as these are not a Home Support service
• People with physical and sensory disability who require neurorehab supports that do not meet the definition of PA or Home Support
• People receiving a PA Service
• People with an intellectual disability and/or autism
</t>
    </r>
  </si>
  <si>
    <t>To monitor the number of adults &amp; children with  a physical and/or sensory disability in receipt of a home support service as funded by HSE Disability Services.</t>
  </si>
  <si>
    <t>2015 Operational Plan Target: 2,913</t>
  </si>
  <si>
    <t>DIS
45</t>
  </si>
  <si>
    <t>No. of people with ID and / or autism in receipt of home support services - Adult</t>
  </si>
  <si>
    <t>No. of people with ID and / or autism in receipt of home support services - Child</t>
  </si>
  <si>
    <t>DIS
46</t>
  </si>
  <si>
    <t>No. of Home Support Service Hours delivered to people with ID and / or autism - Adult</t>
  </si>
  <si>
    <t>No. of Home Support Service Hours delivered to people with ID and / or autism - Child</t>
  </si>
  <si>
    <t>DIS
47</t>
  </si>
  <si>
    <t>No. of people with ID and / or Autism in receipt of 1 - 5 hours per week (Adult)</t>
  </si>
  <si>
    <t>No. of people with ID and / or Autism in receipt of 6 - 10 hours per week (Adult)</t>
  </si>
  <si>
    <t>No. of people with ID and / or Autism  in receipt of 11 - 20 hours per week (Adult)</t>
  </si>
  <si>
    <t>No. of people with ID and / or Autism in receipt of 21 - 40 hours per week (Adult)</t>
  </si>
  <si>
    <t>No. of people with ID and / or Autism in receipt of 41 - 60 hours per week (Adult)</t>
  </si>
  <si>
    <t>No. of people with ID and / or Autism in receipt of 60+  hours per week (Adult)</t>
  </si>
  <si>
    <t>No. of people with ID and / or Autism in receipt of 1 - 10 hours per week (Child)</t>
  </si>
  <si>
    <t>No. of people with ID and / or Autism in receipt of 11 - 20 hours per week (Child)</t>
  </si>
  <si>
    <t>No. of people with ID and / or Autism in receipt of 21 - 40 hours per week (Child)</t>
  </si>
  <si>
    <t>No. of people with ID and / or Autism in receipt of 41 - 60 hours per week (Child)</t>
  </si>
  <si>
    <t>No. of people with ID and / or Autism in receipt of 60+ hours per week (Child)</t>
  </si>
  <si>
    <t>Home Support (PSD)</t>
  </si>
  <si>
    <t>DIS
48</t>
  </si>
  <si>
    <t>No. of new referrals accepted for people with a physical and / or sensory disability for home support services - Adult</t>
  </si>
  <si>
    <t>No. of new referrals accepted for people with a physical and / or sensory disability for home support services - Child</t>
  </si>
  <si>
    <t>DIS
49</t>
  </si>
  <si>
    <t>No. of new people with a physical and / or sensory disability who commenced a home support service - Adult</t>
  </si>
  <si>
    <t>No. of new people with a physical and / or sensory disability who commenced a home support service - Child</t>
  </si>
  <si>
    <t>DIS
50</t>
  </si>
  <si>
    <t>No. of existing people with a physical and / or sensory disability in receipt of home support services - Adult</t>
  </si>
  <si>
    <t>No. of existing people with a physical and / or sensory disability in receipt of home support services - Child</t>
  </si>
  <si>
    <t>DIS
51</t>
  </si>
  <si>
    <t>No of people with a physical and / or sensory disability formally discharged from home support services - Adult</t>
  </si>
  <si>
    <t>No of people with a physical and / or sensory disability formally discharged from home support services - Child</t>
  </si>
  <si>
    <t>DIS
52</t>
  </si>
  <si>
    <t>No. of people with a physical and / or sensory disability in receipt of home support services - Adult</t>
  </si>
  <si>
    <t>No. of people with a physical and / or sensory disability in receipt of home support services - Child</t>
  </si>
  <si>
    <t>DIS
53</t>
  </si>
  <si>
    <t>No. of Home Support Service Hours delivered to people with a physical and / or sensory disability - Adult</t>
  </si>
  <si>
    <t>No. of Home Support Service Hours delivered to people with a physical and / or sensory disability - Child</t>
  </si>
  <si>
    <t>DIS 54</t>
  </si>
  <si>
    <t>No. of people with a physical and / or sensory disability in receipt of 
1 - 5 hours per week (Adult)</t>
  </si>
  <si>
    <t>No. of people with a physical and / or sensory disability in receipt of 
6 - 10 hours per week (Adult)</t>
  </si>
  <si>
    <t>No. of people with a physical and / or sensory disability in receipt of 
11 - 20 hours per week (Adult)</t>
  </si>
  <si>
    <t>No. of people with a physical and / or sensory disability in receipt of 
21 - 40 hours per week (Adult)</t>
  </si>
  <si>
    <t>No. of people with a physical and / or sensory disability in receipt of
41 - 60 hours per week (Adult)</t>
  </si>
  <si>
    <t>No. of people with a physical and / or sensory disability in receipt of 
60+ hours per week (Adult)</t>
  </si>
  <si>
    <t>No. of people with a physical and / or sensory disability in receipt of 
1 - 5 hours per week (Child)</t>
  </si>
  <si>
    <t>No. of people with a physical and / or sensory disability in receipt of 
6 - 10 hours per week (Child)</t>
  </si>
  <si>
    <t>No. of people with a physical and / or sensory disability in receipt of 
11 - 20 hours per week (Child)</t>
  </si>
  <si>
    <t>No. of people with a physical and / or sensory disability in receipt of 
21 - 40 hours per week (Child)</t>
  </si>
  <si>
    <t>No. of people with a physical and / or sensory disability in receipt of 
41 - 60 hours per week (Child)</t>
  </si>
  <si>
    <t>No. of people with a physical and / or sensory disability in receipt of
60+ hours per week (Child)</t>
  </si>
  <si>
    <t xml:space="preserve">Detail not automated included manually in column G if target split is desired - &gt; </t>
  </si>
  <si>
    <t xml:space="preserve">If result in cell reference H 57 is not zero, split provided in cells G52 to G57 does not equal automated total in cell F50 </t>
  </si>
  <si>
    <t>If result in cell reference H 75 is not zero, split provided in cells G70 to G75 does not equal automated total in cell F66</t>
  </si>
  <si>
    <t>If result in cell reference H 80 is not zero, split provided in cells G76 to G80 does not equal automated total in cell F67</t>
  </si>
  <si>
    <t>If result in cell reference H 98 is not zero, split provided in cells G93 to G98 does not equal automated total in cell F89</t>
  </si>
  <si>
    <t>If result in cell reference H 104 is not zero, split provided in cells G99 to G104 does not equal automated total in cell F90</t>
  </si>
  <si>
    <r>
      <t xml:space="preserve">Total number of adults with a physical and/or sensory disability, formally </t>
    </r>
    <r>
      <rPr>
        <b/>
        <u/>
        <sz val="14"/>
        <rFont val="Arial Narrow"/>
        <family val="2"/>
      </rPr>
      <t>discharged</t>
    </r>
    <r>
      <rPr>
        <sz val="14"/>
        <rFont val="Arial Narrow"/>
        <family val="2"/>
      </rPr>
      <t xml:space="preserve"> from a PA service </t>
    </r>
    <r>
      <rPr>
        <b/>
        <u/>
        <sz val="14"/>
        <rFont val="Arial Narrow"/>
        <family val="2"/>
      </rPr>
      <t>in this quarter</t>
    </r>
    <r>
      <rPr>
        <sz val="14"/>
        <rFont val="Arial Narrow"/>
        <family val="2"/>
      </rPr>
      <t xml:space="preserve"> up to and including the last day of the quarter.
</t>
    </r>
    <r>
      <rPr>
        <b/>
        <sz val="14"/>
        <rFont val="Arial Narrow"/>
        <family val="2"/>
      </rPr>
      <t>Reasons for discharge may include:</t>
    </r>
    <r>
      <rPr>
        <sz val="14"/>
        <rFont val="Arial Narrow"/>
        <family val="2"/>
      </rPr>
      <t xml:space="preserve"> 
• Residential placement
• Transferred to other provider, other area
• Service is no longer required or no longer meeting needs
• Deceased
</t>
    </r>
    <r>
      <rPr>
        <b/>
        <sz val="14"/>
        <rFont val="Arial Narrow"/>
        <family val="2"/>
      </rPr>
      <t>Include</t>
    </r>
    <r>
      <rPr>
        <sz val="14"/>
        <rFont val="Arial Narrow"/>
        <family val="2"/>
      </rPr>
      <t xml:space="preserve">: 
• Adults with a physical and/or sensory disability formally discharged from a PA service in this quarter 
</t>
    </r>
    <r>
      <rPr>
        <b/>
        <sz val="14"/>
        <rFont val="Arial Narrow"/>
        <family val="2"/>
      </rPr>
      <t>Exclude:</t>
    </r>
    <r>
      <rPr>
        <sz val="14"/>
        <rFont val="Arial Narrow"/>
        <family val="2"/>
      </rPr>
      <t xml:space="preserve">
• Adults with a physical and/or sensory disability discharged from PA service funded by other care groups ( e.g. Older Persons), Delayed Discharge Initiative Funding or Community Employment Scheme
• Adults with a physical and/or sensory disability in receipt of or awaiting commencement of a PA service who have not been formally discharged
• Adults with a Physical and/ or Sensory Disability who receive a Home Support service
• Adults with physical and sensory disability who require neurorehab supports that do not meet the definition of PA or Home Support
• Adults with an Intellectual Disability and / or autism
• Children with any disability.   </t>
    </r>
  </si>
  <si>
    <r>
      <t xml:space="preserve">Example # 1:  
</t>
    </r>
    <r>
      <rPr>
        <sz val="14"/>
        <rFont val="Arial Narrow"/>
        <family val="2"/>
      </rPr>
      <t xml:space="preserve">Kate received PA service in Q1 and Q2 in Waterford. She was formally discharged at end of Q2 as she moved to Donegal. Kate is returned by Waterford under this KPI in Q2. She is also returned by Waterford in Q2 under "No. of Existing Persons in receipt of PA" and by Donegal under "No. of new referrals received" for the quarter in which they receive her new referral.     
</t>
    </r>
    <r>
      <rPr>
        <b/>
        <sz val="14"/>
        <rFont val="Arial Narrow"/>
        <family val="2"/>
      </rPr>
      <t>Example # 2</t>
    </r>
    <r>
      <rPr>
        <sz val="14"/>
        <rFont val="Arial Narrow"/>
        <family val="2"/>
      </rPr>
      <t xml:space="preserve">
Susan has been receiving PA service over years.  She was admitted to hospital in Q1 and it is unclear at end of the quarter whether she will be returning home and to PA services or to residential and so returned under this KPI.  Each person's case needs to be reviewed individually to determine when formal discharge from PA is appropriate. If a person is discharged from PA and returned under this KPI, should they later return home/ to PA service, return them under "No. new referrals accepted" and "No. new persons commenced" in relevant quarter
</t>
    </r>
  </si>
  <si>
    <r>
      <rPr>
        <b/>
        <sz val="14"/>
        <rFont val="Arial Narrow"/>
        <family val="2"/>
      </rPr>
      <t>Definitions:
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
Adult:</t>
    </r>
    <r>
      <rPr>
        <sz val="14"/>
        <rFont val="Arial Narrow"/>
        <family val="2"/>
      </rPr>
      <t xml:space="preserve"> For the purpose of this KPI an adult is aged over 18 and under 65. It may include persons aged over 65 years who began with Disability Services prior to turning 65.</t>
    </r>
    <r>
      <rPr>
        <b/>
        <sz val="14"/>
        <rFont val="Arial Narrow"/>
        <family val="2"/>
      </rPr>
      <t xml:space="preserve">
</t>
    </r>
  </si>
  <si>
    <t>Respite (Over Nights) Child</t>
  </si>
  <si>
    <t>Respite Overnight Child Total</t>
  </si>
  <si>
    <t>Average cost per service user</t>
  </si>
  <si>
    <t>Average Salary cost</t>
  </si>
  <si>
    <t>Average cost per unit of service delivered</t>
  </si>
  <si>
    <t>To monitor the number of adults with a physical and/or sensory disability in receipt of 1 -10; 11 - 20; 21 - 40; 41 - 60 and 60+ PA hours in the last week of the biannual reporting period i.e. last week of June or December, funded by HSE Disability Services.</t>
  </si>
  <si>
    <r>
      <t xml:space="preserve">Count all adults with a physical and/or sensory disability in receipt of 1 - 5; 6 - 10; 11 - 20; 21 - 40; 41 -60 and 60+  PA hours </t>
    </r>
    <r>
      <rPr>
        <u/>
        <sz val="14"/>
        <rFont val="Arial Narrow"/>
        <family val="2"/>
      </rPr>
      <t xml:space="preserve">in the last week of the reporting period i.e. last week of June or last week of December  </t>
    </r>
    <r>
      <rPr>
        <sz val="14"/>
        <rFont val="Arial Narrow"/>
        <family val="2"/>
      </rPr>
      <t xml:space="preserve">
This is a point in time calculation (i.e. do not add bi-annual returns together).  For year end outturn, Q4 outturn is used e.g. DML: Q2: 418, Q4: 422, the outturn for the year end is 422.</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</si>
  <si>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0.5"/>
        <rFont val="Arial Narrow"/>
        <family val="2"/>
      </rPr>
      <t xml:space="preserve"> </t>
    </r>
    <r>
      <rPr>
        <sz val="14"/>
        <rFont val="Arial Narrow"/>
        <family val="2"/>
      </rPr>
      <t xml:space="preserve">Other – give details: </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</si>
  <si>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Other – give details:  The Disability Manager/nominee will receive, analyse and quality assure KPI returns for accuracy, completeness, quarter on quarter comparison and ongoing performance against targets. Once satisfied, they will forward the collated KPI returns to the CHO Lead (Community Health Office) for approval, review and oversight. Where there are variances against target, the Disability Manager/Nominee will include a bullet point explanation with the returns to the CHO.  The CHO will forward approved collated returns to the Business Information Unit (BIU) on the agreed date each month / quarter.</t>
    </r>
  </si>
  <si>
    <r>
      <t>q</t>
    </r>
    <r>
      <rPr>
        <sz val="14"/>
        <rFont val="Arial Narrow"/>
        <family val="2"/>
      </rPr>
      <t xml:space="preserve">Daily     </t>
    </r>
    <r>
      <rPr>
        <sz val="14"/>
        <rFont val="Wingdings"/>
        <charset val="2"/>
      </rPr>
      <t>q</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q</t>
    </r>
    <r>
      <rPr>
        <sz val="14"/>
        <rFont val="Arial Narrow"/>
        <family val="2"/>
      </rPr>
      <t xml:space="preserve">Annually  
</t>
    </r>
    <r>
      <rPr>
        <sz val="14"/>
        <rFont val="Wingdings"/>
        <charset val="2"/>
      </rPr>
      <t>q</t>
    </r>
    <r>
      <rPr>
        <sz val="14"/>
        <rFont val="Arial Narrow"/>
        <family val="2"/>
      </rPr>
      <t xml:space="preserve">Other – give details:  </t>
    </r>
  </si>
  <si>
    <r>
      <t>o</t>
    </r>
    <r>
      <rPr>
        <sz val="14"/>
        <rFont val="Arial Narrow"/>
        <family val="2"/>
      </rPr>
      <t xml:space="preserve">Current (e.g. daily data reported on same day of activity, monthly data reported within the same month of activity)
</t>
    </r>
    <r>
      <rPr>
        <sz val="14"/>
        <rFont val="Wingdings"/>
        <charset val="2"/>
      </rPr>
      <t>¨</t>
    </r>
    <r>
      <rPr>
        <sz val="14"/>
        <rFont val="Arial Narrow"/>
        <family val="2"/>
      </rPr>
      <t xml:space="preserve">Quarterly one month in arrears (Q2 data reported in July report)
</t>
    </r>
    <r>
      <rPr>
        <sz val="14"/>
        <rFont val="Wingdings"/>
        <charset val="2"/>
      </rPr>
      <t>¨</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þ</t>
    </r>
    <r>
      <rPr>
        <sz val="14"/>
        <rFont val="Arial Narrow"/>
        <family val="2"/>
      </rPr>
      <t>Other - give details: Biannual</t>
    </r>
  </si>
  <si>
    <t>(DIS 41) Disability: Home Support Service (ID Clients)</t>
  </si>
  <si>
    <r>
      <t xml:space="preserve">No. of new referrals </t>
    </r>
    <r>
      <rPr>
        <b/>
        <u/>
        <sz val="14"/>
        <rFont val="Arial Narrow"/>
        <family val="2"/>
      </rPr>
      <t>accepted</t>
    </r>
    <r>
      <rPr>
        <b/>
        <sz val="14"/>
        <rFont val="Arial Narrow"/>
        <family val="2"/>
      </rPr>
      <t xml:space="preserve"> for people with intellectual disability and/or autism for Home Support Services</t>
    </r>
  </si>
  <si>
    <r>
      <t xml:space="preserve">Total number of new referrals </t>
    </r>
    <r>
      <rPr>
        <b/>
        <u/>
        <sz val="14"/>
        <rFont val="Arial Narrow"/>
        <family val="2"/>
      </rPr>
      <t>accepted</t>
    </r>
    <r>
      <rPr>
        <sz val="14"/>
        <rFont val="Arial Narrow"/>
        <family val="2"/>
      </rPr>
      <t xml:space="preserve"> for home support services for people with an intellectual disability and/or autism, </t>
    </r>
    <r>
      <rPr>
        <b/>
        <u/>
        <sz val="14"/>
        <rFont val="Arial Narrow"/>
        <family val="2"/>
      </rPr>
      <t xml:space="preserve">in this quarter </t>
    </r>
    <r>
      <rPr>
        <sz val="14"/>
        <rFont val="Arial Narrow"/>
        <family val="2"/>
      </rPr>
      <t xml:space="preserve">up to and including the last day of the quarter.
</t>
    </r>
    <r>
      <rPr>
        <b/>
        <sz val="14"/>
        <rFont val="Arial Narrow"/>
        <family val="2"/>
      </rPr>
      <t xml:space="preserve">Definition: </t>
    </r>
    <r>
      <rPr>
        <sz val="14"/>
        <rFont val="Arial Narrow"/>
        <family val="2"/>
      </rPr>
      <t xml:space="preserve"> New referral accepted as appropriate and approved in this quarter.
</t>
    </r>
    <r>
      <rPr>
        <b/>
        <sz val="14"/>
        <rFont val="Arial Narrow"/>
        <family val="2"/>
      </rPr>
      <t xml:space="preserve">Include: </t>
    </r>
    <r>
      <rPr>
        <sz val="14"/>
        <rFont val="Arial Narrow"/>
        <family val="2"/>
      </rPr>
      <t xml:space="preserve">
.• All accepted referrals for a Home Support service for people with an ID
</t>
    </r>
    <r>
      <rPr>
        <b/>
        <sz val="14"/>
        <rFont val="Arial Narrow"/>
        <family val="2"/>
      </rPr>
      <t xml:space="preserve">Exclude:   
</t>
    </r>
    <r>
      <rPr>
        <sz val="14"/>
        <rFont val="Arial Narrow"/>
        <family val="2"/>
      </rPr>
      <t>• Referrals for Home Support funded by other care groups (e.g. Older Persons), Delayed Discharge Initiative Funding or Community Employment Scheme. 
• Referrals for people with an ID and/or autism already</t>
    </r>
    <r>
      <rPr>
        <sz val="14"/>
        <color indexed="10"/>
        <rFont val="Arial Narrow"/>
        <family val="2"/>
      </rPr>
      <t xml:space="preserve"> </t>
    </r>
    <r>
      <rPr>
        <sz val="14"/>
        <rFont val="Arial Narrow"/>
        <family val="2"/>
      </rPr>
      <t xml:space="preserve">in receipt of a Home Support service i.e.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an ID and/or autism  who declined the Home Support service offered
• Referrals for children requiring support for pre-school places as this is not a Home Support service
• Referrals received for a PA Service 
• Referrals for people with a physical and sensory disability.   </t>
    </r>
  </si>
  <si>
    <t xml:space="preserve">All adults and children receiving home support hours must be returned by the HSE Area from which their funding is allocated e.g. a service user from Sligo accessing Home Support in Longford but whose hours are paid from the Sligo home support budget must be returned by Sligo Disability Services. </t>
  </si>
  <si>
    <r>
      <t xml:space="preserve">Example # 1
</t>
    </r>
    <r>
      <rPr>
        <sz val="14"/>
        <rFont val="Arial Narrow"/>
        <family val="2"/>
      </rPr>
      <t xml:space="preserve">Vera's new referral was received and accepted in Q2.  She received a home support service in the past but was formally discharged. She is returned under this KPI only for the quarter in which her referral was accepted i.e. Q2.  
</t>
    </r>
    <r>
      <rPr>
        <b/>
        <sz val="14"/>
        <rFont val="Arial Narrow"/>
        <family val="2"/>
      </rPr>
      <t xml:space="preserve">
Example # 2
</t>
    </r>
    <r>
      <rPr>
        <sz val="14"/>
        <rFont val="Arial Narrow"/>
        <family val="2"/>
      </rPr>
      <t xml:space="preserve">Frank's new referral was received and accepted in Q1.   He did not commence service until Q3. He is returned under this KPI only once i.e. the quarter in which his referral was accepted, Q1. He will be returned in Q3 only under " New Person Commenced" (KPI 36)     </t>
    </r>
  </si>
  <si>
    <r>
      <rPr>
        <b/>
        <sz val="14"/>
        <rFont val="Arial Narrow"/>
        <family val="2"/>
      </rPr>
      <t xml:space="preserve">Definitions:
Home Support </t>
    </r>
    <r>
      <rPr>
        <sz val="14"/>
        <rFont val="Arial Narrow"/>
        <family val="2"/>
      </rPr>
      <t xml:space="preserve">provides personal and/or essential domestic care and support to facilitate participation in social / leisure activities.  This service can be provided by the HSE or by a private provider funded by the HSE. Home Support is often provided outside of normal day service hours and is a disability funded service. It includes, as defined in the National Physical and Sensory Disability Database (NPSDD) and the National Intellectual Disability Database (NIDD):
</t>
    </r>
    <r>
      <rPr>
        <b/>
        <sz val="14"/>
        <rFont val="Arial Narrow"/>
        <family val="2"/>
      </rPr>
      <t>Home Care Assistant Service:</t>
    </r>
    <r>
      <rPr>
        <sz val="14"/>
        <rFont val="Arial Narrow"/>
        <family val="2"/>
      </rPr>
      <t xml:space="preserve"> "a personal care service which provides personal support including washing, dressing and other activities of daily living and facilitation in social and recreational activities".
</t>
    </r>
    <r>
      <rPr>
        <b/>
        <sz val="14"/>
        <rFont val="Arial Narrow"/>
        <family val="2"/>
      </rPr>
      <t>Home Help:</t>
    </r>
    <r>
      <rPr>
        <sz val="14"/>
        <rFont val="Arial Narrow"/>
        <family val="2"/>
      </rPr>
      <t xml:space="preserve"> "(assistance with household chores). Home Helps currently provide domestic type support (e.g. cooking / cleaning, etc.) but in many cases where a Home Care Assistant is not available, the Home Help may also provide support of a personal nature (e.g. washing, dressing, etc.)".
</t>
    </r>
    <r>
      <rPr>
        <b/>
        <sz val="14"/>
        <rFont val="Arial Narrow"/>
        <family val="2"/>
      </rPr>
      <t>Home Support:</t>
    </r>
    <r>
      <rPr>
        <sz val="14"/>
        <rFont val="Arial Narrow"/>
        <family val="2"/>
      </rPr>
      <t xml:space="preserve"> Assistance provided to the family in terms of assisting with care, facilitating attendance at social activities.  Assistance is often provided outside of normal day service hours.
</t>
    </r>
    <r>
      <rPr>
        <b/>
        <sz val="14"/>
        <rFont val="Arial Narrow"/>
        <family val="2"/>
      </rPr>
      <t xml:space="preserve">
</t>
    </r>
    <r>
      <rPr>
        <sz val="14"/>
        <rFont val="Arial Narrow"/>
        <family val="2"/>
      </rPr>
      <t xml:space="preserve">
</t>
    </r>
    <r>
      <rPr>
        <b/>
        <sz val="14"/>
        <rFont val="Arial Narrow"/>
        <family val="2"/>
      </rPr>
      <t/>
    </r>
  </si>
  <si>
    <r>
      <rPr>
        <b/>
        <sz val="14"/>
        <rFont val="Arial Narrow"/>
        <family val="2"/>
      </rPr>
      <t>Adult:</t>
    </r>
    <r>
      <rPr>
        <sz val="14"/>
        <rFont val="Arial Narrow"/>
        <family val="2"/>
      </rPr>
      <t xml:space="preserve">  a person aged over 18 and under 65 years (in a small number of cases people may continue to access disability home support services post 65 years of age)
</t>
    </r>
    <r>
      <rPr>
        <b/>
        <sz val="14"/>
        <rFont val="Arial Narrow"/>
        <family val="2"/>
      </rPr>
      <t xml:space="preserve">
Child:</t>
    </r>
    <r>
      <rPr>
        <sz val="14"/>
        <rFont val="Arial Narrow"/>
        <family val="2"/>
      </rPr>
      <t xml:space="preserve"> Under 18 years.</t>
    </r>
  </si>
  <si>
    <r>
      <t xml:space="preserve">To monitor the number of new referrals </t>
    </r>
    <r>
      <rPr>
        <b/>
        <u/>
        <sz val="14"/>
        <rFont val="Arial Narrow"/>
        <family val="2"/>
      </rPr>
      <t>accepted</t>
    </r>
    <r>
      <rPr>
        <sz val="14"/>
        <rFont val="Arial Narrow"/>
        <family val="2"/>
      </rPr>
      <t xml:space="preserve"> for adults &amp; children with an intellectual disability and/or autism for home support services as funded by HSE Disability Services.</t>
    </r>
  </si>
  <si>
    <t>Count all new referrals accepted in this quarter.  All new referrals accepted are only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</si>
  <si>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People with an intellectual disability and/or autism</t>
  </si>
  <si>
    <t>Count the total number of home support hours delivered to people with  a physical and/or sensory disability (as per “KPI description” above) up to an including the last day of the quarter. Adults and children are counted separately.
This is a cumulative KPI, i.e. at year end, each Area’s four quarterly outturns will be added together to obtain the total end of year outturn for that Area in that year.</t>
  </si>
  <si>
    <t>(DIS 54) Disability: Home Support Service (PSD Clients)</t>
  </si>
  <si>
    <r>
      <t xml:space="preserve">No. of people with  a physical and/or sensory disability in receipt of from
1 - 5 Home Support hours
6 - 10 Home Support hours
11 - 20 Home Support hours
21 - 40 Home Support hours
41 - 60 Home Support hours
60+ Home Support hours </t>
    </r>
    <r>
      <rPr>
        <b/>
        <u/>
        <sz val="14"/>
        <rFont val="Arial Narrow"/>
        <family val="2"/>
      </rPr>
      <t>in the last week of the biannual reporting period i.e. last week of June and December</t>
    </r>
  </si>
  <si>
    <r>
      <t xml:space="preserve">Total number of people with  a physical and/or sensory disability, in receipt of Home Support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People in receipt of a Home Support service in the last week of June or December (biannual reporting period), including those who commenced a service and those who continued a service, even if they were discharged after receiving a service in the last week of June or December.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the final week of June/December but did previously and who have not been formally discharged 
• Children receiving support for pre-school places as these are not a Home Support service
• People with physical and sensory disability who require neurorehab supports that do not meet the definition of PA or Home Support
• People who received a PA Service
• People with an intellectual disability and/or autism.
</t>
    </r>
  </si>
  <si>
    <t>To monitor the number of people with  a physical and/or sensory disability in receipt of 1 - 5; 6 - 10, 11 - 20; 21 - 40; 41 - 60 and 60+  home support hours as  funded by HSE Disability Services.</t>
  </si>
  <si>
    <t>Count the total number of people with  a physical and/or sensory disability in receipt of 1 - 5; 6 - 10; 11 - 20; 21 - 40; 41 - 60 and 60+ hours home support service per week (as per “KPI description” above) in the last week of  the reporting period i.e. last week of June or last week of December. Adults and children are counted separately.
This is a point in time calculation (i.e. do not add bi-annual returns together).  For year end outturn, Q4 outturn is used e.g. DML: Q2: 418, Q4: 422, the outturn for the year end is 422.</t>
  </si>
  <si>
    <t>Respite Overnight Adult Total</t>
  </si>
  <si>
    <t>Respite Day Adult Total</t>
  </si>
  <si>
    <t>Respite (Over Nights) Adult</t>
  </si>
  <si>
    <t xml:space="preserve">Respite Day Adult </t>
  </si>
  <si>
    <r>
      <rPr>
        <b/>
        <sz val="14"/>
        <rFont val="Arial Narrow"/>
        <family val="2"/>
      </rPr>
      <t>Example 1:</t>
    </r>
    <r>
      <rPr>
        <sz val="14"/>
        <rFont val="Arial Narrow"/>
        <family val="2"/>
      </rPr>
      <t xml:space="preserve">
Billy's new referral was received and accepted in Q2 and he commenced a home support service in Q3. He received a home support service in the past but was formally discharged. Billy is returned under this KPI only for the quarter in which he commenced home support services i.e. Q3. He is also returned  under "New referral received and accepted" (KPI 35) only in the quarter which his referrals was received and accepted, Q2
</t>
    </r>
    <r>
      <rPr>
        <b/>
        <sz val="14"/>
        <rFont val="Arial Narrow"/>
        <family val="2"/>
      </rPr>
      <t>Example 2:</t>
    </r>
    <r>
      <rPr>
        <sz val="14"/>
        <rFont val="Arial Narrow"/>
        <family val="2"/>
      </rPr>
      <t xml:space="preserve">
Nora's new referral was received and accepted in Q3 and she commenced home support service in Q3. She is returned under this KPI only for the quarter in which she commenced the home support service, i.e. Q3. She is also returned in Q3 under "New referral received and accepted" (KPI 35).  </t>
    </r>
  </si>
  <si>
    <t>To monitor the number of new people with an intellectual disability and/or autism who commenced a home support service as funded by HSE Disability Services in this quarter</t>
  </si>
  <si>
    <t>Count the number of new adults and children with an intellectual disability and/or autism who commenced a home support service in this quarter.  New adults and children commencing a home support service are only counted once i.e. in the quarter which their service commenced. Adults and children are counted separately.
This is a cumulative KPI, i.e. at year end, each Area’s four quarterly outturns will be added together to obtain the total end of year outturn for that Area in that year.</t>
  </si>
  <si>
    <t>(DIS 43) Disability: Home Support Service (ID Clients)</t>
  </si>
  <si>
    <t>No. of existing people with intellectual disability and/or autism in receipt of Home Support Services</t>
  </si>
  <si>
    <r>
      <t>Total number of people with an intellectual disability and/or autism who</t>
    </r>
    <r>
      <rPr>
        <b/>
        <u/>
        <sz val="14"/>
        <rFont val="Arial Narrow"/>
        <family val="2"/>
      </rPr>
      <t xml:space="preserve"> continued</t>
    </r>
    <r>
      <rPr>
        <sz val="14"/>
        <rFont val="Arial Narrow"/>
        <family val="2"/>
      </rPr>
      <t xml:space="preserve"> home support services, </t>
    </r>
    <r>
      <rPr>
        <b/>
        <u/>
        <sz val="14"/>
        <rFont val="Arial Narrow"/>
        <family val="2"/>
      </rPr>
      <t>in this quarte</t>
    </r>
    <r>
      <rPr>
        <sz val="14"/>
        <rFont val="Arial Narrow"/>
        <family val="2"/>
      </rPr>
      <t xml:space="preserve">r who have not been discharged in a previous quarter, up to and including the last day of the quarter.
</t>
    </r>
    <r>
      <rPr>
        <b/>
        <sz val="14"/>
        <rFont val="Arial Narrow"/>
        <family val="2"/>
      </rPr>
      <t>Include:</t>
    </r>
    <r>
      <rPr>
        <sz val="14"/>
        <rFont val="Arial Narrow"/>
        <family val="2"/>
      </rPr>
      <t xml:space="preserve">
• People with an intellectual disability and/or autism who </t>
    </r>
    <r>
      <rPr>
        <u/>
        <sz val="14"/>
        <rFont val="Arial Narrow"/>
        <family val="2"/>
      </rPr>
      <t>continued</t>
    </r>
    <r>
      <rPr>
        <sz val="14"/>
        <rFont val="Arial Narrow"/>
        <family val="2"/>
      </rPr>
      <t xml:space="preserve"> a home support service in this quarter from </t>
    </r>
    <r>
      <rPr>
        <u/>
        <sz val="14"/>
        <rFont val="Arial Narrow"/>
        <family val="2"/>
      </rPr>
      <t>any</t>
    </r>
    <r>
      <rPr>
        <sz val="14"/>
        <rFont val="Arial Narrow"/>
        <family val="2"/>
      </rPr>
      <t xml:space="preserve"> previous quarter who have not been formally discharged
• In Q1, people with an ID and / or autism who continue to receive a Home Support service from any previous quarter 
</t>
    </r>
    <r>
      <rPr>
        <b/>
        <sz val="14"/>
        <rFont val="Arial Narrow"/>
        <family val="2"/>
      </rPr>
      <t xml:space="preserve">Exclude:   </t>
    </r>
    <r>
      <rPr>
        <sz val="14"/>
        <rFont val="Arial Narrow"/>
        <family val="2"/>
      </rPr>
      <t xml:space="preserve">
• People with an ID and/or autism who commenced Home Support service funded by other care groups (e.g. Older Persons), Delayed Discharge Initiative Funding or Community Employment Scheme
• People with an ID and or autism who commenced Home Support service in this quarter- they are returned only under "New people commenced" (KPI 36)
• People who did not receive Home Support services during this quarter but did in previous quarter(s) who have not been formally discharged 
• Children receiving support for pre-school places as these are not a Home Support service
• People who received a PA Service 
• People with a physical and sensory disability.   </t>
    </r>
  </si>
  <si>
    <r>
      <t>Example # 1:</t>
    </r>
    <r>
      <rPr>
        <sz val="14"/>
        <rFont val="Arial Narrow"/>
        <family val="2"/>
      </rPr>
      <t xml:space="preserve"> 
John received home support service in Q1, Q3 and Q3. John is to be returned under this KPI in Q1, Q2 and Q3  
</t>
    </r>
    <r>
      <rPr>
        <b/>
        <sz val="14"/>
        <rFont val="Arial Narrow"/>
        <family val="2"/>
      </rPr>
      <t xml:space="preserve">Example # 2:  </t>
    </r>
    <r>
      <rPr>
        <sz val="14"/>
        <rFont val="Arial Narrow"/>
        <family val="2"/>
      </rPr>
      <t xml:space="preserve">
Christina received home support service in Q2 and in Q4 and not in Q3 due to hospitalisation and had not been discharged from Home Support service. Christine is returned under this KPI in Q2 and Q4, not in Q3  
</t>
    </r>
    <r>
      <rPr>
        <b/>
        <sz val="14"/>
        <rFont val="Arial Narrow"/>
        <family val="2"/>
      </rPr>
      <t xml:space="preserve">
Example # 3:</t>
    </r>
    <r>
      <rPr>
        <sz val="14"/>
        <rFont val="Arial Narrow"/>
        <family val="2"/>
      </rPr>
      <t xml:space="preserve">
Liam received Home Support services in Q1 and was discharged during this quarter due to moving outside of the Area. He is returned under this KPI in Q1. He is also returned under "No. of people discharged" in Q1.      </t>
    </r>
  </si>
  <si>
    <r>
      <rPr>
        <b/>
        <sz val="14"/>
        <rFont val="Arial Narrow"/>
        <family val="2"/>
      </rPr>
      <t xml:space="preserve">Definitions:
Home Support: </t>
    </r>
    <r>
      <rPr>
        <sz val="14"/>
        <rFont val="Arial Narrow"/>
        <family val="2"/>
      </rPr>
      <t xml:space="preserve">provides personal and/or essential domestic care and support to facilitate participation in social / leisure activities.  This service can be provided by the HSE or by a private provider funded by the HSE. Home Support is often provided outside of normal day service hours and is a disability funded service. It includes, as defined in the National Physical and Sensory Disability Database (NPSDD) and the National Intellectual Disability Database (NIDD):
</t>
    </r>
    <r>
      <rPr>
        <b/>
        <sz val="14"/>
        <rFont val="Arial Narrow"/>
        <family val="2"/>
      </rPr>
      <t>Home Care Assistant Service:</t>
    </r>
    <r>
      <rPr>
        <sz val="14"/>
        <rFont val="Arial Narrow"/>
        <family val="2"/>
      </rPr>
      <t xml:space="preserve"> "a personal care service which provides personal support including washing, dressing and other activities of daily living and facilitation in social and recreational activities".
</t>
    </r>
    <r>
      <rPr>
        <b/>
        <sz val="14"/>
        <rFont val="Arial Narrow"/>
        <family val="2"/>
      </rPr>
      <t>Home Help:</t>
    </r>
    <r>
      <rPr>
        <sz val="14"/>
        <rFont val="Arial Narrow"/>
        <family val="2"/>
      </rPr>
      <t xml:space="preserve"> "(assistance with household chores). Home Helps currently provide domestic type support (e.g. cooking / cleaning, etc.) but in many cases where a Home Care Assistant is not available, the Home Help may also provide support of a personal nature (e.g. washing, dressing, etc.)".
</t>
    </r>
    <r>
      <rPr>
        <b/>
        <sz val="14"/>
        <rFont val="Arial Narrow"/>
        <family val="2"/>
      </rPr>
      <t>Home Support:</t>
    </r>
    <r>
      <rPr>
        <sz val="14"/>
        <rFont val="Arial Narrow"/>
        <family val="2"/>
      </rPr>
      <t xml:space="preserve"> Assistance provided to the family in terms of assisting with care, facilitating attendance at social activities.  Assistance is often provided outside of normal day service hours.
</t>
    </r>
    <r>
      <rPr>
        <b/>
        <sz val="14"/>
        <rFont val="Arial Narrow"/>
        <family val="2"/>
      </rPr>
      <t xml:space="preserve">
</t>
    </r>
    <r>
      <rPr>
        <sz val="14"/>
        <rFont val="Arial Narrow"/>
        <family val="2"/>
      </rPr>
      <t xml:space="preserve">
</t>
    </r>
    <r>
      <rPr>
        <b/>
        <sz val="14"/>
        <rFont val="Arial Narrow"/>
        <family val="2"/>
      </rPr>
      <t/>
    </r>
  </si>
  <si>
    <t>To monitor the number of adults &amp; children with an intellectual disability and/or autism who continue to receive a home support service as funded by HSE Disability Services.</t>
  </si>
  <si>
    <t>Count the total number of people with an intellectual disability and/or autism continuing to receive a home support service in this quarter who had not been discharged in a previous quarter. Adults and children are counted separately.
This is a point in time KPI calculation i.e. do not add the quarterly returns together. For year end outturn, use Q4 outturn e.g. Q1:242, Q2:218, Q3:197, Q4:222,  total number continuing home support at year end is 222.</t>
  </si>
  <si>
    <t>(DIS 44) Disability: Home Support Service (ID Clients)</t>
  </si>
  <si>
    <r>
      <t xml:space="preserve">No. people with intellectual disability and/or autism formally </t>
    </r>
    <r>
      <rPr>
        <b/>
        <u/>
        <sz val="14"/>
        <rFont val="Arial Narrow"/>
        <family val="2"/>
      </rPr>
      <t>discharged</t>
    </r>
    <r>
      <rPr>
        <b/>
        <sz val="14"/>
        <rFont val="Arial Narrow"/>
        <family val="2"/>
      </rPr>
      <t xml:space="preserve"> from Home Support Services</t>
    </r>
  </si>
  <si>
    <r>
      <t xml:space="preserve">Total number of people with an intellectual disability and/or autism, formally </t>
    </r>
    <r>
      <rPr>
        <b/>
        <u/>
        <sz val="14"/>
        <rFont val="Arial Narrow"/>
        <family val="2"/>
      </rPr>
      <t>discharged</t>
    </r>
    <r>
      <rPr>
        <sz val="14"/>
        <rFont val="Arial Narrow"/>
        <family val="2"/>
      </rPr>
      <t xml:space="preserve"> from home support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Reasons for discharge may include: </t>
    </r>
    <r>
      <rPr>
        <sz val="14"/>
        <rFont val="Arial Narrow"/>
        <family val="2"/>
      </rPr>
      <t xml:space="preserve">
• Residential placement
• Transferred to adult services, other provider, other area
• Service is no longer required or  meeting needs
• Deceased
</t>
    </r>
    <r>
      <rPr>
        <b/>
        <sz val="14"/>
        <rFont val="Arial Narrow"/>
        <family val="2"/>
      </rPr>
      <t>Include:</t>
    </r>
    <r>
      <rPr>
        <sz val="14"/>
        <rFont val="Arial Narrow"/>
        <family val="2"/>
      </rPr>
      <t xml:space="preserve"> 
• People with an intellectual disability and/or autism formally discharged from home support services in this quarter 
</t>
    </r>
    <r>
      <rPr>
        <b/>
        <sz val="14"/>
        <rFont val="Arial Narrow"/>
        <family val="2"/>
      </rPr>
      <t xml:space="preserve">Exclude:   </t>
    </r>
    <r>
      <rPr>
        <sz val="14"/>
        <rFont val="Arial Narrow"/>
        <family val="2"/>
      </rPr>
      <t xml:space="preserve">
• People discharged from  Home Support services funded by other care groups ( e.g. Older Persons), Delayed Discharge Initiative Funding or Community Employment Scheme
• People in receipt of or awaiting commencement of a Home Support service who have not been discharged
• People receiving a PA service  
• Children receiving support for pre-school places as these are not a Home Support service
• People with a physical and sensory disability.   
</t>
    </r>
  </si>
  <si>
    <t>People with a physical and/or sensory disability</t>
  </si>
  <si>
    <t>(DIS 27) Disability: Respite Services (PSD)</t>
  </si>
  <si>
    <r>
      <t xml:space="preserve">No. of new people with  a physical and/or sensory disability who </t>
    </r>
    <r>
      <rPr>
        <b/>
        <u/>
        <sz val="14"/>
        <rFont val="Arial Narrow"/>
        <family val="2"/>
      </rPr>
      <t>commenced</t>
    </r>
    <r>
      <rPr>
        <b/>
        <sz val="14"/>
        <rFont val="Arial Narrow"/>
        <family val="2"/>
      </rPr>
      <t xml:space="preserve"> a respite service </t>
    </r>
  </si>
  <si>
    <r>
      <t xml:space="preserve">Total number of new people with  a physical and/or sensory disability who </t>
    </r>
    <r>
      <rPr>
        <b/>
        <u/>
        <sz val="14"/>
        <rFont val="Arial Narrow"/>
        <family val="2"/>
      </rPr>
      <t>commenced</t>
    </r>
    <r>
      <rPr>
        <sz val="14"/>
        <rFont val="Arial Narrow"/>
        <family val="2"/>
      </rPr>
      <t xml:space="preserve"> respite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Exclude: 
•  </t>
    </r>
    <r>
      <rPr>
        <sz val="14"/>
        <rFont val="Arial Narrow"/>
        <family val="2"/>
      </rPr>
      <t>People with  a physical and/or sensory disability whose respite is funded by other care groups e.g. Older Persons</t>
    </r>
    <r>
      <rPr>
        <b/>
        <sz val="14"/>
        <rFont val="Arial Narrow"/>
        <family val="2"/>
      </rPr>
      <t xml:space="preserve"> 
</t>
    </r>
    <r>
      <rPr>
        <sz val="14"/>
        <rFont val="Arial Narrow"/>
        <family val="2"/>
      </rPr>
      <t xml:space="preserve">•  People with  a physical and/or sensory disability who received respite services in previous quarter(s) and who have not been discharged, even if that service is less than they were assessed for.They are returned under "No. of existing Persons in receipt of respite" in subsequent quarters in which they access respite service
•  People with  a physical and/or sensory disability in receipt of respite in their own home as this is returned under Home Support
•  People with an intellectual disability and/or autism
</t>
    </r>
  </si>
  <si>
    <r>
      <rPr>
        <b/>
        <sz val="14"/>
        <rFont val="Arial Narrow"/>
        <family val="2"/>
      </rPr>
      <t>Example 1:</t>
    </r>
    <r>
      <rPr>
        <sz val="14"/>
        <rFont val="Arial Narrow"/>
        <family val="2"/>
      </rPr>
      <t xml:space="preserve">
John's new referral was accepted in Q2 and he commenced respite service in Q3. He received respite services in the past but was formally discharged. He is returned under this KPI only for the quarter in which he commenced respite services i.e. Q3. He is also returned  under "New referral received and accepted" (KPI 20) only in the quarter which his referrals was received and accepted, Q2
</t>
    </r>
    <r>
      <rPr>
        <b/>
        <sz val="14"/>
        <rFont val="Arial Narrow"/>
        <family val="2"/>
      </rPr>
      <t>Example 2:</t>
    </r>
    <r>
      <rPr>
        <sz val="14"/>
        <rFont val="Arial Narrow"/>
        <family val="2"/>
      </rPr>
      <t xml:space="preserve">
Mary's new referral was accepted in January for 2 weeks day summer camp in July. She is returned under this KPI only for the quarter in which she commenced respite service, i.e. Q3. She is also returned  under "New referral received and accepted" (KPI 20) only in the quarter which her referral was received and accepted, Q1 
</t>
    </r>
  </si>
  <si>
    <t xml:space="preserve">To monitor the numbers of new adults and children with  a physical and/or sensory disability who commenced a respite service </t>
  </si>
  <si>
    <t xml:space="preserve">Count the total number of adults and children with  a physical and/or sensory disability who commenced respite services in this quarter.  New people commencing respite services are only counted once i.e. in the quarter which they commenced respite services. Adults and children are counted separately.  
This is a cumulative KPI i.e. at year end, each Area's four quarterly outturns will be added together to obtain the total end of year outturn for that Area in that year. 
</t>
  </si>
  <si>
    <t>(DIS 28) Disability: Respite Services (PSD)</t>
  </si>
  <si>
    <r>
      <t xml:space="preserve">No. of </t>
    </r>
    <r>
      <rPr>
        <b/>
        <u/>
        <sz val="14"/>
        <color indexed="8"/>
        <rFont val="Arial Narrow"/>
        <family val="2"/>
      </rPr>
      <t>existing</t>
    </r>
    <r>
      <rPr>
        <b/>
        <sz val="14"/>
        <color indexed="8"/>
        <rFont val="Arial Narrow"/>
        <family val="2"/>
      </rPr>
      <t xml:space="preserve"> people with  a physical and/or sensory disability in receipt of Respite Services</t>
    </r>
  </si>
  <si>
    <r>
      <t xml:space="preserve">Total number of people with  a physical and/or sensory disability who </t>
    </r>
    <r>
      <rPr>
        <b/>
        <u/>
        <sz val="14"/>
        <rFont val="Arial Narrow"/>
        <family val="2"/>
      </rPr>
      <t>continued</t>
    </r>
    <r>
      <rPr>
        <sz val="14"/>
        <rFont val="Arial Narrow"/>
        <family val="2"/>
      </rPr>
      <t xml:space="preserve"> respite service </t>
    </r>
    <r>
      <rPr>
        <b/>
        <u/>
        <sz val="14"/>
        <rFont val="Arial Narrow"/>
        <family val="2"/>
      </rPr>
      <t>in this quarter</t>
    </r>
    <r>
      <rPr>
        <sz val="14"/>
        <rFont val="Arial Narrow"/>
        <family val="2"/>
      </rPr>
      <t xml:space="preserve"> who have not been discharged in a previous quarter,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t>
    </r>
  </si>
  <si>
    <r>
      <t xml:space="preserve">Example # 1: 
</t>
    </r>
    <r>
      <rPr>
        <sz val="14"/>
        <rFont val="Arial Narrow"/>
        <family val="2"/>
      </rPr>
      <t xml:space="preserve">Jenny received home support service in Q1 and Q2 in Waterford. She was formally discharged at end of Q2 as she moved to Donegal. Jenny is returned by Waterford under this KPI in Q2. She is also returned by Waterford for Q2 under "No. of Existing Persons in receipt of Home Support" and by Donegal under "No. of new referrals received" for the quarter in which they receive her new referral
</t>
    </r>
    <r>
      <rPr>
        <b/>
        <sz val="14"/>
        <rFont val="Arial Narrow"/>
        <family val="2"/>
      </rPr>
      <t xml:space="preserve">
Example # 2</t>
    </r>
    <r>
      <rPr>
        <sz val="14"/>
        <rFont val="Arial Narrow"/>
        <family val="2"/>
      </rPr>
      <t xml:space="preserve">
Susan has been receiving Home Support service over years.  She was admitted to hospital in Q1 and it is unclear at end of quarter whether she will be returning home and to Home Support  services or to residential and so returned under this KPI.  Each person's case needs to be reviewed individually to determine when formal discharge from Home Support  is appropriate. If a person is discharged from Home Support  and returned under this KPI, should they later return home/ to Home Support  service, return them under "No. new referrals accepted" and "No. new persons commenced" in relevant quarter     </t>
    </r>
  </si>
  <si>
    <t>To monitor the number of adults &amp; children with an intellectual disability and/or autism formally discharged from home support services as funded by HSE Disability Services.</t>
  </si>
  <si>
    <t>Count all adults and children with an intellectual disability and/or autism discharged from home support services in this quarter.  All discharges only to be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</si>
  <si>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(DIS 45) Disability: Home Support Service (ID Clients)</t>
  </si>
  <si>
    <r>
      <t>Total no. of people with intellectual disability and/or autism i</t>
    </r>
    <r>
      <rPr>
        <b/>
        <u/>
        <sz val="14"/>
        <rFont val="Arial Narrow"/>
        <family val="2"/>
      </rPr>
      <t xml:space="preserve">n receipt </t>
    </r>
    <r>
      <rPr>
        <b/>
        <sz val="14"/>
        <rFont val="Arial Narrow"/>
        <family val="2"/>
      </rPr>
      <t>of a Home Support Service</t>
    </r>
  </si>
  <si>
    <r>
      <t>Total number of people with an intellectual disability and/or autism i</t>
    </r>
    <r>
      <rPr>
        <b/>
        <u/>
        <sz val="14"/>
        <rFont val="Arial Narrow"/>
        <family val="2"/>
      </rPr>
      <t>n receip</t>
    </r>
    <r>
      <rPr>
        <sz val="14"/>
        <rFont val="Arial Narrow"/>
        <family val="2"/>
      </rPr>
      <t xml:space="preserve">t of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
Include: </t>
    </r>
    <r>
      <rPr>
        <sz val="14"/>
        <rFont val="Arial Narrow"/>
        <family val="2"/>
      </rPr>
      <t xml:space="preserve">
• People with an intellectual disability and/or autism in receipt of a home support service in this quarter including those who commenced a home support service and those who continued a home support service even if they were formally discharged in this quarter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this quarter but did in previous quarter(s) who have not been formally discharged 
• Children receiving support for pre-school places as these are not a Home Support service
• People receiving a PA Service
• People with a physical and sensory disability
</t>
    </r>
  </si>
  <si>
    <r>
      <rPr>
        <b/>
        <sz val="14"/>
        <rFont val="Arial Narrow"/>
        <family val="2"/>
      </rPr>
      <t>Example # 1:</t>
    </r>
    <r>
      <rPr>
        <sz val="14"/>
        <rFont val="Arial Narrow"/>
        <family val="2"/>
      </rPr>
      <t xml:space="preserve">
John received a home support service in Q3, continuing from a previous quarter. Mary commenced a home support service in Q3. Both John and Mary are returned in Q3. John is also returned under "No of existing people in receipt of PA services"  in Q3 and Mary is also returned under 'No. of new people commenced' in Q3
</t>
    </r>
    <r>
      <rPr>
        <b/>
        <sz val="14"/>
        <rFont val="Arial Narrow"/>
        <family val="2"/>
      </rPr>
      <t>Example # 2:</t>
    </r>
    <r>
      <rPr>
        <sz val="14"/>
        <rFont val="Arial Narrow"/>
        <family val="2"/>
      </rPr>
      <t xml:space="preserve">
Martin received 10 home support hours per week from Agency A.  He was assessed as having an increased need and now receives 5 additional home support hours from Agency B. Martin is returned by each agency as 1 person. It is acknowledged that this is a "double count" but until a system of unique identification is established, both agencies must return what they are providing/funded by the HSE under this KPI.</t>
    </r>
  </si>
  <si>
    <t>To monitor the number of adults &amp; children with an intellectual disability and/or autism in receipt of a home support service as funded by HSE Disability Services.</t>
  </si>
  <si>
    <t>2015 Operational Plan Target: 4,339</t>
  </si>
  <si>
    <r>
      <t xml:space="preserve">Count the total number of people with an intellectual disability and/or autism in receipt of a home support service in this quarter, including all new, existing and discharged clients.  Discharged clients are included if they received a service in the quarter.  
</t>
    </r>
    <r>
      <rPr>
        <b/>
        <sz val="14"/>
        <rFont val="Arial Narrow"/>
        <family val="2"/>
      </rPr>
      <t>"New People commenced" + "Existing People" + "Discharged People" = "Total People"</t>
    </r>
    <r>
      <rPr>
        <sz val="14"/>
        <rFont val="Arial Narrow"/>
        <family val="2"/>
      </rPr>
      <t xml:space="preserve">
Adults and children are counted separately
This is a point in time KPI calculation i.e. do not add the quarterly returns together.  For year end annual outturn, the Q4 issued e.g. Q1:242, Q2:218, Q3:197, Q4:222, therefore the total number in receipt of a home support service for the year is 222</t>
    </r>
  </si>
  <si>
    <t>(DIS 46) Disability: Home Support Service (ID Clients)</t>
  </si>
  <si>
    <r>
      <t xml:space="preserve">No. of Home Support Service </t>
    </r>
    <r>
      <rPr>
        <b/>
        <u/>
        <sz val="14"/>
        <rFont val="Arial Narrow"/>
        <family val="2"/>
      </rPr>
      <t>Hours</t>
    </r>
    <r>
      <rPr>
        <b/>
        <sz val="14"/>
        <rFont val="Arial Narrow"/>
        <family val="2"/>
      </rPr>
      <t xml:space="preserve"> delivered to people with intellectual disability and/or autism </t>
    </r>
  </si>
  <si>
    <r>
      <t xml:space="preserve">Total number of home support service </t>
    </r>
    <r>
      <rPr>
        <b/>
        <u/>
        <sz val="14"/>
        <rFont val="Arial Narrow"/>
        <family val="2"/>
      </rPr>
      <t>hours</t>
    </r>
    <r>
      <rPr>
        <sz val="14"/>
        <rFont val="Arial Narrow"/>
        <family val="2"/>
      </rPr>
      <t xml:space="preserve"> delivered to people with an intellectual disability and/or autism,</t>
    </r>
    <r>
      <rPr>
        <b/>
        <u/>
        <sz val="14"/>
        <rFont val="Arial Narrow"/>
        <family val="2"/>
      </rPr>
      <t xml:space="preserve"> in the quarter</t>
    </r>
    <r>
      <rPr>
        <sz val="14"/>
        <rFont val="Arial Narrow"/>
        <family val="2"/>
      </rPr>
      <t xml:space="preserve"> up to and including the last day of the quarter.
</t>
    </r>
    <r>
      <rPr>
        <b/>
        <sz val="14"/>
        <rFont val="Arial Narrow"/>
        <family val="2"/>
      </rPr>
      <t xml:space="preserve">Include:
• </t>
    </r>
    <r>
      <rPr>
        <sz val="14"/>
        <rFont val="Arial Narrow"/>
        <family val="2"/>
      </rPr>
      <t>Hours delivered to people with an ID and / or autism in this quarter including those who commenced a HS service and those who continued a HS service , even if they were discharged in this quarter</t>
    </r>
    <r>
      <rPr>
        <b/>
        <sz val="14"/>
        <rFont val="Arial Narrow"/>
        <family val="2"/>
      </rPr>
      <t xml:space="preserve">
Exclude: </t>
    </r>
    <r>
      <rPr>
        <sz val="14"/>
        <rFont val="Arial Narrow"/>
        <family val="2"/>
      </rPr>
      <t xml:space="preserve">  
• Hours funded by other care groups ( e.g. Older Persons), Delayed Discharge Initiative Funding or Community Employment Scheme</t>
    </r>
    <r>
      <rPr>
        <b/>
        <sz val="14"/>
        <rFont val="Arial Narrow"/>
        <family val="2"/>
      </rPr>
      <t xml:space="preserve">
</t>
    </r>
    <r>
      <rPr>
        <sz val="14"/>
        <rFont val="Arial Narrow"/>
        <family val="2"/>
      </rPr>
      <t>• Hours provided in previous quarter(s) but not provided in this quarter
• Hours provided to support children accessing pre-school places as these are not a Home Support service 
• Hours provided in PA service
• Hours provided for people with a physical and sensory disability</t>
    </r>
  </si>
  <si>
    <r>
      <rPr>
        <b/>
        <sz val="14"/>
        <rFont val="Arial Narrow"/>
        <family val="2"/>
      </rPr>
      <t xml:space="preserve">Example # 1:
</t>
    </r>
    <r>
      <rPr>
        <sz val="14"/>
        <rFont val="Arial Narrow"/>
        <family val="2"/>
      </rPr>
      <t xml:space="preserve">Paul and Carl are brothers with an intellectual disability. For health and safety reasons, two Home Support workers provide service at their home for 4 hours each worker 3 days a week. No. of hours returned under this KPI in this quarter is 4 hours x 2 Home Support Workers x 3 days x 13 weeks = 312 (presuming 13 weeks in the quarter)  i.e. count the number of paid  hours  
</t>
    </r>
    <r>
      <rPr>
        <b/>
        <sz val="14"/>
        <rFont val="Arial Narrow"/>
        <family val="2"/>
      </rPr>
      <t>Example # 2:</t>
    </r>
    <r>
      <rPr>
        <sz val="14"/>
        <rFont val="Arial Narrow"/>
        <family val="2"/>
      </rPr>
      <t xml:space="preserve">
Fay and Alice are sisters with autism.  1 Home Support worker provides a service at their home 2 days per week for 3 hours each time.  No. of hours returned under this KPI in this quarter is 3 hours x 2 days x 13 weeks = 78 hours (presuming 13 weeks in the quarter) i.e. count the number of paid hours 
</t>
    </r>
  </si>
  <si>
    <t>To monitor the number of home support service hours delivered to adults &amp; children with an intellectual disability and/or autism as funded by HSE Disability Services.</t>
  </si>
  <si>
    <t>2015 Operational Plan Target: 1,079,963</t>
  </si>
  <si>
    <t>Count the total number of home support hours delivered to people with an intellectual disability and/or autism (as per “KPI description” above) up to an including the last day of the quarter. Adults and children are counted separately.
This is a cumulative KPI, i.e. at year end, each Area’s four quarterly outturns will be added together to obtain the total end of year outturn for that Area in that year.</t>
  </si>
  <si>
    <t>(DIS 47) Disability: Home Support Service (ID Clients)</t>
  </si>
  <si>
    <r>
      <t xml:space="preserve">No. of people with intellectual disability and/or autism in receipt of from
1 - 5 Home Support hours
6 - 10 Home Support hours
11 - 20 Home Support hours
21 - 40 Home Support hours
41 - 60 Home Support hours
60+ Home Support hours </t>
    </r>
    <r>
      <rPr>
        <b/>
        <u/>
        <sz val="14"/>
        <rFont val="Arial Narrow"/>
        <family val="2"/>
      </rPr>
      <t>in the last week of the biannual reporting period i.e. last week of June and December</t>
    </r>
  </si>
  <si>
    <r>
      <t xml:space="preserve">Total number of people with an intellectual disability and/or autism, in receipt of Home Support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People in receipt of a Home Support service in the last week of June or December (biannual reporting period), including those who commenced a service and those who continued a service, even if they were discharged after receiving a service in the last week of June or December.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the final week of June/December but did previously and who have not been formally discharged 
• Children receiving support for pre-school places as these are not a Home Support service
• People who received a PA Service
• People with a physical and sensory disability
</t>
    </r>
  </si>
  <si>
    <r>
      <t xml:space="preserve">Example:
</t>
    </r>
    <r>
      <rPr>
        <sz val="14"/>
        <rFont val="Arial Narrow"/>
        <family val="2"/>
      </rPr>
      <t>Mary was in receipt of 5 hours Home Support Service per week during Q3.  However, Mary only received 12 hours in the</t>
    </r>
    <r>
      <rPr>
        <u/>
        <sz val="14"/>
        <rFont val="Arial Narrow"/>
        <family val="2"/>
      </rPr>
      <t xml:space="preserve"> final</t>
    </r>
    <r>
      <rPr>
        <sz val="14"/>
        <rFont val="Arial Narrow"/>
        <family val="2"/>
      </rPr>
      <t xml:space="preserve"> week of December, the biannual reporting period.  Therefore Mary is returned under band 11 - 20 hours Home Support Service</t>
    </r>
  </si>
  <si>
    <t>To monitor the number of people with an ID and or autism in receipt of 1 - 5; 6 - 10, 11 - 20; 21 - 40; 41 - 60 and 60+  home support hours as  funded by HSE Disability Services.</t>
  </si>
  <si>
    <t>Count the total number of people with an intellectual disability and/or autism in receipt of 1 - 5; 6 - 10; 11 - 20; 21 - 40; 41 - 60 and 60+ hours home support service per week (as per “KPI description” above) in the last week of  the reporting period i.e. last week of June or last week of December. Adults and children are counted separately.
This is a point in time calculation (i.e. do not add bi-annual returns together).  For year end outturn, Q4 outturn is used e.g. DML: Q2: 418, Q4: 422, the outturn for the year end is 422.</t>
  </si>
  <si>
    <r>
      <t xml:space="preserve">Total number of </t>
    </r>
    <r>
      <rPr>
        <b/>
        <u/>
        <sz val="14"/>
        <rFont val="Arial Narrow"/>
        <family val="2"/>
      </rPr>
      <t>day only</t>
    </r>
    <r>
      <rPr>
        <sz val="14"/>
        <rFont val="Arial Narrow"/>
        <family val="2"/>
      </rPr>
      <t xml:space="preserve"> respite sessions provided for people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Respite locations include:</t>
    </r>
    <r>
      <rPr>
        <sz val="14"/>
        <rFont val="Arial Narrow"/>
        <family val="2"/>
      </rPr>
      <t xml:space="preserve">  
• Centre based respite
• Host Family
• Community Home
• Private Nursing Home
• Holiday Respite
• Saturday Clubs</t>
    </r>
    <r>
      <rPr>
        <b/>
        <sz val="14"/>
        <rFont val="Arial Narrow"/>
        <family val="2"/>
      </rPr>
      <t/>
    </r>
  </si>
  <si>
    <t>To monitor the numbers of adults and children with  a physical and/or sensory disability who received a Day Only Respite service.</t>
  </si>
  <si>
    <t xml:space="preserve">Count each respite Day Only/part of provided for an adult or child in this quarter.  
This is a cumulative KPI i.e. at year end, each region’s four quarterly outturns will be added together to obtain the total CHO end of year outturn for that year. </t>
  </si>
  <si>
    <t>(DIS 33) Disability: Respite (PSD)</t>
  </si>
  <si>
    <r>
      <t xml:space="preserve">No. of people with  a physical and/or sensory disability  who are in receipt of </t>
    </r>
    <r>
      <rPr>
        <b/>
        <u/>
        <sz val="14"/>
        <rFont val="Arial Narrow"/>
        <family val="2"/>
      </rPr>
      <t>more than 30 overnights</t>
    </r>
    <r>
      <rPr>
        <b/>
        <sz val="14"/>
        <rFont val="Arial Narrow"/>
        <family val="2"/>
      </rPr>
      <t xml:space="preserve"> continuous respite </t>
    </r>
  </si>
  <si>
    <r>
      <t xml:space="preserve">No. of people with  a physical and/or sensory disability who have received respite for more than 30 continuous overnight respite in this quarter (example 1) / carryover from previous quarter (example 2).
</t>
    </r>
    <r>
      <rPr>
        <b/>
        <sz val="14"/>
        <rFont val="Arial Narrow"/>
        <family val="2"/>
      </rPr>
      <t>Include:</t>
    </r>
    <r>
      <rPr>
        <sz val="14"/>
        <rFont val="Arial Narrow"/>
        <family val="2"/>
      </rPr>
      <t xml:space="preserve"> 
• People who received continuous overnight respite (i.e. in a bed) exceeding 30 overnights.
</t>
    </r>
    <r>
      <rPr>
        <b/>
        <sz val="14"/>
        <rFont val="Arial Narrow"/>
        <family val="2"/>
      </rPr>
      <t xml:space="preserve">Exclude: 
</t>
    </r>
    <r>
      <rPr>
        <sz val="14"/>
        <rFont val="Arial Narrow"/>
        <family val="2"/>
      </rPr>
      <t>• People receiving respite funded by other care groups (e.g. Older Persons)</t>
    </r>
    <r>
      <rPr>
        <sz val="14"/>
        <color indexed="12"/>
        <rFont val="Arial Narrow"/>
        <family val="2"/>
      </rPr>
      <t xml:space="preserve"> </t>
    </r>
    <r>
      <rPr>
        <b/>
        <sz val="14"/>
        <rFont val="Arial Narrow"/>
        <family val="2"/>
      </rPr>
      <t xml:space="preserve"> 
•</t>
    </r>
    <r>
      <rPr>
        <sz val="14"/>
        <rFont val="Arial Narrow"/>
        <family val="2"/>
      </rPr>
      <t xml:space="preserve"> People who have exceeded </t>
    </r>
    <r>
      <rPr>
        <u/>
        <sz val="14"/>
        <rFont val="Arial Narrow"/>
        <family val="2"/>
      </rPr>
      <t>non-continuous</t>
    </r>
    <r>
      <rPr>
        <sz val="14"/>
        <rFont val="Arial Narrow"/>
        <family val="2"/>
      </rPr>
      <t xml:space="preserve"> 30 overnight respite stays
• People who receive respite in their own home - this is returned under Home Support
• People with an intellectual disability and/or autism.</t>
    </r>
  </si>
  <si>
    <t>(DIS 34) Disability: PA Service</t>
  </si>
  <si>
    <r>
      <t xml:space="preserve">No. of new referrals </t>
    </r>
    <r>
      <rPr>
        <b/>
        <u/>
        <sz val="14"/>
        <rFont val="Arial Narrow"/>
        <family val="2"/>
      </rPr>
      <t>accepted</t>
    </r>
    <r>
      <rPr>
        <b/>
        <sz val="14"/>
        <rFont val="Arial Narrow"/>
        <family val="2"/>
      </rPr>
      <t xml:space="preserve"> for adults with a physical and/or sensory disability for PA Services</t>
    </r>
  </si>
  <si>
    <r>
      <t xml:space="preserve">Total number of new referrals </t>
    </r>
    <r>
      <rPr>
        <b/>
        <u/>
        <sz val="14"/>
        <rFont val="Arial Narrow"/>
        <family val="2"/>
      </rPr>
      <t>accepted</t>
    </r>
    <r>
      <rPr>
        <sz val="14"/>
        <rFont val="Arial Narrow"/>
        <family val="2"/>
      </rPr>
      <t xml:space="preserve"> for PA services for adults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New referral accepted as appropriate and approved in this quarter.</t>
    </r>
    <r>
      <rPr>
        <sz val="14"/>
        <color indexed="10"/>
        <rFont val="Arial Narrow"/>
        <family val="2"/>
      </rPr>
      <t xml:space="preserve">
</t>
    </r>
    <r>
      <rPr>
        <sz val="14"/>
        <rFont val="Arial Narrow"/>
        <family val="2"/>
      </rPr>
      <t xml:space="preserve">
</t>
    </r>
    <r>
      <rPr>
        <b/>
        <sz val="14"/>
        <rFont val="Arial Narrow"/>
        <family val="2"/>
      </rPr>
      <t xml:space="preserve">Include:    </t>
    </r>
    <r>
      <rPr>
        <sz val="14"/>
        <rFont val="Arial Narrow"/>
        <family val="2"/>
      </rPr>
      <t xml:space="preserve">    
• All accepted referrals for a PA service for adults with a physical and/or sensory disability
</t>
    </r>
    <r>
      <rPr>
        <b/>
        <sz val="14"/>
        <rFont val="Arial Narrow"/>
        <family val="2"/>
      </rPr>
      <t>Exclude:</t>
    </r>
    <r>
      <rPr>
        <sz val="14"/>
        <rFont val="Arial Narrow"/>
        <family val="2"/>
      </rPr>
      <t xml:space="preserve">  
• Referrals for PA service funded by other care groups (e.g. Older Persons), Delayed Discharge Initiative Funding or Community Employment Scheme. 
</t>
    </r>
    <r>
      <rPr>
        <b/>
        <sz val="14"/>
        <rFont val="Arial Narrow"/>
        <family val="2"/>
      </rPr>
      <t>•</t>
    </r>
    <r>
      <rPr>
        <sz val="14"/>
        <rFont val="Arial Narrow"/>
        <family val="2"/>
      </rPr>
      <t xml:space="preserve"> Referrals for adults with a physical and/or sensory disability already</t>
    </r>
    <r>
      <rPr>
        <sz val="14"/>
        <color indexed="12"/>
        <rFont val="Arial Narrow"/>
        <family val="2"/>
      </rPr>
      <t xml:space="preserve"> </t>
    </r>
    <r>
      <rPr>
        <sz val="14"/>
        <rFont val="Arial Narrow"/>
        <family val="2"/>
      </rPr>
      <t>in receipt of a PA service and who have not been discharged,</t>
    </r>
    <r>
      <rPr>
        <sz val="14"/>
        <color indexed="10"/>
        <rFont val="Arial Narrow"/>
        <family val="2"/>
      </rPr>
      <t xml:space="preserve"> </t>
    </r>
    <r>
      <rPr>
        <sz val="14"/>
        <rFont val="Arial Narrow"/>
        <family val="2"/>
      </rPr>
      <t xml:space="preserve">even if that service is less than they were assessed for
• Referrals received in previous quarters. New referrals are only counted once i.e. in the quarter they are received and accepted. This is a new KPI for 2015 therefore, the count commences from 1 Jan 2015
• Referrals for adults with a physical and/or sensory disability who declined the PA service offered
• Referrals for people who require neurorehab supports that do not meet the definition of PA or Home Support
• Referrals for adults with a physical and/or sensory disability received for a Home Support Service.
• Referrals for adults with an intellectual disability and/or autism or children with any disability
</t>
    </r>
  </si>
  <si>
    <t xml:space="preserve">All adults accessing PA Hours must be returned by the HSE Area from which their funding is allocated e.g. a service user from Sligo accessing PA Hours in Longford whose hours are paid  for by Sligo PA budget must be returned by Sligo Disability Services. </t>
  </si>
  <si>
    <r>
      <rPr>
        <b/>
        <sz val="14"/>
        <rFont val="Arial Narrow"/>
        <family val="2"/>
      </rPr>
      <t>Example # 1</t>
    </r>
    <r>
      <rPr>
        <sz val="14"/>
        <rFont val="Arial Narrow"/>
        <family val="2"/>
      </rPr>
      <t xml:space="preserve">
Connor's new referral for PA service was accepted in Q2.</t>
    </r>
    <r>
      <rPr>
        <sz val="14"/>
        <color indexed="10"/>
        <rFont val="Arial Narrow"/>
        <family val="2"/>
      </rPr>
      <t xml:space="preserve"> </t>
    </r>
    <r>
      <rPr>
        <sz val="14"/>
        <rFont val="Arial Narrow"/>
        <family val="2"/>
      </rPr>
      <t xml:space="preserve"> He received a PA service in the past but had been formally discharged.  Connor is returned under this KPI only for the quarter in which his referral was accepted i.e. Q2.  
</t>
    </r>
    <r>
      <rPr>
        <b/>
        <sz val="14"/>
        <rFont val="Arial Narrow"/>
        <family val="2"/>
      </rPr>
      <t>Example # 2</t>
    </r>
    <r>
      <rPr>
        <sz val="14"/>
        <rFont val="Arial Narrow"/>
        <family val="2"/>
      </rPr>
      <t xml:space="preserve">
Elaine's new referral was accepted in Q1</t>
    </r>
    <r>
      <rPr>
        <sz val="14"/>
        <color indexed="10"/>
        <rFont val="Arial Narrow"/>
        <family val="2"/>
      </rPr>
      <t xml:space="preserve">.  </t>
    </r>
    <r>
      <rPr>
        <sz val="14"/>
        <rFont val="Arial Narrow"/>
        <family val="2"/>
      </rPr>
      <t xml:space="preserve">She did not commence her PA Service until Q2.  Elaine is returned under this KPI only once i.e. the quarter in which her referral was accepted, Q1.  She will be returned in Q2 only under "New person commenced" (KPI 29)   </t>
    </r>
  </si>
  <si>
    <t xml:space="preserve"> </t>
  </si>
  <si>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</si>
  <si>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r>
      <t xml:space="preserve">To monitor the number of new referrals </t>
    </r>
    <r>
      <rPr>
        <b/>
        <u/>
        <sz val="14"/>
        <rFont val="Arial Narrow"/>
        <family val="2"/>
      </rPr>
      <t>accepted</t>
    </r>
    <r>
      <rPr>
        <sz val="14"/>
        <rFont val="Arial Narrow"/>
        <family val="2"/>
      </rPr>
      <t xml:space="preserve"> for adults with a physical and/or sensory disability for a PA service as funded by HSE Disability Services.</t>
    </r>
  </si>
  <si>
    <r>
      <rPr>
        <sz val="14"/>
        <rFont val="Arial Narrow"/>
        <family val="2"/>
      </rPr>
      <t>New 2015, baseline to be determined</t>
    </r>
    <r>
      <rPr>
        <i/>
        <sz val="14"/>
        <rFont val="Arial Narrow"/>
        <family val="2"/>
      </rPr>
      <t xml:space="preserve"> </t>
    </r>
  </si>
  <si>
    <t>Count all new referrals accepted in this quarter.  All new referrals accepted are only counted once i.e. in the quarter which their referral is received. 
This is a cumulative KPI, i.e. at year end, each Area’s four quarterly returns will be added together to obtain the total end of year outturn for that Area in that year.</t>
  </si>
  <si>
    <t>Adults with a physical and/or sensory disability</t>
  </si>
  <si>
    <t>(DIS 35) Disability: PA Service</t>
  </si>
  <si>
    <r>
      <t xml:space="preserve">No. of new adults with a physical and/or sensory disability who </t>
    </r>
    <r>
      <rPr>
        <b/>
        <u/>
        <sz val="14"/>
        <rFont val="Arial Narrow"/>
        <family val="2"/>
      </rPr>
      <t>commenced</t>
    </r>
    <r>
      <rPr>
        <b/>
        <sz val="14"/>
        <rFont val="Arial Narrow"/>
        <family val="2"/>
      </rPr>
      <t xml:space="preserve"> a PA Service</t>
    </r>
  </si>
  <si>
    <r>
      <t xml:space="preserve">Total number of new adults with a physical and/or sensory disability, who </t>
    </r>
    <r>
      <rPr>
        <b/>
        <u/>
        <sz val="14"/>
        <rFont val="Arial Narrow"/>
        <family val="2"/>
      </rPr>
      <t>commenced</t>
    </r>
    <r>
      <rPr>
        <sz val="14"/>
        <rFont val="Arial Narrow"/>
        <family val="2"/>
      </rPr>
      <t xml:space="preserve"> a PA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Include:        
• </t>
    </r>
    <r>
      <rPr>
        <sz val="14"/>
        <rFont val="Arial Narrow"/>
        <family val="2"/>
      </rPr>
      <t>All adults who commenced a PA service in this quarter.</t>
    </r>
    <r>
      <rPr>
        <b/>
        <sz val="14"/>
        <rFont val="Arial Narrow"/>
        <family val="2"/>
      </rPr>
      <t xml:space="preserve">
Exclude:   </t>
    </r>
    <r>
      <rPr>
        <sz val="14"/>
        <rFont val="Arial Narrow"/>
        <family val="2"/>
      </rPr>
      <t xml:space="preserve">
•Adults with a physical and/or sensory disability who commenced a PA service funded by other care groups (e.g. Older Persons), Delayed Discharge Initiative Funding or Community Employment Scheme</t>
    </r>
    <r>
      <rPr>
        <b/>
        <sz val="14"/>
        <rFont val="Arial Narrow"/>
        <family val="2"/>
      </rPr>
      <t xml:space="preserve">
</t>
    </r>
    <r>
      <rPr>
        <sz val="14"/>
        <rFont val="Arial Narrow"/>
        <family val="2"/>
      </rPr>
      <t xml:space="preserve">• Adults with a physical and/or sensory disability already in receipt of a PA service and who have not been discharged, even if that service is less than they were assessed for. They are returned under "No. of existing Persons in receipt of PA" (KPI 30) in subsequent quarters in which they access a PA service
• Adults with physical and sensory disability who require neurorehab supports that do not meet the definition of PA or Home Support
• Adults with a physical and/or sensory disability commencing a Home Support Service.
• Adults with an intellectual disability and/or autism or children with any disability
</t>
    </r>
  </si>
  <si>
    <t xml:space="preserve">All adults accessing PA Hours must be returned by the HSE Area from which their funding is allocated e.g. a service user from Sligo accessing PA Hours in Longford, funded by Sligo PA budget must be returned by Sligo Disability Services. </t>
  </si>
  <si>
    <t>A separate line is required for each separate service unit within each service location.</t>
  </si>
  <si>
    <t>Drop down Menu</t>
  </si>
  <si>
    <t>Social Care Leader</t>
  </si>
  <si>
    <t>Staffing detail
WTE</t>
  </si>
  <si>
    <t>Total Administration and Management</t>
  </si>
  <si>
    <t>Total Medical</t>
  </si>
  <si>
    <t>Total Nursing</t>
  </si>
  <si>
    <t>Total Health &amp; Social care Professionals</t>
  </si>
  <si>
    <t>Location counter</t>
  </si>
  <si>
    <t>Agency</t>
  </si>
  <si>
    <t>Child or Adult service</t>
  </si>
  <si>
    <t>Adult</t>
  </si>
  <si>
    <t>Children</t>
  </si>
  <si>
    <t>Mixed Adults and Children</t>
  </si>
  <si>
    <t>Day Special Pre school</t>
  </si>
  <si>
    <t>Galway</t>
  </si>
  <si>
    <t>ID</t>
  </si>
  <si>
    <t>P&amp;S</t>
  </si>
  <si>
    <t>Mayo</t>
  </si>
  <si>
    <t>Roscommon</t>
  </si>
  <si>
    <t>Donegal</t>
  </si>
  <si>
    <t>Clare</t>
  </si>
  <si>
    <t>Limerick</t>
  </si>
  <si>
    <t>Kerry</t>
  </si>
  <si>
    <r>
      <t xml:space="preserve">Count the total number of people with  a physical and/or sensory disability in receipt of a home support service in this quarter, including all new, existing and discharged clients.  Discharged clients are included if they received a service in the quarter.  
</t>
    </r>
    <r>
      <rPr>
        <b/>
        <sz val="14"/>
        <rFont val="Arial Narrow"/>
        <family val="2"/>
      </rPr>
      <t>"New People commenced" + "Existing People" + "Discharged People" = "Total People"</t>
    </r>
    <r>
      <rPr>
        <sz val="14"/>
        <rFont val="Arial Narrow"/>
        <family val="2"/>
      </rPr>
      <t xml:space="preserve">
Adults and children are counted separately
This is a point in time KPI calculation i.e. do not add the quarterly returns together.  For year end annual outturn, the Q4 issued e.g. Q1:242, Q2:218, Q3:197, Q4:222, therefore the total number in receipt of a home support service for the year is 222</t>
    </r>
  </si>
  <si>
    <t>(DIS 53) Disability: Home Support Service (PSD Clients)</t>
  </si>
  <si>
    <r>
      <t xml:space="preserve">Total No. of Home Support Service </t>
    </r>
    <r>
      <rPr>
        <b/>
        <u/>
        <sz val="14"/>
        <rFont val="Arial Narrow"/>
        <family val="2"/>
      </rPr>
      <t>Hours</t>
    </r>
    <r>
      <rPr>
        <b/>
        <sz val="14"/>
        <rFont val="Arial Narrow"/>
        <family val="2"/>
      </rPr>
      <t xml:space="preserve"> delivered to people with  a physical and/or sensory disability </t>
    </r>
  </si>
  <si>
    <r>
      <t xml:space="preserve">Total number of home support service </t>
    </r>
    <r>
      <rPr>
        <b/>
        <u/>
        <sz val="14"/>
        <rFont val="Arial Narrow"/>
        <family val="2"/>
      </rPr>
      <t>hours</t>
    </r>
    <r>
      <rPr>
        <sz val="14"/>
        <rFont val="Arial Narrow"/>
        <family val="2"/>
      </rPr>
      <t xml:space="preserve"> delivered to people with  a physical and/or sensory disability,</t>
    </r>
    <r>
      <rPr>
        <b/>
        <u/>
        <sz val="14"/>
        <rFont val="Arial Narrow"/>
        <family val="2"/>
      </rPr>
      <t xml:space="preserve"> in the quarter</t>
    </r>
    <r>
      <rPr>
        <sz val="14"/>
        <rFont val="Arial Narrow"/>
        <family val="2"/>
      </rPr>
      <t xml:space="preserve"> up to and including the last day of the quarter.
</t>
    </r>
    <r>
      <rPr>
        <b/>
        <sz val="14"/>
        <rFont val="Arial Narrow"/>
        <family val="2"/>
      </rPr>
      <t xml:space="preserve">Include:
• </t>
    </r>
    <r>
      <rPr>
        <sz val="14"/>
        <rFont val="Arial Narrow"/>
        <family val="2"/>
      </rPr>
      <t>Hours delivered to people with  a physical and/or sensory disability in this quarter including those who commenced a HS service and those who continued a HS service , even if they were discharged in this quarter</t>
    </r>
    <r>
      <rPr>
        <b/>
        <sz val="14"/>
        <rFont val="Arial Narrow"/>
        <family val="2"/>
      </rPr>
      <t xml:space="preserve">
Exclude: </t>
    </r>
    <r>
      <rPr>
        <sz val="14"/>
        <rFont val="Arial Narrow"/>
        <family val="2"/>
      </rPr>
      <t xml:space="preserve">  
• Hours funded by other care groups ( e.g. Older Persons), Delayed Discharge Initiative Funding or Community Employment Scheme</t>
    </r>
    <r>
      <rPr>
        <b/>
        <sz val="14"/>
        <rFont val="Arial Narrow"/>
        <family val="2"/>
      </rPr>
      <t xml:space="preserve">
</t>
    </r>
    <r>
      <rPr>
        <sz val="14"/>
        <rFont val="Arial Narrow"/>
        <family val="2"/>
      </rPr>
      <t>• Hours provided in previous quarter(s) but not provided in this quarter
• Hours provided to support children accessing pre-school places as these are not a Home Support service
• Hours provided for people with physical and sensory disability who require neurorehab supports that do not meet the definition of PA or Home Support 
• Hours provided in PA service
• Hours provided for people with an intellectual disability and/or autism.</t>
    </r>
  </si>
  <si>
    <t>To monitor the number of home support service hours delivered to adults &amp; children with  a physical and/or sensory disability as funded by HSE Disability Services.</t>
  </si>
  <si>
    <t>2015 Operational Plan Target: 1,512,733</t>
  </si>
  <si>
    <r>
      <t>Example # 1</t>
    </r>
    <r>
      <rPr>
        <b/>
        <sz val="14"/>
        <color indexed="10"/>
        <rFont val="Arial Narrow"/>
        <family val="2"/>
      </rPr>
      <t xml:space="preserve">
</t>
    </r>
    <r>
      <rPr>
        <sz val="14"/>
        <rFont val="Arial Narrow"/>
        <family val="2"/>
      </rPr>
      <t>Derek's</t>
    </r>
    <r>
      <rPr>
        <b/>
        <sz val="14"/>
        <rFont val="Arial Narrow"/>
        <family val="2"/>
      </rPr>
      <t xml:space="preserve"> </t>
    </r>
    <r>
      <rPr>
        <sz val="14"/>
        <rFont val="Arial Narrow"/>
        <family val="2"/>
      </rPr>
      <t xml:space="preserve">new referral was received and accepted in Q2 and he commenced a PA service in Q3.   He had received a PA service in the past but was formally discharged.  Derek is returned under this KPI only for the quarter in which he commenced a PA service i.e. Q3. He is also returned  under "New referral received and accepted" (KPI 28) only in the quarter which his referrals was received and accepted, Q2
</t>
    </r>
    <r>
      <rPr>
        <b/>
        <sz val="14"/>
        <rFont val="Arial Narrow"/>
        <family val="2"/>
      </rPr>
      <t>Example # 2</t>
    </r>
    <r>
      <rPr>
        <sz val="14"/>
        <rFont val="Arial Narrow"/>
        <family val="2"/>
      </rPr>
      <t xml:space="preserve">
Jack's new referral was accepted in Q3.  His PA Service commenced in Q3.   Jack is returned under this KPI only for the quarter in which he commenced the PA service, i.e. Q3. He is also returned in Q3 under "New referral received and accepted" (KPI 28).  </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</si>
  <si>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</si>
  <si>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t>To monitor the number of new adults with a physical and/or sensory disability who commenced a PA service as funded by HSE Disability Services in this quarter</t>
  </si>
  <si>
    <t>Count the number of new adults with a physical and/or sensory disability who commenced a PA service in this quarter.  New adults commencing a PA service are only counted once i.e. in the quarter which their service commenced. 
This is a cumulative KPI, i.e. at year end, each Area’s four quarterly outturns will be added together to obtain the total end of year outturn for that Area in that year</t>
  </si>
  <si>
    <t>(DIS 36) Disability: PA Service</t>
  </si>
  <si>
    <t>No. of existing adults with a physical and/or sensory disability in receipt of a PA Service</t>
  </si>
  <si>
    <r>
      <t xml:space="preserve">Total number of adults with a physical and/or sensory disability who </t>
    </r>
    <r>
      <rPr>
        <b/>
        <u/>
        <sz val="14"/>
        <rFont val="Arial Narrow"/>
        <family val="2"/>
      </rPr>
      <t>continued</t>
    </r>
    <r>
      <rPr>
        <sz val="14"/>
        <rFont val="Arial Narrow"/>
        <family val="2"/>
      </rPr>
      <t xml:space="preserve"> a PA service, </t>
    </r>
    <r>
      <rPr>
        <b/>
        <u/>
        <sz val="14"/>
        <rFont val="Arial Narrow"/>
        <family val="2"/>
      </rPr>
      <t>in this quarter</t>
    </r>
    <r>
      <rPr>
        <sz val="14"/>
        <rFont val="Arial Narrow"/>
        <family val="2"/>
      </rPr>
      <t xml:space="preserve"> and who have not been discharged in a previous quarter, up to and including the last day of the quarter.
</t>
    </r>
    <r>
      <rPr>
        <b/>
        <sz val="14"/>
        <rFont val="Arial Narrow"/>
        <family val="2"/>
      </rPr>
      <t xml:space="preserve">Include:
</t>
    </r>
    <r>
      <rPr>
        <sz val="14"/>
        <rFont val="Arial Narrow"/>
        <family val="2"/>
      </rPr>
      <t xml:space="preserve">• Adults with a physical and/or sensory disability who </t>
    </r>
    <r>
      <rPr>
        <u/>
        <sz val="14"/>
        <rFont val="Arial Narrow"/>
        <family val="2"/>
      </rPr>
      <t>continued</t>
    </r>
    <r>
      <rPr>
        <sz val="14"/>
        <rFont val="Arial Narrow"/>
        <family val="2"/>
      </rPr>
      <t xml:space="preserve"> a PA service in this quarter from </t>
    </r>
    <r>
      <rPr>
        <u/>
        <sz val="14"/>
        <rFont val="Arial Narrow"/>
        <family val="2"/>
      </rPr>
      <t xml:space="preserve">any </t>
    </r>
    <r>
      <rPr>
        <sz val="14"/>
        <rFont val="Arial Narrow"/>
        <family val="2"/>
      </rPr>
      <t xml:space="preserve">previous quarter who have not been formally discharged
•  In Q1, only adults with a physical and/or sensory disability who continued to receive a PA Service in Q1 from any previous quarter 
</t>
    </r>
    <r>
      <rPr>
        <b/>
        <sz val="14"/>
        <rFont val="Arial Narrow"/>
        <family val="2"/>
      </rPr>
      <t xml:space="preserve">Exclude:   </t>
    </r>
    <r>
      <rPr>
        <sz val="14"/>
        <rFont val="Arial Narrow"/>
        <family val="2"/>
      </rPr>
      <t xml:space="preserve">
• Adults with a physical and/or sensory disability in receipt of a PA service funded by other care groups (e.g. Older Persons), Delayed Discharge Initiative Funding or Community Employment Scheme
• Adults with a physical and/or sensory disability who commenced a PA service in this quarter- they are returned only under "New people commenced" (KPI 29)
• In Q1, adults with a physical and/or sensory disability who accessed a PA service in the previous year's Q4  but not in Q1
• Adults with physical and sensory disability who require neurorehab supports that do not meet the definition of PA or Home Support
• People who received a Home Support service - these are returned under KPI 37
• Adults with an intellectual disability and/or autism or children with any disability.</t>
    </r>
  </si>
  <si>
    <t xml:space="preserve">All adults accessing PA Hours must be returned by the HSE Area from which their funding is allocated e.g. a service user from Sligo accessing PA Hours through Longford CIL whose hours are paid for by Sligo PA budget must be returned by Sligo Disability Services. </t>
  </si>
  <si>
    <r>
      <t xml:space="preserve">Example # 1:
</t>
    </r>
    <r>
      <rPr>
        <sz val="14"/>
        <rFont val="Arial Narrow"/>
        <family val="2"/>
      </rPr>
      <t xml:space="preserve">Jennifer received a PA Service in Q1, Q2 and Q3.  Therefore Jennifer is returned under this KPI in Q1, Q2 and Q3    
</t>
    </r>
    <r>
      <rPr>
        <b/>
        <sz val="14"/>
        <rFont val="Arial Narrow"/>
        <family val="2"/>
      </rPr>
      <t>Example # 2:</t>
    </r>
    <r>
      <rPr>
        <sz val="14"/>
        <rFont val="Arial Narrow"/>
        <family val="2"/>
      </rPr>
      <t xml:space="preserve">
Martina received PA service in Q2  and Q4, not in Q3 due to hospitalisation and had not been discharged from PA. Martina is returned under this KPI only in Q2 and Q4, not in Q3
</t>
    </r>
    <r>
      <rPr>
        <b/>
        <sz val="14"/>
        <rFont val="Arial Narrow"/>
        <family val="2"/>
      </rPr>
      <t>Example # 3:</t>
    </r>
    <r>
      <rPr>
        <sz val="14"/>
        <rFont val="Arial Narrow"/>
        <family val="2"/>
      </rPr>
      <t xml:space="preserve">
Liam received PA services in Q1 and was discharged during this quarter due to moving outside of the Area. He is returned under this KPI in Q1. He is also returned under "No of people discharged" in Q1.</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</si>
  <si>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</si>
  <si>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t xml:space="preserve">                                                                                                                                                                                                                                                                                          </t>
  </si>
  <si>
    <t>To monitor the number of adults with a physical and/or sensory disability who continue to receive a PA service as funded by HSE Disability Services.</t>
  </si>
  <si>
    <r>
      <t>New 2015, baseline to be determined</t>
    </r>
    <r>
      <rPr>
        <i/>
        <sz val="14"/>
        <rFont val="Arial Narrow"/>
        <family val="2"/>
      </rPr>
      <t xml:space="preserve"> </t>
    </r>
  </si>
  <si>
    <t>Count the total number of adults with a physical and/or sensory disability continuing to receive a PA service in this quarter who had not been discharged in a previous quarter. 
This is a point in time KPI calculation i.e. do not add quarterly returns together.  For year end outturn, use Q4 outturn e.g.  Cork: Q1: 395, Q2: 418, Q3: 420, Q4: 422,  the total number of people continuing PA at year end is 422.</t>
  </si>
  <si>
    <t>(DIS 37) Disability: PA Service</t>
  </si>
  <si>
    <r>
      <t xml:space="preserve">No. adults with a physical and/or sensory disability formally </t>
    </r>
    <r>
      <rPr>
        <b/>
        <u/>
        <sz val="14"/>
        <rFont val="Arial Narrow"/>
        <family val="2"/>
      </rPr>
      <t>discharged</t>
    </r>
    <r>
      <rPr>
        <b/>
        <sz val="14"/>
        <rFont val="Arial Narrow"/>
        <family val="2"/>
      </rPr>
      <t xml:space="preserve"> from a PA service</t>
    </r>
  </si>
  <si>
    <r>
      <t xml:space="preserve">Total number of new referrals </t>
    </r>
    <r>
      <rPr>
        <b/>
        <u/>
        <sz val="14"/>
        <rFont val="Arial Narrow"/>
        <family val="2"/>
      </rPr>
      <t>accepted</t>
    </r>
    <r>
      <rPr>
        <sz val="14"/>
        <rFont val="Arial Narrow"/>
        <family val="2"/>
      </rPr>
      <t xml:space="preserve"> for respite services for people with an intellectual disability and/or autism </t>
    </r>
    <r>
      <rPr>
        <b/>
        <u/>
        <sz val="14"/>
        <rFont val="Arial Narrow"/>
        <family val="2"/>
      </rPr>
      <t>in this quarter</t>
    </r>
    <r>
      <rPr>
        <sz val="14"/>
        <rFont val="Arial Narrow"/>
        <family val="2"/>
      </rPr>
      <t xml:space="preserve">, up to and including the last day of the quarter. 
</t>
    </r>
    <r>
      <rPr>
        <b/>
        <sz val="14"/>
        <rFont val="Arial Narrow"/>
        <family val="2"/>
      </rPr>
      <t>Definitions</t>
    </r>
    <r>
      <rPr>
        <sz val="14"/>
        <rFont val="Arial Narrow"/>
        <family val="2"/>
      </rPr>
      <t xml:space="preserve">: 
• Respite includes Day, Evening and Overnight Respite. 
• New referrals accepted as appropriate and approved in this quarter.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</si>
  <si>
    <r>
      <rPr>
        <b/>
        <sz val="14"/>
        <rFont val="Arial Narrow"/>
        <family val="2"/>
      </rPr>
      <t>Include:</t>
    </r>
    <r>
      <rPr>
        <sz val="14"/>
        <rFont val="Arial Narrow"/>
        <family val="2"/>
      </rPr>
      <t xml:space="preserve">
• New referrals for Day, Evening and Overnight Respite Services received and accepted in this quarter.
</t>
    </r>
    <r>
      <rPr>
        <b/>
        <sz val="14"/>
        <rFont val="Arial Narrow"/>
        <family val="2"/>
      </rPr>
      <t>Exclude:</t>
    </r>
    <r>
      <rPr>
        <sz val="14"/>
        <rFont val="Arial Narrow"/>
        <family val="2"/>
      </rPr>
      <t xml:space="preserve">
• Respite for people with an intellectual disability and/or autism funded by other care groups (e.g. Older Persons)
• Referrals received for people with an intellectual disability and/or autism already in receipt of respite service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an intellectual disability and/or autism who declined the respite service offered.
• People with an intellectual disability and/or autism in receipt of respite type care in their own home as this is returned under Home Support 
• People with a physical and sensory disability.                                                                                                                                                                                                                                                                                            
</t>
    </r>
  </si>
  <si>
    <t>Respite service must be returned by the HSE Area from which funding is allocated e.g. Waterford service user accessing respite in Kildare.  These clients to be returned by Waterford Disability Services.</t>
  </si>
  <si>
    <r>
      <rPr>
        <b/>
        <sz val="14"/>
        <rFont val="Arial Narrow"/>
        <family val="2"/>
      </rPr>
      <t>Example 1:</t>
    </r>
    <r>
      <rPr>
        <sz val="14"/>
        <rFont val="Arial Narrow"/>
        <family val="2"/>
      </rPr>
      <t xml:space="preserve">
John's new referral was accepted</t>
    </r>
    <r>
      <rPr>
        <sz val="14"/>
        <color indexed="12"/>
        <rFont val="Arial Narrow"/>
        <family val="2"/>
      </rPr>
      <t xml:space="preserve"> </t>
    </r>
    <r>
      <rPr>
        <sz val="14"/>
        <rFont val="Arial Narrow"/>
        <family val="2"/>
      </rPr>
      <t xml:space="preserve">in Q2. He received respite services in the past but was formally discharged. He is returned under this KPI only for the quarter in which his referral was accepted i.e. Q2.  
</t>
    </r>
    <r>
      <rPr>
        <b/>
        <sz val="14"/>
        <rFont val="Arial Narrow"/>
        <family val="2"/>
      </rPr>
      <t>Example 2:</t>
    </r>
    <r>
      <rPr>
        <sz val="14"/>
        <rFont val="Arial Narrow"/>
        <family val="2"/>
      </rPr>
      <t xml:space="preserve">
Mary's new referral was accepted in Q1 for 2 weeks day summer camp in Q3. She is returned under this KPI only for the quarter in which her referral was accepted i.e. Q1.  She will be returned in Q3 only under "New people commenced".</t>
    </r>
  </si>
  <si>
    <r>
      <rPr>
        <b/>
        <sz val="14"/>
        <rFont val="Arial Narrow"/>
        <family val="2"/>
      </rPr>
      <t>Adult:</t>
    </r>
    <r>
      <rPr>
        <sz val="14"/>
        <rFont val="Arial Narrow"/>
        <family val="2"/>
      </rPr>
      <t xml:space="preserve">  a person aged over 18 and under 65 years.  In a small number of cases people may continue to access disability respite services post 65 years of age.
</t>
    </r>
    <r>
      <rPr>
        <b/>
        <sz val="14"/>
        <rFont val="Arial Narrow"/>
        <family val="2"/>
      </rPr>
      <t xml:space="preserve">
Child:</t>
    </r>
    <r>
      <rPr>
        <sz val="14"/>
        <rFont val="Arial Narrow"/>
        <family val="2"/>
      </rPr>
      <t xml:space="preserve"> Under 18 years.</t>
    </r>
  </si>
  <si>
    <t xml:space="preserve">To monitor number of new referrals accepted for adults &amp; children with an intellectual disability and/or autism for respite. </t>
  </si>
  <si>
    <t>New KPI for 2015. Baseline to be determined</t>
  </si>
  <si>
    <t xml:space="preserve">Count all new referrals accepted in this quarter. All new referrals accepted are only counted once i.e. in the quarter which their referral is received. Adults and children are counted separately.
This is a cumulative KPI i.e. at year end, each Area's four quarterly outturns will be added together to obtain the total end of year outturn for that Area in that year. 
</t>
  </si>
  <si>
    <t>People with an intellectual disability and / or autism</t>
  </si>
  <si>
    <t xml:space="preserve">The service user’s care plan which includes personal details and relevant information relating to their diagnosis, their needs and services and support they require to meet their needs.   </t>
  </si>
  <si>
    <t>Service developed in line with best practice internationally</t>
  </si>
  <si>
    <r>
      <t>o</t>
    </r>
    <r>
      <rPr>
        <sz val="14"/>
        <rFont val="Arial Narrow"/>
        <family val="2"/>
      </rPr>
      <t xml:space="preserve">Current (e.g. daily data reported on same day of activity, monthly data reported within the same month of activity)
</t>
    </r>
    <r>
      <rPr>
        <sz val="14"/>
        <rFont val="Wingdings 2"/>
        <family val="1"/>
        <charset val="2"/>
      </rPr>
      <t>R</t>
    </r>
    <r>
      <rPr>
        <sz val="14"/>
        <rFont val="Arial Narrow"/>
        <family val="2"/>
      </rPr>
      <t xml:space="preserve">Quarterly one month in arrears (Q2 data reported in July report)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</si>
  <si>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r>
      <t>R</t>
    </r>
    <r>
      <rPr>
        <sz val="14"/>
        <rFont val="Arial Narrow"/>
        <family val="2"/>
      </rPr>
      <t xml:space="preserve">Performance Assurance Report (PAR)    
</t>
    </r>
    <r>
      <rPr>
        <sz val="14"/>
        <rFont val="Wingdings"/>
        <charset val="2"/>
      </rPr>
      <t>¨</t>
    </r>
    <r>
      <rPr>
        <sz val="10.5"/>
        <rFont val="Arial Narrow"/>
        <family val="2"/>
      </rPr>
      <t xml:space="preserve"> </t>
    </r>
    <r>
      <rPr>
        <sz val="14"/>
        <rFont val="Arial Narrow"/>
        <family val="2"/>
      </rPr>
      <t xml:space="preserve">CompStat                           </t>
    </r>
    <r>
      <rPr>
        <sz val="14"/>
        <rFont val="Wingdings"/>
        <charset val="2"/>
      </rPr>
      <t>o</t>
    </r>
    <r>
      <rPr>
        <sz val="14"/>
        <rFont val="Arial Narrow"/>
        <family val="2"/>
      </rPr>
      <t xml:space="preserve">Other – give details: </t>
    </r>
  </si>
  <si>
    <t>(DIS 19) Disability: Respite Services (ID)</t>
  </si>
  <si>
    <r>
      <t xml:space="preserve">No. of new people with an intellectual disability and/or autism who </t>
    </r>
    <r>
      <rPr>
        <b/>
        <u/>
        <sz val="14"/>
        <rFont val="Arial Narrow"/>
        <family val="2"/>
      </rPr>
      <t>commenced</t>
    </r>
    <r>
      <rPr>
        <b/>
        <sz val="14"/>
        <rFont val="Arial Narrow"/>
        <family val="2"/>
      </rPr>
      <t xml:space="preserve"> a respite service </t>
    </r>
  </si>
  <si>
    <t>To monitor the number of adults with a physical and/or sensory disability formally discharged from PA services as funded by HSE Disability Services.</t>
  </si>
  <si>
    <t xml:space="preserve">New 2015, baseline to be determined </t>
  </si>
  <si>
    <t>Count all adults with a physical and/or sensory disability discharged from PA services in this quarter.  All discharges only to be counted once i.e. in the quarter they are discharged
This is a cumulative KPI, i.e. at year end, each Area’s four quarterly outturns will be added together to obtain the total end of year outturn for that Area in that year</t>
  </si>
  <si>
    <t>(DIS 38) Disability: PA Service</t>
  </si>
  <si>
    <r>
      <t xml:space="preserve">No. of adults with a physical and/or sensory disability </t>
    </r>
    <r>
      <rPr>
        <b/>
        <u/>
        <sz val="14"/>
        <rFont val="Arial Narrow"/>
        <family val="2"/>
      </rPr>
      <t xml:space="preserve">in receipt </t>
    </r>
    <r>
      <rPr>
        <b/>
        <sz val="14"/>
        <rFont val="Arial Narrow"/>
        <family val="2"/>
      </rPr>
      <t>of PA Services</t>
    </r>
  </si>
  <si>
    <r>
      <t xml:space="preserve">Total number of adults with a physical and/or sensory disability </t>
    </r>
    <r>
      <rPr>
        <b/>
        <u/>
        <sz val="14"/>
        <rFont val="Arial Narrow"/>
        <family val="2"/>
      </rPr>
      <t>in receipt</t>
    </r>
    <r>
      <rPr>
        <sz val="14"/>
        <rFont val="Arial Narrow"/>
        <family val="2"/>
      </rPr>
      <t xml:space="preserve"> of PA services, </t>
    </r>
    <r>
      <rPr>
        <b/>
        <u/>
        <sz val="14"/>
        <rFont val="Arial Narrow"/>
        <family val="2"/>
      </rPr>
      <t>in this quarter</t>
    </r>
    <r>
      <rPr>
        <sz val="14"/>
        <rFont val="Arial Narrow"/>
        <family val="2"/>
      </rPr>
      <t xml:space="preserve"> up to and including the last day of the quarter.
</t>
    </r>
    <r>
      <rPr>
        <b/>
        <sz val="14"/>
        <rFont val="Arial Narrow"/>
        <family val="2"/>
      </rPr>
      <t>Definition:</t>
    </r>
    <r>
      <rPr>
        <sz val="14"/>
        <rFont val="Arial Narrow"/>
        <family val="2"/>
      </rPr>
      <t xml:space="preserve"> Adults with a physical and/or sensory disability in receipt of a PA service in this quarter
</t>
    </r>
    <r>
      <rPr>
        <b/>
        <sz val="14"/>
        <rFont val="Arial Narrow"/>
        <family val="2"/>
      </rPr>
      <t xml:space="preserve">Include:
• </t>
    </r>
    <r>
      <rPr>
        <sz val="14"/>
        <rFont val="Arial Narrow"/>
        <family val="2"/>
      </rPr>
      <t>Adults with a physical and/or sensory disability in receipt of a PA service in this quarter including those who commenced a PA service and those who continued a PA service even if they were formally discharged in this quarter</t>
    </r>
    <r>
      <rPr>
        <sz val="14"/>
        <color indexed="10"/>
        <rFont val="Arial Narrow"/>
        <family val="2"/>
      </rPr>
      <t xml:space="preserve">
</t>
    </r>
    <r>
      <rPr>
        <sz val="14"/>
        <rFont val="Arial Narrow"/>
        <family val="2"/>
      </rPr>
      <t xml:space="preserve">
</t>
    </r>
    <r>
      <rPr>
        <b/>
        <sz val="14"/>
        <rFont val="Arial Narrow"/>
        <family val="2"/>
      </rPr>
      <t xml:space="preserve">Exclude: 
• </t>
    </r>
    <r>
      <rPr>
        <sz val="14"/>
        <rFont val="Arial Narrow"/>
        <family val="2"/>
      </rPr>
      <t>Adults with a physical and/or sensory disability who accessed PA service funded by other care groups ( e.g. Older Persons), Delayed Discharge Initiative Funding or Community Employment Scheme
• Adults with a physical and/or sensory disability who did not receive a PA service in this quarter but did in any previous quarters who have not been formally discharged</t>
    </r>
    <r>
      <rPr>
        <strike/>
        <sz val="14"/>
        <color indexed="10"/>
        <rFont val="Arial Narrow"/>
        <family val="2"/>
      </rPr>
      <t xml:space="preserve">
</t>
    </r>
    <r>
      <rPr>
        <sz val="14"/>
        <rFont val="Arial Narrow"/>
        <family val="2"/>
      </rPr>
      <t>• Adults with a physical and/or sensory disability who received a Home Support Service
• Adults with physical and sensory disability who require neurorehab supports that do not meet the definition of PA or Home Support
• Adults with an intellectual disability and/or autism   
• Children with any disability</t>
    </r>
  </si>
  <si>
    <r>
      <t xml:space="preserve">Example # 1:
</t>
    </r>
    <r>
      <rPr>
        <sz val="14"/>
        <rFont val="Arial Narrow"/>
        <family val="2"/>
      </rPr>
      <t xml:space="preserve">Sean received a PA service in Q3, continuing from a previous quarter.  Jane commenced a PA service in Q3.   Both Sean and Jane are returned under this KPI in Q3. Sean is also returned under "No of existing people in receipt of PA services"  in Q3 and Jane is also returned under 'No. of new people commenced' in Q3
</t>
    </r>
    <r>
      <rPr>
        <b/>
        <sz val="14"/>
        <rFont val="Arial Narrow"/>
        <family val="2"/>
      </rPr>
      <t>Example # 2:</t>
    </r>
    <r>
      <rPr>
        <sz val="14"/>
        <rFont val="Arial Narrow"/>
        <family val="2"/>
      </rPr>
      <t xml:space="preserve">
Martin received 10 PA hours per week from Agency A.  He was assessed as having an increased need and now receives 5 additional PA hours from Agency B. Martin is returned by each agency as 1 person. It is acknowledged that this is a "double count" but until a system of unique identification is established, both agencies must return what they are providing/funded by the HSE under this KPI.</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</si>
  <si>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For the purpose of this KPI an adult is aged over 18 and under 65. It may include persons aged over 65 years who began with Disability Services prior to turning 65.</t>
    </r>
  </si>
  <si>
    <t>To monitor the number of adults with a physical and/or sensory disability in receipt of PA services as funded by HSE Disability Services.</t>
  </si>
  <si>
    <t>Please tick which Indicator Classification this indicator applies to, ideally choose one classification (in some cases you may need to choose two).</t>
  </si>
  <si>
    <t>2015 Operational Plan Target: 2,186</t>
  </si>
  <si>
    <r>
      <t>Count the total number of adults with a physical and/or sensory disability in receipt of PA services in this quarter including all</t>
    </r>
    <r>
      <rPr>
        <sz val="14"/>
        <color indexed="10"/>
        <rFont val="Arial Narrow"/>
        <family val="2"/>
      </rPr>
      <t xml:space="preserve"> </t>
    </r>
    <r>
      <rPr>
        <sz val="14"/>
        <rFont val="Arial Narrow"/>
        <family val="2"/>
      </rPr>
      <t>newly commenced</t>
    </r>
    <r>
      <rPr>
        <sz val="14"/>
        <color indexed="10"/>
        <rFont val="Arial Narrow"/>
        <family val="2"/>
      </rPr>
      <t xml:space="preserve"> </t>
    </r>
    <r>
      <rPr>
        <sz val="14"/>
        <rFont val="Arial Narrow"/>
        <family val="2"/>
      </rPr>
      <t>and existing clients</t>
    </r>
    <r>
      <rPr>
        <sz val="14"/>
        <color indexed="10"/>
        <rFont val="Arial Narrow"/>
        <family val="2"/>
      </rPr>
      <t xml:space="preserve"> </t>
    </r>
    <r>
      <rPr>
        <sz val="14"/>
        <rFont val="Arial Narrow"/>
        <family val="2"/>
      </rPr>
      <t>even if they were formally discharged in this quarter 
This is a point in time calculation i.e. do not add the 4 quarter returns together. Example: Cork: Q1: 20, Q2: 23, Q3: 21, Q4:23, end of year return is 23.</t>
    </r>
  </si>
  <si>
    <t>(DIS 39) Disability: PA Service</t>
  </si>
  <si>
    <r>
      <t xml:space="preserve">No. of PA Service hours </t>
    </r>
    <r>
      <rPr>
        <b/>
        <u/>
        <sz val="14"/>
        <rFont val="Arial Narrow"/>
        <family val="2"/>
      </rPr>
      <t>delivered</t>
    </r>
    <r>
      <rPr>
        <b/>
        <sz val="14"/>
        <rFont val="Arial Narrow"/>
        <family val="2"/>
      </rPr>
      <t xml:space="preserve"> to adults with a physical and/or sensory disability</t>
    </r>
  </si>
  <si>
    <t xml:space="preserve">KPI Description  
</t>
  </si>
  <si>
    <r>
      <t xml:space="preserve">Total number of PA service </t>
    </r>
    <r>
      <rPr>
        <b/>
        <u/>
        <sz val="14"/>
        <rFont val="Arial Narrow"/>
        <family val="2"/>
      </rPr>
      <t>hours delivered</t>
    </r>
    <r>
      <rPr>
        <sz val="14"/>
        <rFont val="Arial Narrow"/>
        <family val="2"/>
      </rPr>
      <t xml:space="preserve"> to adults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Include:</t>
    </r>
    <r>
      <rPr>
        <sz val="14"/>
        <rFont val="Arial Narrow"/>
        <family val="2"/>
      </rPr>
      <t xml:space="preserve">
•</t>
    </r>
    <r>
      <rPr>
        <b/>
        <sz val="14"/>
        <rFont val="Arial Narrow"/>
        <family val="2"/>
      </rPr>
      <t xml:space="preserve"> </t>
    </r>
    <r>
      <rPr>
        <sz val="14"/>
        <rFont val="Arial Narrow"/>
        <family val="2"/>
      </rPr>
      <t xml:space="preserve">Hours delivered to adults with a physical and/or sensory disability in receipt of a PA service in this quarter including those who commenced a PA service and those who continued a PA service, even if they were discharged in the quarter
</t>
    </r>
    <r>
      <rPr>
        <b/>
        <sz val="14"/>
        <rFont val="Arial Narrow"/>
        <family val="2"/>
      </rPr>
      <t xml:space="preserve">Exclude: </t>
    </r>
    <r>
      <rPr>
        <sz val="14"/>
        <rFont val="Arial Narrow"/>
        <family val="2"/>
      </rPr>
      <t xml:space="preserve">
• Hours funded by other care groups ( e.g. Older Persons), Delayed Discharge Initiative Funding or Community Employment Scheme
• Hours provided in previous quarter(s) but not in this quarter 
• Hours provided by Home Support Service 
• Hours provided for adults with physical and sensory disability who require neurorehab supports that do not meet the definition of PA or Home Support
• Hours provided for adults with an intellectual disability and/or autism   
• Hours provided for children with any disability
</t>
    </r>
  </si>
  <si>
    <r>
      <t xml:space="preserve">Example # 1:
</t>
    </r>
    <r>
      <rPr>
        <sz val="14"/>
        <rFont val="Arial Narrow"/>
        <family val="2"/>
      </rPr>
      <t xml:space="preserve">Michael and Kieran are brothers with physical and sensory disability. They each have a Personal Assistant for 4 hours 3 days a week. No. of hours returned under this KPI in this quarter is 4 hours x 2 PA x 3 days x 13 weeks = total of  312 (presuming 13 weeks in the quarter) i.e. count the number of paid  hours </t>
    </r>
    <r>
      <rPr>
        <b/>
        <sz val="14"/>
        <rFont val="Arial Narrow"/>
        <family val="2"/>
      </rPr>
      <t xml:space="preserve"> 
Example # 2:
</t>
    </r>
    <r>
      <rPr>
        <sz val="14"/>
        <rFont val="Arial Narrow"/>
        <family val="2"/>
      </rPr>
      <t>Fred and Peter are brothers with  physical and sensory disability.  1 Personal Assistant provides a service at their home for 3 hours 2 days per week.  No. of hours returned under this KPI in this quarter is 3 hours x 2 days x 13 weeks = total of 78 hours (presuming 13 weeks in the quarter) i.e. count the number of paid hours</t>
    </r>
    <r>
      <rPr>
        <b/>
        <sz val="14"/>
        <rFont val="Arial Narrow"/>
        <family val="2"/>
      </rPr>
      <t xml:space="preserve"> 
</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</si>
  <si>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 xml:space="preserve">Employed by: </t>
    </r>
    <r>
      <rPr>
        <sz val="14"/>
        <rFont val="Arial Narrow"/>
        <family val="2"/>
      </rPr>
      <t xml:space="preserve">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For the purpose of this KPI an adult is aged over 18 and under 65. It may include persons aged over 65 years who began with Disability Services prior to turning 65.</t>
    </r>
  </si>
  <si>
    <t>To monitor the total number PA service hours delivered to adults with a physical and/or sensory disability as funded by HSE Disability Services.</t>
  </si>
  <si>
    <t>2015 Operational Plan Target: 1,318,819</t>
  </si>
  <si>
    <t xml:space="preserve">Count the total number of PA service hours delivered to adults with a physical and/or sensory disability.  
This is a cumulative KPI, i.e. at year end, each Area’s four quarterly outturns will be added together to obtain the total end of year outturn for that Area in that year.
</t>
  </si>
  <si>
    <t>(DIS 40) Disability: PA Service</t>
  </si>
  <si>
    <t>No. of adults with a physical and/or sensory disability in receipt of from
1 - 5
6 - 10
11 - 20
21 - 40
41 - 60
60+ PA hours per week</t>
  </si>
  <si>
    <r>
      <t xml:space="preserve">Total number of adults with a physical and/or sensory disability, in receipt of PA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Adults with a physical and/or sensory disability in receipt of a PA service in this quarter including those who commenced a PA service and those who continued a PA service even if they were formally discharged in this 
</t>
    </r>
    <r>
      <rPr>
        <b/>
        <sz val="14"/>
        <rFont val="Arial Narrow"/>
        <family val="2"/>
      </rPr>
      <t xml:space="preserve">Exclude: </t>
    </r>
    <r>
      <rPr>
        <sz val="14"/>
        <rFont val="Arial Narrow"/>
        <family val="2"/>
      </rPr>
      <t xml:space="preserve">
• Adults with a physical and/or sensory disability discharged from PA service funded by other care groups ( e.g. Older Persons), Delayed Discharge Initiative Funding or Community Employment Scheme
• Adults with a physical and/or sensory disability who did not receive a PA service in the last week of the biannual reporting period i.e. lat week of June or December
• Adults with a physical and/or sensory disability who received a Home Support Service
• Adults with physical and sensory disability who require neurorehab supports that do not meet the definition of PA or Home Support
• Adults with an intellectual disability and/or autism   
• Children with any disability</t>
    </r>
  </si>
  <si>
    <r>
      <t xml:space="preserve">Example # 1:
</t>
    </r>
    <r>
      <rPr>
        <sz val="14"/>
        <rFont val="Arial Narrow"/>
        <family val="2"/>
      </rPr>
      <t xml:space="preserve">Tony was receiving 10 hours PA per week during Q2 but due to change in circumstances, he received 22 hours PA service in the </t>
    </r>
    <r>
      <rPr>
        <u/>
        <sz val="14"/>
        <rFont val="Arial Narrow"/>
        <family val="2"/>
      </rPr>
      <t>final week</t>
    </r>
    <r>
      <rPr>
        <sz val="14"/>
        <rFont val="Arial Narrow"/>
        <family val="2"/>
      </rPr>
      <t xml:space="preserve"> of June, the biannual reporting period.  Therefore Tony is returned under this KPI in "No. of people in receipt of Band 21 – 40 hours PA service". </t>
    </r>
    <r>
      <rPr>
        <b/>
        <sz val="14"/>
        <rFont val="Arial Narrow"/>
        <family val="2"/>
      </rPr>
      <t xml:space="preserve">
</t>
    </r>
    <r>
      <rPr>
        <sz val="14"/>
        <rFont val="Arial Narrow"/>
        <family val="2"/>
      </rPr>
      <t/>
    </r>
  </si>
  <si>
    <r>
      <rPr>
        <b/>
        <sz val="14"/>
        <rFont val="Arial Narrow"/>
        <family val="2"/>
      </rPr>
      <t>Example # 1:</t>
    </r>
    <r>
      <rPr>
        <sz val="14"/>
        <rFont val="Arial Narrow"/>
        <family val="2"/>
      </rPr>
      <t xml:space="preserve">
Mark received respite service in Q1 and Q2 in Waterford. He was formally discharged at end of Q2 when he moved to Donegal. Mark is returned by Waterford under this KPI in Q2. He is also returned by Waterford for Q2 under "No. of Existing Persons in receipt of Respite" and by Donegal under "No. of new referrals received" for the quarter in which they receive his new referral.
</t>
    </r>
    <r>
      <rPr>
        <b/>
        <sz val="14"/>
        <rFont val="Arial Narrow"/>
        <family val="2"/>
      </rPr>
      <t xml:space="preserve">Example # 2: </t>
    </r>
    <r>
      <rPr>
        <sz val="14"/>
        <rFont val="Arial Narrow"/>
        <family val="2"/>
      </rPr>
      <t xml:space="preserve">
In Q1, Linda and Pauline are offered holiday respite in August.  Linda declines the service in Q2 and is subsequently discharged. A letter is issued to Linda to confirm the discharge. Linda is returned as a discharge in the quarter in which the letter was issued i.e. Q2. Pauline accepts the 2 weeks holiday respite in Q3 as a once off and is returned under both "No. of people commenced" and "No. of people discharged" in Q3
</t>
    </r>
    <r>
      <rPr>
        <b/>
        <sz val="14"/>
        <rFont val="Arial Narrow"/>
        <family val="2"/>
      </rPr>
      <t>Example # 3</t>
    </r>
    <r>
      <rPr>
        <sz val="14"/>
        <rFont val="Arial Narrow"/>
        <family val="2"/>
      </rPr>
      <t xml:space="preserve">
Susan has been receiving respite service over years.  She was admitted to hospital in Q1 and it is unclear at end of quarter whether she will be returning home and to respite services or to residential and so returned under this KPI.  Each person's case needs to be reviewed individually to determine when formal discharge from respite is appropriate. 
If a person is discharged from respite and returned under this KPI, should they later return home/ to respite service, 
return them under "No. new referrals accepted" and "No. new persons commenced" in relevant quarter</t>
    </r>
  </si>
  <si>
    <t xml:space="preserve">To monitor the number of adults and children with intellectual disability and/or autism discharged from respite services.
</t>
  </si>
  <si>
    <t>Count the total number of adults and children with an intellectual disability and/or autism discharged from respite service in this quarter. Adults and children are counted separately
This is a cumulative KPI i.e. at year end, each Area's four quarterly outturns will be added together to obtain the total end of year outturn for that Area in that year.</t>
  </si>
  <si>
    <r>
      <t>R</t>
    </r>
    <r>
      <rPr>
        <sz val="14"/>
        <rFont val="Arial Narrow"/>
        <family val="2"/>
      </rPr>
      <t xml:space="preserve">Performance Assurance Report (PAR)    
</t>
    </r>
    <r>
      <rPr>
        <sz val="14"/>
        <rFont val="Wingdings"/>
        <charset val="2"/>
      </rPr>
      <t>¨</t>
    </r>
    <r>
      <rPr>
        <sz val="14"/>
        <rFont val="Arial Narrow"/>
        <family val="2"/>
      </rPr>
      <t xml:space="preserve">CompStat                           </t>
    </r>
    <r>
      <rPr>
        <sz val="14"/>
        <rFont val="Wingdings"/>
        <charset val="2"/>
      </rPr>
      <t>o</t>
    </r>
    <r>
      <rPr>
        <sz val="14"/>
        <rFont val="Arial Narrow"/>
        <family val="2"/>
      </rPr>
      <t>Other – give details:</t>
    </r>
  </si>
  <si>
    <t>(DIS 22) Disability: Respite (ID)</t>
  </si>
  <si>
    <r>
      <t xml:space="preserve">Total no. of people with an intellectual disability and/or autism </t>
    </r>
    <r>
      <rPr>
        <b/>
        <u/>
        <sz val="14"/>
        <rFont val="Arial Narrow"/>
        <family val="2"/>
      </rPr>
      <t>in receipt</t>
    </r>
    <r>
      <rPr>
        <b/>
        <sz val="14"/>
        <rFont val="Arial Narrow"/>
        <family val="2"/>
      </rPr>
      <t xml:space="preserve"> of Respite Service </t>
    </r>
  </si>
  <si>
    <r>
      <t xml:space="preserve">Total number of people with an intellectual disability and/or autism </t>
    </r>
    <r>
      <rPr>
        <b/>
        <u/>
        <sz val="14"/>
        <rFont val="Arial Narrow"/>
        <family val="2"/>
      </rPr>
      <t>in receipt</t>
    </r>
    <r>
      <rPr>
        <sz val="14"/>
        <rFont val="Arial Narrow"/>
        <family val="2"/>
      </rPr>
      <t xml:space="preserve"> of respite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Include: 
• </t>
    </r>
    <r>
      <rPr>
        <sz val="14"/>
        <rFont val="Arial Narrow"/>
        <family val="2"/>
      </rPr>
      <t xml:space="preserve">All people in receipt of a respite service in this quarter, including those who commenced respite services and those who continued respite service in this quarter even if they were formally discharged during the quarter  
</t>
    </r>
    <r>
      <rPr>
        <b/>
        <sz val="14"/>
        <rFont val="Arial Narrow"/>
        <family val="2"/>
      </rPr>
      <t/>
    </r>
  </si>
  <si>
    <r>
      <rPr>
        <b/>
        <sz val="14"/>
        <rFont val="Arial Narrow"/>
        <family val="2"/>
      </rPr>
      <t xml:space="preserve">Exclude: </t>
    </r>
    <r>
      <rPr>
        <sz val="14"/>
        <rFont val="Arial Narrow"/>
        <family val="2"/>
      </rPr>
      <t xml:space="preserve">
•  People with an ID and/or autism who received respite funded by other care groups (e.g. Older Persons)  
• People with an ID and/or autism who did not receive respite in this quarter but did in any previous quarter who have not been formally discharged   
• People with an ID and/or autism who received respite services in their own home - these are returned under Home Support
• People with a physical and sensory disability</t>
    </r>
  </si>
  <si>
    <r>
      <rPr>
        <b/>
        <sz val="14"/>
        <rFont val="Arial Narrow"/>
        <family val="2"/>
      </rPr>
      <t xml:space="preserve">Example # 1: </t>
    </r>
    <r>
      <rPr>
        <sz val="14"/>
        <rFont val="Arial Narrow"/>
        <family val="2"/>
      </rPr>
      <t xml:space="preserve">
Kevin received a respite service in Q3, continuing on from Q1.   Rose commenced respite service in Q3.   Both Kevin and Rose are returned under this KPI in Q3. Kevin is also returned under "No of existing people in receipt of respite services" (KPI 14)  in Q3 and Rose is also returned under 'No. of new people commenced' (KPI 13) in Q3</t>
    </r>
  </si>
  <si>
    <t xml:space="preserve">To monitor the numbers of adults and children with intellectual disability and/or autism who benefit from respite service 
</t>
  </si>
  <si>
    <t>2015 Operational Plan Target: 4,240</t>
  </si>
  <si>
    <t>Name and Address of each service unit</t>
  </si>
  <si>
    <t>b)</t>
  </si>
  <si>
    <t>Capacity quantum of service detailed per unit</t>
  </si>
  <si>
    <t>c)</t>
  </si>
  <si>
    <t>Staffing by grade detailed per unit</t>
  </si>
  <si>
    <t>d)</t>
  </si>
  <si>
    <t>Relief WTE included per unit</t>
  </si>
  <si>
    <t>e)</t>
  </si>
  <si>
    <t>Programme detail completed and verified</t>
  </si>
  <si>
    <t>f)</t>
  </si>
  <si>
    <t>g)</t>
  </si>
  <si>
    <t>Client category completed &amp; Verified</t>
  </si>
  <si>
    <t>h)</t>
  </si>
  <si>
    <t>Client Support ratio completed &amp; verified</t>
  </si>
  <si>
    <t>Check that the information is in number format in relevant cells, the summary will only add up numeric values</t>
  </si>
  <si>
    <t>Verification of financial information</t>
  </si>
  <si>
    <t>Latest Available Audited Accounts *</t>
  </si>
  <si>
    <t>Template</t>
  </si>
  <si>
    <t>Difference</t>
  </si>
  <si>
    <t>HSE Allocation</t>
  </si>
  <si>
    <t>Superann income</t>
  </si>
  <si>
    <t>Allocation for Current year</t>
  </si>
  <si>
    <t xml:space="preserve">* If reliable management accounts are available for current year please use these for this verification. </t>
  </si>
  <si>
    <t>20XX</t>
  </si>
  <si>
    <t>Service Capacity as at 1.1.20XX</t>
  </si>
  <si>
    <t>Sensory</t>
  </si>
  <si>
    <t>Family Support Worker</t>
  </si>
  <si>
    <t>Please insert Full postal address</t>
  </si>
  <si>
    <t>Mental Health ID</t>
  </si>
  <si>
    <t>Day Rehabilitative Training</t>
  </si>
  <si>
    <t>Text Descriptions of the Staffing numbers entered under each headings should be provided below</t>
  </si>
  <si>
    <t>Introduction</t>
  </si>
  <si>
    <t>Purpose</t>
  </si>
  <si>
    <t>Service Provider contact Details:</t>
  </si>
  <si>
    <r>
      <t xml:space="preserve">Enter the total received from Client charges/contributions where those charges/contributions are utilised to support the operation of the unit. </t>
    </r>
    <r>
      <rPr>
        <i/>
        <sz val="12"/>
        <rFont val="Times New Roman"/>
        <family val="1"/>
      </rPr>
      <t>Ensure where this is included that the associated costs supported are also included</t>
    </r>
    <r>
      <rPr>
        <sz val="12"/>
        <rFont val="Times New Roman"/>
        <family val="1"/>
      </rPr>
      <t>.</t>
    </r>
  </si>
  <si>
    <t>Any other funding supporting the unit including , FAS funding after deduction of expenses, Other state bodies, provider contribution if applicable etc.</t>
  </si>
  <si>
    <t>Instruction</t>
  </si>
  <si>
    <t>This template may be requested as a monitoring tool throughout the year, with updated information as at the period end.</t>
  </si>
  <si>
    <t>Maintenance Foreman</t>
  </si>
  <si>
    <t>5071</t>
  </si>
  <si>
    <t>Maintenance Officer</t>
  </si>
  <si>
    <t>5088</t>
  </si>
  <si>
    <t>Chargehand</t>
  </si>
  <si>
    <t>5487</t>
  </si>
  <si>
    <t>General Operative</t>
  </si>
  <si>
    <t>5606</t>
  </si>
  <si>
    <t>Maintenance Craftsman/Technician</t>
  </si>
  <si>
    <t>GENERAL SUPPORT SERVICES</t>
  </si>
  <si>
    <t>6006</t>
  </si>
  <si>
    <t>Services Coordinator 1 (Disability Services)</t>
  </si>
  <si>
    <t>6009</t>
  </si>
  <si>
    <t>Services Coordinator 4 (Disability Services)</t>
  </si>
  <si>
    <t>6030</t>
  </si>
  <si>
    <t>Community Welfare Officer</t>
  </si>
  <si>
    <t>6402</t>
  </si>
  <si>
    <t>Workshop Supervisor/Instructor, Senior</t>
  </si>
  <si>
    <t>6403</t>
  </si>
  <si>
    <t>Pastoral Care Worker</t>
  </si>
  <si>
    <t>6404</t>
  </si>
  <si>
    <t>Chaplain</t>
  </si>
  <si>
    <t>6416</t>
  </si>
  <si>
    <t>6425</t>
  </si>
  <si>
    <t>Workshop Supervisor/Instructor</t>
  </si>
  <si>
    <t>6482</t>
  </si>
  <si>
    <t>Care Assistant (Intellectual Disability Services)</t>
  </si>
  <si>
    <t>6492</t>
  </si>
  <si>
    <t>Pool Attendant/Supervisor</t>
  </si>
  <si>
    <t>6502</t>
  </si>
  <si>
    <t>Outreach Worker</t>
  </si>
  <si>
    <t>OTHER PATIENT &amp; CLIENT CARE</t>
  </si>
  <si>
    <t>TOTAL</t>
  </si>
  <si>
    <t>(DIS 42) Disability: Home Support Service (ID Clients)</t>
  </si>
  <si>
    <r>
      <t xml:space="preserve">No. of new people with intellectual disability and/or autism who </t>
    </r>
    <r>
      <rPr>
        <b/>
        <u/>
        <sz val="14"/>
        <rFont val="Arial Narrow"/>
        <family val="2"/>
      </rPr>
      <t xml:space="preserve">commenced </t>
    </r>
    <r>
      <rPr>
        <b/>
        <sz val="14"/>
        <rFont val="Arial Narrow"/>
        <family val="2"/>
      </rPr>
      <t>a Home Support Service</t>
    </r>
  </si>
  <si>
    <r>
      <t xml:space="preserve">Total number of new people with an intellectual disability and/or autism, who </t>
    </r>
    <r>
      <rPr>
        <b/>
        <u/>
        <sz val="14"/>
        <rFont val="Arial Narrow"/>
        <family val="2"/>
      </rPr>
      <t>commenced</t>
    </r>
    <r>
      <rPr>
        <sz val="14"/>
        <rFont val="Arial Narrow"/>
        <family val="2"/>
      </rPr>
      <t xml:space="preserve">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Include: 
• </t>
    </r>
    <r>
      <rPr>
        <sz val="14"/>
        <rFont val="Arial Narrow"/>
        <family val="2"/>
      </rPr>
      <t>All new people who commenced a Home Support service in this quarter.</t>
    </r>
    <r>
      <rPr>
        <b/>
        <sz val="14"/>
        <rFont val="Arial Narrow"/>
        <family val="2"/>
      </rPr>
      <t xml:space="preserve">
Exclude:   </t>
    </r>
    <r>
      <rPr>
        <sz val="14"/>
        <rFont val="Arial Narrow"/>
        <family val="2"/>
      </rPr>
      <t xml:space="preserve">
• People with an intellectual disability and/or autism who commenced Home Support service funded by other care groups (e.g. Older Persons), Delayed Discharge Initiative Funding or Community Employment Scheme
• People with an intellectual disability and/or autism already in receipt of a Home Support service who have not been discharged even if that service is less than they were assessed for. They are returned under "No. of existing Persons in receipt of Home Support" (KPI 37) in subsequent quarters that they access Home Support
• Children receiving support for pre-school places as this is not a Home Support service
• People who commenced a PA Service 
• People with a physical and sensory disability.   </t>
    </r>
  </si>
  <si>
    <t xml:space="preserve">All adults and children receiving home support hours must be returned by the HSE Area from which their funding is allocated e.g. a service user from Sligo accessing Home Support in Longford, funded by Sligo home support budget must be returned by Sligo Disability Services. </t>
  </si>
  <si>
    <r>
      <t>Count the total number of adults and children with an intellectual disability and/or autism in receipt of respite in this quarter, including new commenced and existing clients even if they were discharged in this quarter</t>
    </r>
    <r>
      <rPr>
        <sz val="14"/>
        <color indexed="14"/>
        <rFont val="Arial Narrow"/>
        <family val="2"/>
      </rPr>
      <t xml:space="preserve">. </t>
    </r>
    <r>
      <rPr>
        <sz val="14"/>
        <rFont val="Arial Narrow"/>
        <family val="2"/>
      </rPr>
      <t xml:space="preserve"> Adults and children are counted separately.
This is a point in time KPI calculation i.e. do not add the quarterly returns together.  For year end annual outturn, the Q4 outturn is used e.g. Q1:243, Q2: 218, Q3: 197, Q4: 222, therefore the total number in receipt of respite at the end of the year is 222.</t>
    </r>
  </si>
  <si>
    <r>
      <t>R</t>
    </r>
    <r>
      <rPr>
        <sz val="14"/>
        <rFont val="Arial Narrow"/>
        <family val="2"/>
      </rPr>
      <t xml:space="preserve">Performance Assurance Report (PAR)    
</t>
    </r>
    <r>
      <rPr>
        <sz val="14"/>
        <rFont val="Wingdings 2"/>
        <family val="1"/>
        <charset val="2"/>
      </rPr>
      <t>R</t>
    </r>
    <r>
      <rPr>
        <sz val="14"/>
        <rFont val="Arial Narrow"/>
        <family val="2"/>
      </rPr>
      <t xml:space="preserve"> CompStat                           </t>
    </r>
    <r>
      <rPr>
        <sz val="14"/>
        <rFont val="Wingdings"/>
        <charset val="2"/>
      </rPr>
      <t>o</t>
    </r>
    <r>
      <rPr>
        <sz val="14"/>
        <rFont val="Arial Narrow"/>
        <family val="2"/>
      </rPr>
      <t>Other – give details:</t>
    </r>
  </si>
  <si>
    <t>(DIS 23) Disability: Respite (ID)</t>
  </si>
  <si>
    <r>
      <t xml:space="preserve">No. of </t>
    </r>
    <r>
      <rPr>
        <b/>
        <u/>
        <sz val="14"/>
        <rFont val="Arial Narrow"/>
        <family val="2"/>
      </rPr>
      <t>overnights</t>
    </r>
    <r>
      <rPr>
        <b/>
        <sz val="14"/>
        <rFont val="Arial Narrow"/>
        <family val="2"/>
      </rPr>
      <t xml:space="preserve"> with or without day respite accessed by people with an intellectual disability and/or autism</t>
    </r>
  </si>
  <si>
    <r>
      <t xml:space="preserve">No. of </t>
    </r>
    <r>
      <rPr>
        <b/>
        <u/>
        <sz val="14"/>
        <rFont val="Arial Narrow"/>
        <family val="2"/>
      </rPr>
      <t>overnights</t>
    </r>
    <r>
      <rPr>
        <strike/>
        <sz val="14"/>
        <rFont val="Arial Narrow"/>
        <family val="2"/>
      </rPr>
      <t xml:space="preserve"> </t>
    </r>
    <r>
      <rPr>
        <sz val="14"/>
        <rFont val="Arial Narrow"/>
        <family val="2"/>
      </rPr>
      <t xml:space="preserve">with or without day respite accessed by people with intellectual disability and/or autism </t>
    </r>
    <r>
      <rPr>
        <b/>
        <u/>
        <sz val="14"/>
        <rFont val="Arial Narrow"/>
        <family val="2"/>
      </rPr>
      <t>in this quarter</t>
    </r>
    <r>
      <rPr>
        <sz val="14"/>
        <rFont val="Arial Narrow"/>
        <family val="2"/>
      </rPr>
      <t xml:space="preserve">, up to including the last day of the quarter. 
</t>
    </r>
    <r>
      <rPr>
        <b/>
        <sz val="14"/>
        <rFont val="Arial Narrow"/>
        <family val="2"/>
      </rPr>
      <t xml:space="preserve">Overnight respite locations include, short stays in the following service types: </t>
    </r>
    <r>
      <rPr>
        <sz val="14"/>
        <rFont val="Arial Narrow"/>
        <family val="2"/>
      </rPr>
      <t xml:space="preserve">
• Centre based respite
• Host Family
• Community Home
• Private Nursing Home
• Holiday Respite
</t>
    </r>
    <r>
      <rPr>
        <b/>
        <sz val="14"/>
        <rFont val="Arial Narrow"/>
        <family val="2"/>
      </rPr>
      <t xml:space="preserve">Include: </t>
    </r>
    <r>
      <rPr>
        <sz val="14"/>
        <rFont val="Arial Narrow"/>
        <family val="2"/>
      </rPr>
      <t xml:space="preserve">
• Overnights where people stay at a respite location overnight (i.e. in a bed), </t>
    </r>
    <r>
      <rPr>
        <u/>
        <sz val="14"/>
        <rFont val="Arial Narrow"/>
        <family val="2"/>
      </rPr>
      <t>including the time spent at that location on the preceding or following day or part of day.</t>
    </r>
    <r>
      <rPr>
        <sz val="14"/>
        <rFont val="Arial Narrow"/>
        <family val="2"/>
      </rPr>
      <t xml:space="preserve">
</t>
    </r>
    <r>
      <rPr>
        <b/>
        <sz val="14"/>
        <rFont val="Arial Narrow"/>
        <family val="2"/>
      </rPr>
      <t>Exclude:</t>
    </r>
    <r>
      <rPr>
        <sz val="14"/>
        <rFont val="Arial Narrow"/>
        <family val="2"/>
      </rPr>
      <t xml:space="preserve"> 
• Overnight respite provided by other care groups (e.g. Older Persons) 
• Day or evening respite where the person did not remain overnight 
• Overnight respite provided for people in their own home - this is returned under Home Support
• Overnight Respite for people with a physical and sensory disability</t>
    </r>
  </si>
  <si>
    <r>
      <rPr>
        <b/>
        <sz val="14"/>
        <rFont val="Arial Narrow"/>
        <family val="2"/>
      </rPr>
      <t xml:space="preserve">Example # 1: 
</t>
    </r>
    <r>
      <rPr>
        <sz val="14"/>
        <rFont val="Arial Narrow"/>
        <family val="2"/>
      </rPr>
      <t>Sheila is in receipt of respite from Friday 4pm to Monday 10am.  3 nights of respite are returned for Sheila under this KPI. No "Day Only Respite" is returned for Sheila as they are included as part of her overnight count (See "Include" above).</t>
    </r>
  </si>
  <si>
    <t>To monitor the numbers of adults and children with an intellectual disability and/or autism in receipt of overnight respite service</t>
  </si>
  <si>
    <t>2015 Operational Plan Target: 162,396</t>
  </si>
  <si>
    <t>Count the number of overnight respite stays provided in the quarter, including the time spent at that location on the preceding or following day or part of day. Adults and children are counted separately.
This is a cumulative KPI i.e. at year end, each Area's four quarterly outturns will be added together to obtain the total end of year outturn for that Area in that year.</t>
  </si>
  <si>
    <t>People with an intellectual disability and / or autism.</t>
  </si>
  <si>
    <t>(DIS 24) Disability: Respite (ID)</t>
  </si>
  <si>
    <r>
      <t xml:space="preserve">No. of </t>
    </r>
    <r>
      <rPr>
        <b/>
        <u/>
        <sz val="14"/>
        <rFont val="Arial Narrow"/>
        <family val="2"/>
      </rPr>
      <t>day only</t>
    </r>
    <r>
      <rPr>
        <b/>
        <sz val="14"/>
        <rFont val="Arial Narrow"/>
        <family val="2"/>
      </rPr>
      <t xml:space="preserve"> respite sessions accessed by people with an intellectual disability and/or autism</t>
    </r>
  </si>
  <si>
    <r>
      <t xml:space="preserve">Total number of </t>
    </r>
    <r>
      <rPr>
        <b/>
        <u/>
        <sz val="14"/>
        <rFont val="Arial Narrow"/>
        <family val="2"/>
      </rPr>
      <t>day only</t>
    </r>
    <r>
      <rPr>
        <sz val="14"/>
        <rFont val="Arial Narrow"/>
        <family val="2"/>
      </rPr>
      <t xml:space="preserve"> respite sessions provided for people with an intellectual disability and/or autism </t>
    </r>
    <r>
      <rPr>
        <b/>
        <u/>
        <sz val="14"/>
        <rFont val="Arial Narrow"/>
        <family val="2"/>
      </rPr>
      <t>in this quarter</t>
    </r>
    <r>
      <rPr>
        <sz val="14"/>
        <rFont val="Arial Narrow"/>
        <family val="2"/>
      </rPr>
      <t xml:space="preserve">, up to and including the last day of the quarter.
</t>
    </r>
    <r>
      <rPr>
        <b/>
        <sz val="14"/>
        <rFont val="Arial Narrow"/>
        <family val="2"/>
      </rPr>
      <t>Respite locations include:</t>
    </r>
    <r>
      <rPr>
        <sz val="14"/>
        <rFont val="Arial Narrow"/>
        <family val="2"/>
      </rPr>
      <t xml:space="preserve">  
• Centre based respite
• Host Family
• Community Home
• Private Nursing Home
• Holiday Respite
• Saturday Clubs</t>
    </r>
    <r>
      <rPr>
        <b/>
        <sz val="14"/>
        <rFont val="Arial Narrow"/>
        <family val="2"/>
      </rPr>
      <t/>
    </r>
  </si>
  <si>
    <r>
      <rPr>
        <b/>
        <sz val="14"/>
        <rFont val="Arial Narrow"/>
        <family val="2"/>
      </rPr>
      <t xml:space="preserve">Include: </t>
    </r>
    <r>
      <rPr>
        <sz val="14"/>
        <rFont val="Arial Narrow"/>
        <family val="2"/>
      </rPr>
      <t xml:space="preserve">
• Number of non-overnight day only respite accessed by people in the quarter.
</t>
    </r>
    <r>
      <rPr>
        <b/>
        <sz val="14"/>
        <rFont val="Arial Narrow"/>
        <family val="2"/>
      </rPr>
      <t xml:space="preserve">Exclude: </t>
    </r>
    <r>
      <rPr>
        <sz val="14"/>
        <rFont val="Arial Narrow"/>
        <family val="2"/>
      </rPr>
      <t xml:space="preserve">
</t>
    </r>
    <r>
      <rPr>
        <sz val="14"/>
        <color indexed="12"/>
        <rFont val="Arial Narrow"/>
        <family val="2"/>
      </rPr>
      <t>•</t>
    </r>
    <r>
      <rPr>
        <sz val="14"/>
        <rFont val="Arial Narrow"/>
        <family val="2"/>
      </rPr>
      <t xml:space="preserve"> Day Only respite funded by other care groups (e.g. Older Persons) 
• Overnight respite stays where people stayed at a respite location overnight (i.e. in a bed).
• "Day Services" such as work-like, educational and training services. These are counted in KPIs 1-9.
•  Day Only respite for people with a physical and sensory disability.</t>
    </r>
  </si>
  <si>
    <r>
      <rPr>
        <b/>
        <sz val="14"/>
        <rFont val="Arial Narrow"/>
        <family val="2"/>
      </rPr>
      <t xml:space="preserve">Example 1: </t>
    </r>
    <r>
      <rPr>
        <sz val="14"/>
        <rFont val="Arial Narrow"/>
        <family val="2"/>
      </rPr>
      <t xml:space="preserve">
Lucy is in receipt of respite after school one evening per week from 2.30 pm to 9 pm.  She is returned as 1 'Day Only' respite per week or 13 day respite sessions per quarter (presuming there are 13 weeks in the quarter). 
</t>
    </r>
    <r>
      <rPr>
        <b/>
        <sz val="14"/>
        <rFont val="Arial Narrow"/>
        <family val="2"/>
      </rPr>
      <t>Example 2:</t>
    </r>
    <r>
      <rPr>
        <sz val="14"/>
        <rFont val="Arial Narrow"/>
        <family val="2"/>
      </rPr>
      <t xml:space="preserve">
An agency provides 6 people with day respite 1 Saturday/month in the quarter, there are 4 Saturdays in the quarter.  Therefore 6 x 4 = 24 Day Only Respites returned in the quarter.</t>
    </r>
  </si>
  <si>
    <t>To monitor the numbers of adults and children with an intellectual disability and/or autism who received a Day Only Respite service.</t>
  </si>
  <si>
    <t xml:space="preserve">Count each respite Day Only/part of provided for an adult or child in this quarter.  
This is a cumulative KPI i.e. at year end, each region’s four quarterly outturns will be added together to obtain the total regional end of year outturn for that year. </t>
  </si>
  <si>
    <t>(DIS 25) Disability: Respite (ID)</t>
  </si>
  <si>
    <r>
      <t xml:space="preserve">No. of people with an intellectual disability and/or autism  who are in receipt of </t>
    </r>
    <r>
      <rPr>
        <b/>
        <u/>
        <sz val="14"/>
        <rFont val="Arial Narrow"/>
        <family val="2"/>
      </rPr>
      <t>more than 30 overnights</t>
    </r>
    <r>
      <rPr>
        <b/>
        <sz val="14"/>
        <rFont val="Arial Narrow"/>
        <family val="2"/>
      </rPr>
      <t xml:space="preserve"> continuous respite </t>
    </r>
  </si>
  <si>
    <r>
      <t xml:space="preserve">No. of people with an intellectual disability and/or autism who have received respite for more than 30 continuous overnight respite in this quarter (example 1) / carryover from previous quarter (example 2).
</t>
    </r>
    <r>
      <rPr>
        <b/>
        <sz val="14"/>
        <rFont val="Arial Narrow"/>
        <family val="2"/>
      </rPr>
      <t>Include:</t>
    </r>
    <r>
      <rPr>
        <sz val="14"/>
        <rFont val="Arial Narrow"/>
        <family val="2"/>
      </rPr>
      <t xml:space="preserve"> 
• People who received continuous overnight respite (i.e. in a bed) exceeding 30 overnights.
</t>
    </r>
    <r>
      <rPr>
        <b/>
        <sz val="14"/>
        <rFont val="Arial Narrow"/>
        <family val="2"/>
      </rPr>
      <t xml:space="preserve">Exclude: 
</t>
    </r>
    <r>
      <rPr>
        <sz val="14"/>
        <rFont val="Arial Narrow"/>
        <family val="2"/>
      </rPr>
      <t>• People receiving respite funded by other care groups (e.g. Older Persons)</t>
    </r>
    <r>
      <rPr>
        <sz val="14"/>
        <color indexed="12"/>
        <rFont val="Arial Narrow"/>
        <family val="2"/>
      </rPr>
      <t xml:space="preserve"> </t>
    </r>
    <r>
      <rPr>
        <b/>
        <sz val="14"/>
        <rFont val="Arial Narrow"/>
        <family val="2"/>
      </rPr>
      <t xml:space="preserve"> 
•</t>
    </r>
    <r>
      <rPr>
        <sz val="14"/>
        <rFont val="Arial Narrow"/>
        <family val="2"/>
      </rPr>
      <t xml:space="preserve"> People who have exceeded </t>
    </r>
    <r>
      <rPr>
        <u/>
        <sz val="14"/>
        <rFont val="Arial Narrow"/>
        <family val="2"/>
      </rPr>
      <t>non-continuous</t>
    </r>
    <r>
      <rPr>
        <sz val="14"/>
        <rFont val="Arial Narrow"/>
        <family val="2"/>
      </rPr>
      <t xml:space="preserve"> 30 overnight respite stays
• People who receive respite in their own home - this is returned under Home Support
• People with a physical and sensory disability.</t>
    </r>
  </si>
  <si>
    <r>
      <rPr>
        <b/>
        <sz val="14"/>
        <rFont val="Arial Narrow"/>
        <family val="2"/>
      </rPr>
      <t>Example # 1:</t>
    </r>
    <r>
      <rPr>
        <sz val="14"/>
        <rFont val="Arial Narrow"/>
        <family val="2"/>
      </rPr>
      <t xml:space="preserve"> 
Betty entered respite in January for a planned week-long respite stay.  Due to family circumstances, Betty's respite stay extended to 35 days in Q1.  Betty is returned under this KPI.  Betty is also returned under "Total no. of people in receipt of respite services".
</t>
    </r>
    <r>
      <rPr>
        <b/>
        <sz val="14"/>
        <rFont val="Arial Narrow"/>
        <family val="2"/>
      </rPr>
      <t xml:space="preserve">Example # 2: </t>
    </r>
    <r>
      <rPr>
        <sz val="14"/>
        <rFont val="Arial Narrow"/>
        <family val="2"/>
      </rPr>
      <t xml:space="preserve">
Henry exceeded 30 continuous overnights of respite in Q1.  His respite stay continued through Q2. Henry is counted in this KPI for Q1 </t>
    </r>
    <r>
      <rPr>
        <u/>
        <sz val="14"/>
        <rFont val="Arial Narrow"/>
        <family val="2"/>
      </rPr>
      <t>and</t>
    </r>
    <r>
      <rPr>
        <sz val="14"/>
        <rFont val="Arial Narrow"/>
        <family val="2"/>
      </rPr>
      <t xml:space="preserve"> Q2.</t>
    </r>
  </si>
  <si>
    <t>To monitor the numbers of people who are in receipt of de facto residential supports in a respite bed.</t>
  </si>
  <si>
    <r>
      <t>Count the total number of people in receipt of more than 30 continuous overnight respite stays. If the 30 continuous overnights fall across two quarters, count the person in the quarter in which the 31st overnight occurs</t>
    </r>
    <r>
      <rPr>
        <sz val="14"/>
        <color indexed="12"/>
        <rFont val="Arial Narrow"/>
        <family val="2"/>
      </rPr>
      <t xml:space="preserve"> </t>
    </r>
    <r>
      <rPr>
        <sz val="14"/>
        <rFont val="Arial Narrow"/>
        <family val="2"/>
      </rPr>
      <t xml:space="preserve">and in any subsequent quarter should they remain in continuous overnight respite. Count adults and children separately.
</t>
    </r>
    <r>
      <rPr>
        <sz val="14"/>
        <color indexed="12"/>
        <rFont val="Arial Narrow"/>
        <family val="2"/>
      </rPr>
      <t xml:space="preserve">
</t>
    </r>
    <r>
      <rPr>
        <sz val="14"/>
        <rFont val="Arial Narrow"/>
        <family val="2"/>
      </rPr>
      <t xml:space="preserve">This is a point in time KPI calculation i.e. do not add the quarterly returns together.  For year end outturn, Q4 outturn is used e.g. Q1:11, Q2: 9, Q3: 18, Q4: 7, total number receiving more than 30 continuous overnights respite is 7.
</t>
    </r>
  </si>
  <si>
    <t>(DIS 26) Disability: Respite (PSD)</t>
  </si>
  <si>
    <r>
      <t xml:space="preserve">No. of new referrals </t>
    </r>
    <r>
      <rPr>
        <b/>
        <u/>
        <sz val="14"/>
        <rFont val="Arial Narrow"/>
        <family val="2"/>
      </rPr>
      <t>accepted</t>
    </r>
    <r>
      <rPr>
        <b/>
        <sz val="14"/>
        <rFont val="Arial Narrow"/>
        <family val="2"/>
      </rPr>
      <t xml:space="preserve"> for people with a physical and/or sensory disability for respite services </t>
    </r>
  </si>
  <si>
    <r>
      <t xml:space="preserve">Total number of new referrals </t>
    </r>
    <r>
      <rPr>
        <b/>
        <u/>
        <sz val="14"/>
        <rFont val="Arial Narrow"/>
        <family val="2"/>
      </rPr>
      <t>accepted</t>
    </r>
    <r>
      <rPr>
        <sz val="14"/>
        <rFont val="Arial Narrow"/>
        <family val="2"/>
      </rPr>
      <t xml:space="preserve"> for respite services for people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Definitions</t>
    </r>
    <r>
      <rPr>
        <sz val="14"/>
        <rFont val="Arial Narrow"/>
        <family val="2"/>
      </rPr>
      <t xml:space="preserve">: 
• Respite includes Day, Evening and Overnight Respite. 
• New referrals accepted as appropriate and approved in this quarter.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</si>
  <si>
    <r>
      <rPr>
        <b/>
        <sz val="14"/>
        <rFont val="Arial Narrow"/>
        <family val="2"/>
      </rPr>
      <t>Include:</t>
    </r>
    <r>
      <rPr>
        <sz val="14"/>
        <rFont val="Arial Narrow"/>
        <family val="2"/>
      </rPr>
      <t xml:space="preserve">
• New referrals for Day, Evening and Overnight Respite Services received and accepted in this quarter.
</t>
    </r>
    <r>
      <rPr>
        <b/>
        <sz val="14"/>
        <rFont val="Arial Narrow"/>
        <family val="2"/>
      </rPr>
      <t>Exclude:</t>
    </r>
    <r>
      <rPr>
        <sz val="14"/>
        <rFont val="Arial Narrow"/>
        <family val="2"/>
      </rPr>
      <t xml:space="preserve">
• Respite for people with an a physical and/or sensory disability   funded by other care groups (e.g. Older Persons)
• Referrals received for people with  a physical and/or sensory disability already in receipt of respite service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 physical and/or sensory disability who declined the respite service offered.
• People with  a physical and/or sensory disability in receipt of respite type care in their own home as this is returned under Home Support 
• People with ID and/or autism.                                                                                                                                                                                                                                                                                            
</t>
    </r>
  </si>
  <si>
    <t xml:space="preserve">To monitor number of new referrals accepted for adults &amp; children with  a physical and/or sensory disability for respite. </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</si>
  <si>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4"/>
        <rFont val="Arial Narrow"/>
        <family val="2"/>
      </rPr>
      <t xml:space="preserve"> Other – give details: </t>
    </r>
  </si>
  <si>
    <t>Less 18 yrs</t>
  </si>
  <si>
    <t>Over 18 yrs</t>
  </si>
  <si>
    <t>Total</t>
  </si>
  <si>
    <r>
      <t>Insert totals for Service Users provided with services counting each Service User only once.</t>
    </r>
    <r>
      <rPr>
        <b/>
        <sz val="14"/>
        <rFont val="Arial"/>
        <family val="2"/>
      </rPr>
      <t>→</t>
    </r>
  </si>
  <si>
    <t>Explanation of Difference</t>
  </si>
  <si>
    <t>SA Schedule 3</t>
  </si>
  <si>
    <t xml:space="preserve">For residential and day services, include the number of service users as at start of year/period. </t>
  </si>
  <si>
    <t>For residential respite, respite support and PA hours, include the number of service users in the 12 month period up to the start of the period covered.</t>
  </si>
  <si>
    <t>Multi disciplinary supports should include the number of service users on the current caseload as at start of period.</t>
  </si>
  <si>
    <t>Error if not Zero recheck input see note1</t>
  </si>
  <si>
    <t>PS or Id</t>
  </si>
  <si>
    <t>For all care groups</t>
  </si>
  <si>
    <t>Other</t>
  </si>
  <si>
    <r>
      <t xml:space="preserve">Funded by HSE %
</t>
    </r>
    <r>
      <rPr>
        <sz val="9"/>
        <rFont val="Calibri"/>
        <family val="2"/>
      </rPr>
      <t>(Please insert % of salary package funded by HSE)</t>
    </r>
  </si>
  <si>
    <t>Region</t>
  </si>
  <si>
    <t xml:space="preserve">Pension </t>
  </si>
  <si>
    <t>Pension - Cost of Pensioners and Super Ann</t>
  </si>
  <si>
    <t>Home Supports</t>
  </si>
  <si>
    <t>Mixed</t>
  </si>
  <si>
    <t>Look up disability</t>
  </si>
  <si>
    <t xml:space="preserve">     Intellectual Disability/Autism</t>
  </si>
  <si>
    <t xml:space="preserve">     Physical &amp; Sensory Disability</t>
  </si>
  <si>
    <t xml:space="preserve">     Mixed</t>
  </si>
  <si>
    <t>Residential Total</t>
  </si>
  <si>
    <t>Grand Total Day Services</t>
  </si>
  <si>
    <t>Grand Totals</t>
  </si>
  <si>
    <t>Day - Work/work like activity</t>
  </si>
  <si>
    <t>Personal Assistant (PA) P&amp;S - Adult</t>
  </si>
  <si>
    <t>Day - Rehabilitative Training</t>
  </si>
  <si>
    <t>Multi Disciplinary Supports</t>
  </si>
  <si>
    <t>No. of service users completed &amp; verified</t>
  </si>
  <si>
    <t>Day - Rehabilitative Training Total</t>
  </si>
  <si>
    <t xml:space="preserve">Schedule 3 Summary Service Arrangement template Disabilities </t>
  </si>
  <si>
    <t>Calculations for summary sheet</t>
  </si>
  <si>
    <t>The Programme Types must be matched with relevant Programme detail see colour code below</t>
  </si>
  <si>
    <t xml:space="preserve">Physical </t>
  </si>
  <si>
    <t>Note 1</t>
  </si>
  <si>
    <t xml:space="preserve">The Various Data bases should be cross referenced to ensure information accuracy particularly the IDDB &amp; PSDD and the HSE </t>
  </si>
  <si>
    <t>Home Supports Adult</t>
  </si>
  <si>
    <r>
      <rPr>
        <b/>
        <sz val="14"/>
        <rFont val="Arial Narrow"/>
        <family val="2"/>
      </rPr>
      <t xml:space="preserve">Include:   </t>
    </r>
    <r>
      <rPr>
        <sz val="14"/>
        <rFont val="Arial Narrow"/>
        <family val="2"/>
      </rPr>
      <t xml:space="preserve">                                                                                                                                                                                                                                                                                                 
• People with an a physical and/or sensory disability who continued respite services (i.e. Day, Evening and/or Overnight)</t>
    </r>
    <r>
      <rPr>
        <sz val="14"/>
        <color indexed="12"/>
        <rFont val="Arial Narrow"/>
        <family val="2"/>
      </rPr>
      <t xml:space="preserve"> </t>
    </r>
    <r>
      <rPr>
        <sz val="14"/>
        <rFont val="Arial Narrow"/>
        <family val="2"/>
      </rPr>
      <t xml:space="preserve">this quarter from </t>
    </r>
    <r>
      <rPr>
        <u/>
        <sz val="14"/>
        <rFont val="Arial Narrow"/>
        <family val="2"/>
      </rPr>
      <t>any</t>
    </r>
    <r>
      <rPr>
        <sz val="14"/>
        <rFont val="Arial Narrow"/>
        <family val="2"/>
      </rPr>
      <t xml:space="preserve"> previous quarter and were not formally discharged.
• People with  a physical and/or sensory disability who have exceeded 30 days of</t>
    </r>
    <r>
      <rPr>
        <u/>
        <sz val="14"/>
        <rFont val="Arial Narrow"/>
        <family val="2"/>
      </rPr>
      <t xml:space="preserve"> continuous</t>
    </r>
    <r>
      <rPr>
        <sz val="14"/>
        <rFont val="Arial Narrow"/>
        <family val="2"/>
      </rPr>
      <t xml:space="preserve"> respite service.  Such people</t>
    </r>
    <r>
      <rPr>
        <sz val="14"/>
        <color indexed="12"/>
        <rFont val="Arial Narrow"/>
        <family val="2"/>
      </rPr>
      <t xml:space="preserve"> </t>
    </r>
    <r>
      <rPr>
        <sz val="14"/>
        <rFont val="Arial Narrow"/>
        <family val="2"/>
      </rPr>
      <t>were counted under "Residential" in 2014. From Q1 2015, they will be included here as "No. of existing people in receipt of respite services" and also in KPI #27 +30 day</t>
    </r>
    <r>
      <rPr>
        <sz val="14"/>
        <color indexed="12"/>
        <rFont val="Arial Narrow"/>
        <family val="2"/>
      </rPr>
      <t xml:space="preserve"> </t>
    </r>
    <r>
      <rPr>
        <sz val="14"/>
        <rFont val="Arial Narrow"/>
        <family val="2"/>
      </rPr>
      <t xml:space="preserve">continuous overnight respite .
•  In Q1, only return people with a physical and/or sensory disability who received respite services in Q1. 
</t>
    </r>
    <r>
      <rPr>
        <b/>
        <sz val="14"/>
        <rFont val="Arial Narrow"/>
        <family val="2"/>
      </rPr>
      <t xml:space="preserve">Exclude: </t>
    </r>
    <r>
      <rPr>
        <sz val="14"/>
        <rFont val="Arial Narrow"/>
        <family val="2"/>
      </rPr>
      <t xml:space="preserve">
• People with  a physical and/or sensory disability who commenced respite services in this quarter 
</t>
    </r>
    <r>
      <rPr>
        <sz val="14"/>
        <color indexed="12"/>
        <rFont val="Arial Narrow"/>
        <family val="2"/>
      </rPr>
      <t xml:space="preserve">• </t>
    </r>
    <r>
      <rPr>
        <sz val="14"/>
        <rFont val="Arial Narrow"/>
        <family val="2"/>
      </rPr>
      <t>Respite for people with  a physical and/or sensory disability funded by other care groups (e.g. Older Persons)
•  People with  a physical and/or sensory disability in receipt of respite in their own home as this is returned under 
Home Support
•  In Q1, people with  a physical and/or sensory disability continuing from a previous year who did not receive respite 
in Q1
• People with an intellectual disability and/or autism</t>
    </r>
  </si>
  <si>
    <t xml:space="preserve">To monitor the numbers of adults and children with  a physical and/or sensory disability who continued to receive a respite service </t>
  </si>
  <si>
    <t>Count the total number of adults and children with  a physical and/or sensory disability continuing to receive respite services in this quarter who had not been discharged in a previous quarter. Adults and children are counted separately. 
This is a point in time KPI calculation i.e. do not add the quarterly returns together.  For year end outturn, use Q4 outturn e.g. Q1: 213, Q2: 197, Q3: 248,Q4: 222, total number of people continuing respite at year end is 222.</t>
  </si>
  <si>
    <t>(DIS 29) Disability: Respite (PSD)</t>
  </si>
  <si>
    <r>
      <t>No. of people with  a physical and/or sensory disability formally</t>
    </r>
    <r>
      <rPr>
        <b/>
        <u/>
        <sz val="14"/>
        <rFont val="Arial Narrow"/>
        <family val="2"/>
      </rPr>
      <t xml:space="preserve"> discharged</t>
    </r>
    <r>
      <rPr>
        <b/>
        <sz val="14"/>
        <rFont val="Arial Narrow"/>
        <family val="2"/>
      </rPr>
      <t xml:space="preserve"> from respite services </t>
    </r>
  </si>
  <si>
    <r>
      <t>Total number of people with  a physical and/or sensory disability formally</t>
    </r>
    <r>
      <rPr>
        <b/>
        <u/>
        <sz val="14"/>
        <rFont val="Arial Narrow"/>
        <family val="2"/>
      </rPr>
      <t xml:space="preserve"> discharged</t>
    </r>
    <r>
      <rPr>
        <sz val="14"/>
        <rFont val="Arial Narrow"/>
        <family val="2"/>
      </rPr>
      <t xml:space="preserve"> from respite services </t>
    </r>
    <r>
      <rPr>
        <b/>
        <u/>
        <sz val="14"/>
        <rFont val="Arial Narrow"/>
        <family val="2"/>
      </rPr>
      <t>in this quarter</t>
    </r>
    <r>
      <rPr>
        <sz val="14"/>
        <rFont val="Arial Narrow"/>
        <family val="2"/>
      </rPr>
      <t xml:space="preserve">, up to and including the last day of each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Reasons for discharge may include: </t>
    </r>
    <r>
      <rPr>
        <sz val="14"/>
        <rFont val="Arial Narrow"/>
        <family val="2"/>
      </rPr>
      <t xml:space="preserve">
• Residential placement
• Transferred to adult services, other provider, other area
• Service is no longer required or no longer meeting needs
• Deceased</t>
    </r>
  </si>
  <si>
    <r>
      <rPr>
        <b/>
        <sz val="14"/>
        <rFont val="Arial Narrow"/>
        <family val="2"/>
      </rPr>
      <t xml:space="preserve">Include: 
</t>
    </r>
    <r>
      <rPr>
        <sz val="14"/>
        <rFont val="Arial Narrow"/>
        <family val="2"/>
      </rPr>
      <t xml:space="preserve">• People with  a physical and/or sensory disability formally discharged from respite services in this quarter </t>
    </r>
    <r>
      <rPr>
        <b/>
        <sz val="14"/>
        <rFont val="Arial Narrow"/>
        <family val="2"/>
      </rPr>
      <t xml:space="preserve">
Exclude:
</t>
    </r>
    <r>
      <rPr>
        <sz val="14"/>
        <color indexed="12"/>
        <rFont val="Arial Narrow"/>
        <family val="2"/>
      </rPr>
      <t>• P</t>
    </r>
    <r>
      <rPr>
        <sz val="14"/>
        <rFont val="Arial Narrow"/>
        <family val="2"/>
      </rPr>
      <t xml:space="preserve">eople with  a physical and/or sensory disability discharged from respite services funded by other care groups (e.g. Older Persons) </t>
    </r>
    <r>
      <rPr>
        <sz val="14"/>
        <color indexed="12"/>
        <rFont val="Arial Narrow"/>
        <family val="2"/>
      </rPr>
      <t xml:space="preserve">
</t>
    </r>
    <r>
      <rPr>
        <b/>
        <sz val="14"/>
        <rFont val="Arial Narrow"/>
        <family val="2"/>
      </rPr>
      <t xml:space="preserve">• </t>
    </r>
    <r>
      <rPr>
        <sz val="14"/>
        <rFont val="Arial Narrow"/>
        <family val="2"/>
      </rPr>
      <t xml:space="preserve">People with  a physical and/or sensory disability undergoing a "phased discharge".  Discharge is not finalised until the last day of respite service has taken place and the person is formally discharged
• People in receipt of or awaiting commencement of a respite service who have not been discharged
• People with  a physical and/or sensory disability in receipt of respite in their own home as this is returned under Home Support
• People with an intellectual disability and /or autism </t>
    </r>
  </si>
  <si>
    <t xml:space="preserve">To monitor the number of adults and children with  a physical and/or sensory disability discharged from respite services.
</t>
  </si>
  <si>
    <t>Count the total number of adults and children with  a physical and/or sensory disability discharged from respite service in this quarter. Adults and children are counted separately
This is a cumulative KPI i.e. at year end, each Area's four quarterly outturns will be added together to obtain the total end of year outturn for that Area in that year.</t>
  </si>
  <si>
    <t>(DIS 30) Disability: Respite (PSD)</t>
  </si>
  <si>
    <r>
      <t xml:space="preserve">Total no. of people with  a physical and/or sensory disability </t>
    </r>
    <r>
      <rPr>
        <b/>
        <u/>
        <sz val="14"/>
        <rFont val="Arial Narrow"/>
        <family val="2"/>
      </rPr>
      <t>in receipt</t>
    </r>
    <r>
      <rPr>
        <b/>
        <sz val="14"/>
        <rFont val="Arial Narrow"/>
        <family val="2"/>
      </rPr>
      <t xml:space="preserve"> of Respite Service </t>
    </r>
  </si>
  <si>
    <r>
      <t xml:space="preserve">Total number of people with  a physical and/or sensory disability </t>
    </r>
    <r>
      <rPr>
        <b/>
        <u/>
        <sz val="14"/>
        <rFont val="Arial Narrow"/>
        <family val="2"/>
      </rPr>
      <t>in receipt</t>
    </r>
    <r>
      <rPr>
        <sz val="14"/>
        <rFont val="Arial Narrow"/>
        <family val="2"/>
      </rPr>
      <t xml:space="preserve"> of respite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Include: 
• </t>
    </r>
    <r>
      <rPr>
        <sz val="14"/>
        <rFont val="Arial Narrow"/>
        <family val="2"/>
      </rPr>
      <t xml:space="preserve">All people in receipt of a respite service in this quarter, including those who commenced respite services and those who continued respite service in this quarter even if they were formally discharged during the quarter  
</t>
    </r>
    <r>
      <rPr>
        <b/>
        <sz val="14"/>
        <rFont val="Arial Narrow"/>
        <family val="2"/>
      </rPr>
      <t/>
    </r>
  </si>
  <si>
    <r>
      <rPr>
        <b/>
        <sz val="14"/>
        <rFont val="Arial Narrow"/>
        <family val="2"/>
      </rPr>
      <t>Exclude:</t>
    </r>
    <r>
      <rPr>
        <sz val="14"/>
        <rFont val="Arial Narrow"/>
        <family val="2"/>
      </rPr>
      <t xml:space="preserve"> 
•  People with  a physical and/or sensory disability who received respite funded by other care groups (e.g. Older Persons)  
• People with  a physical and/or sensory disability who did not receive respite in this quarter but did in any previous quarter who have not been formally discharged   
• People with a physical and/or sensory disability who received respite services in their own home - these are returned under Home Support
• People with an intellectual disability and/or autism</t>
    </r>
  </si>
  <si>
    <r>
      <rPr>
        <b/>
        <sz val="14"/>
        <rFont val="Arial Narrow"/>
        <family val="2"/>
      </rPr>
      <t xml:space="preserve">Example # 1: </t>
    </r>
    <r>
      <rPr>
        <sz val="14"/>
        <rFont val="Arial Narrow"/>
        <family val="2"/>
      </rPr>
      <t xml:space="preserve">
Kevin received a respite service in Q3, continuing on from Q1.   Rose commenced respite service in Q3.   Both Kevin and Rose are returned under this KPI in Q3. Kevin is also returned under "No of existing people in receipt of respite services" (KPI 22)  in Q3 and Rose is also returned under 'No. of new people commenced' (KPI 21) in Q3</t>
    </r>
  </si>
  <si>
    <t xml:space="preserve">To monitor the numbers of adults and children with  a physical and/or sensory disability who benefit from respite service 
</t>
  </si>
  <si>
    <t>Operational Plan target 2015: 1,034</t>
  </si>
  <si>
    <r>
      <t>Count the total number of adults and children with  a physical and/or sensory disability in receipt of respite in this quarter, including new commenced and existing clients even if they were discharged in this quarter</t>
    </r>
    <r>
      <rPr>
        <sz val="14"/>
        <color indexed="14"/>
        <rFont val="Arial Narrow"/>
        <family val="2"/>
      </rPr>
      <t xml:space="preserve">. </t>
    </r>
    <r>
      <rPr>
        <sz val="14"/>
        <rFont val="Arial Narrow"/>
        <family val="2"/>
      </rPr>
      <t xml:space="preserve"> Adults and children are counted separately.
This is a point in time KPI calculation i.e. do not add the quarterly returns together.  For year end annual outturn, the Q4 outturn is used e.g. Q1:243, Q2: 218, Q3: 197, Q4: 222, therefore the total number in receipt of respite at the end of the year is 222.</t>
    </r>
  </si>
  <si>
    <t>(DIS 31) Disability: Respite (PSD)</t>
  </si>
  <si>
    <r>
      <t xml:space="preserve">No. of </t>
    </r>
    <r>
      <rPr>
        <b/>
        <u/>
        <sz val="14"/>
        <rFont val="Arial Narrow"/>
        <family val="2"/>
      </rPr>
      <t>overnights</t>
    </r>
    <r>
      <rPr>
        <b/>
        <sz val="14"/>
        <rFont val="Arial Narrow"/>
        <family val="2"/>
      </rPr>
      <t xml:space="preserve"> with or without day respite accessed by people with  a physical and/or sensory disability</t>
    </r>
  </si>
  <si>
    <r>
      <t xml:space="preserve">No. of </t>
    </r>
    <r>
      <rPr>
        <b/>
        <u/>
        <sz val="14"/>
        <rFont val="Arial Narrow"/>
        <family val="2"/>
      </rPr>
      <t>overnights</t>
    </r>
    <r>
      <rPr>
        <strike/>
        <sz val="14"/>
        <rFont val="Arial Narrow"/>
        <family val="2"/>
      </rPr>
      <t xml:space="preserve"> </t>
    </r>
    <r>
      <rPr>
        <sz val="14"/>
        <rFont val="Arial Narrow"/>
        <family val="2"/>
      </rPr>
      <t xml:space="preserve">with or without day respite accessed by people with  a physical and/or sensory disability </t>
    </r>
    <r>
      <rPr>
        <b/>
        <u/>
        <sz val="14"/>
        <rFont val="Arial Narrow"/>
        <family val="2"/>
      </rPr>
      <t>in this quarter</t>
    </r>
    <r>
      <rPr>
        <sz val="14"/>
        <rFont val="Arial Narrow"/>
        <family val="2"/>
      </rPr>
      <t xml:space="preserve">, up to including the last day of the quarter. 
</t>
    </r>
    <r>
      <rPr>
        <b/>
        <sz val="14"/>
        <rFont val="Arial Narrow"/>
        <family val="2"/>
      </rPr>
      <t xml:space="preserve">Overnight respite locations include, short stays in the following service types: </t>
    </r>
    <r>
      <rPr>
        <sz val="14"/>
        <rFont val="Arial Narrow"/>
        <family val="2"/>
      </rPr>
      <t xml:space="preserve">
• Centre based respite
• Host Family
• Community Home
• Private Nursing Home
• Holiday Respite
</t>
    </r>
    <r>
      <rPr>
        <b/>
        <sz val="14"/>
        <rFont val="Arial Narrow"/>
        <family val="2"/>
      </rPr>
      <t xml:space="preserve">Include: </t>
    </r>
    <r>
      <rPr>
        <sz val="14"/>
        <rFont val="Arial Narrow"/>
        <family val="2"/>
      </rPr>
      <t xml:space="preserve">
• Overnights where people stay at a respite location overnight (i.e. in a bed), </t>
    </r>
    <r>
      <rPr>
        <u/>
        <sz val="14"/>
        <rFont val="Arial Narrow"/>
        <family val="2"/>
      </rPr>
      <t>including the time spent at that location on the preceding or following day or part of day.</t>
    </r>
    <r>
      <rPr>
        <sz val="14"/>
        <rFont val="Arial Narrow"/>
        <family val="2"/>
      </rPr>
      <t xml:space="preserve">
</t>
    </r>
    <r>
      <rPr>
        <b/>
        <sz val="14"/>
        <rFont val="Arial Narrow"/>
        <family val="2"/>
      </rPr>
      <t>Exclude:</t>
    </r>
    <r>
      <rPr>
        <sz val="14"/>
        <rFont val="Arial Narrow"/>
        <family val="2"/>
      </rPr>
      <t xml:space="preserve"> 
• Overnight respite provided by other care groups (e.g. Older Persons) 
• Day or evening respite where the person did not remain overnight 
• Overnight respite provided for people in their own home - this is returned under Home Support
• Overnight Respite for people with an intellectual disability and/or autism</t>
    </r>
  </si>
  <si>
    <t>To monitor the numbers of adults and children with a physical and/or sensory disability in receipt of overnight respite service</t>
  </si>
  <si>
    <t>2015 Operational Plan Target: 27,607</t>
  </si>
  <si>
    <t>(DIS 32) Disability: Respite (PSD)</t>
  </si>
  <si>
    <r>
      <t xml:space="preserve">No. of </t>
    </r>
    <r>
      <rPr>
        <b/>
        <u/>
        <sz val="14"/>
        <rFont val="Arial Narrow"/>
        <family val="2"/>
      </rPr>
      <t>day only</t>
    </r>
    <r>
      <rPr>
        <b/>
        <sz val="14"/>
        <rFont val="Arial Narrow"/>
        <family val="2"/>
      </rPr>
      <t xml:space="preserve"> respite sessions accessed by people with  a physical and/or sensory disability</t>
    </r>
  </si>
  <si>
    <t>Nov</t>
  </si>
  <si>
    <t>Dec</t>
  </si>
  <si>
    <t>M</t>
  </si>
  <si>
    <t>Staff Support Ratio/detail</t>
  </si>
  <si>
    <t xml:space="preserve">Number of Senior Staff </t>
  </si>
  <si>
    <t>Total Pay Package</t>
  </si>
  <si>
    <t>Totals</t>
  </si>
  <si>
    <t>Grade (equivalent to HSE consolidated Pay scales)</t>
  </si>
  <si>
    <t>Day Minimum (staff to client ratio is 1 to 10+)</t>
  </si>
  <si>
    <t>Day Low (between 1 to 6 &amp; 1 to 9)</t>
  </si>
  <si>
    <t>Day Moderate (between 1 to 4 &amp; 1 to 5)</t>
  </si>
  <si>
    <t>Day High (between 1 to 2 &amp; 1 to 3)</t>
  </si>
  <si>
    <t>Day Intensive (1 to 1 or above)</t>
  </si>
  <si>
    <t>Residential Minimum (no sleep in)</t>
  </si>
  <si>
    <t>Residential Low (staff on duty most of the time plus sleep in)</t>
  </si>
  <si>
    <t>Residential Moderate (two staff on duty plus sleep in)</t>
  </si>
  <si>
    <t>Residential High (two staff on duty plus on duty night staff)</t>
  </si>
  <si>
    <t>Residential Intense (Two+ staff 24/7)</t>
  </si>
  <si>
    <t>N/A</t>
  </si>
  <si>
    <t>Social Care Worker</t>
  </si>
  <si>
    <t>Enter the number of WTE staff under the category Admin and Management (See Staffing Category Sheet for info)</t>
  </si>
  <si>
    <t>Enter the number of WTE staff under the category medical (See Staffing Category Sheet for info)</t>
  </si>
  <si>
    <t>Enter the number of WTE staff under the category nursing (See Staffing Category Sheet for info)</t>
  </si>
  <si>
    <t>Enter the number of WTE staff under the category Health and Social Care Professional (See Staffing Cat</t>
  </si>
  <si>
    <t>Total Automated entry</t>
  </si>
  <si>
    <t>Staff WTE
No.</t>
  </si>
  <si>
    <t>Service Provider Name:</t>
  </si>
  <si>
    <t>Service Provider contact Details</t>
  </si>
  <si>
    <t>Local Health Area</t>
  </si>
  <si>
    <t xml:space="preserve">Programme Detail </t>
  </si>
  <si>
    <t>Eg. 5 Staff Nurse, 1 CNM 5 care assistants and .5 admin grade 3</t>
  </si>
  <si>
    <t>No. only</t>
  </si>
  <si>
    <t>Text only</t>
  </si>
  <si>
    <r>
      <t xml:space="preserve">(more than one description can be used if appropriate.
</t>
    </r>
    <r>
      <rPr>
        <b/>
        <sz val="10"/>
        <rFont val="Arial"/>
        <family val="2"/>
      </rPr>
      <t>Free Text is also allowed where the above categories are not appropriate.</t>
    </r>
  </si>
  <si>
    <t>Costs €</t>
  </si>
  <si>
    <t>Revenue €</t>
  </si>
  <si>
    <t>Surplus (Deficit) €</t>
  </si>
  <si>
    <t>Catchment Area information</t>
  </si>
  <si>
    <t>Additional information</t>
  </si>
  <si>
    <t>Pay Costs</t>
  </si>
  <si>
    <t>Non-Pay costs</t>
  </si>
  <si>
    <t>Total Costs</t>
  </si>
  <si>
    <t>Other Revenue</t>
  </si>
  <si>
    <t>Total Revenue</t>
  </si>
  <si>
    <t>Enter the Pay Costs Associated with the service unit.</t>
  </si>
  <si>
    <t>Enter the Non-Pay Costs Associated with the service unit.</t>
  </si>
  <si>
    <t>Surplus (Deficit)</t>
  </si>
  <si>
    <t>Year</t>
  </si>
  <si>
    <t>General Input check</t>
  </si>
  <si>
    <t>Totals from input sheet</t>
  </si>
  <si>
    <t>Staffing Verification Process</t>
  </si>
  <si>
    <t>Differences</t>
  </si>
  <si>
    <t>Provide Explanation of any differences</t>
  </si>
  <si>
    <t>Yes</t>
  </si>
  <si>
    <t>Schedules agreed with and signed on behalf of Agency</t>
  </si>
  <si>
    <t>Schedules agreed with and signed on behalf of HSE</t>
  </si>
  <si>
    <t>Input data is provided by individual service unit</t>
  </si>
  <si>
    <t>Input data is complete</t>
  </si>
  <si>
    <t>a)</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</si>
  <si>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0.5"/>
        <rFont val="Arial Narrow"/>
        <family val="2"/>
      </rPr>
      <t xml:space="preserve"> </t>
    </r>
    <r>
      <rPr>
        <sz val="14"/>
        <rFont val="Arial Narrow"/>
        <family val="2"/>
      </rPr>
      <t xml:space="preserve">Other – give details: </t>
    </r>
  </si>
  <si>
    <t>The service user’s care plan which includes personal details and relevant information relating to their diagnosis, their needs and services and support they require to meet their needs.</t>
  </si>
  <si>
    <t>Sligo / Leitrim</t>
  </si>
  <si>
    <t>North Tipperary / East Limerick</t>
  </si>
  <si>
    <t>Carlow / Kilkenny</t>
  </si>
  <si>
    <t>Kildare / West Wicklow</t>
  </si>
  <si>
    <t>Cavan / Monaghan</t>
  </si>
  <si>
    <t>Longford / Westmeath</t>
  </si>
  <si>
    <t>Laois / Offaly</t>
  </si>
  <si>
    <t>Cork Kerry ID</t>
  </si>
  <si>
    <t>Cork Kerry P&amp;S</t>
  </si>
  <si>
    <t>DNE-Disability Regional</t>
  </si>
  <si>
    <t>HSE Area/LHO/Funding unit</t>
  </si>
  <si>
    <t>It is important that the input sheet has no blank cells in Programme type (Column J) as this will exclude the data from this summary</t>
  </si>
  <si>
    <t>Client Income</t>
  </si>
  <si>
    <t>Income from client charges</t>
  </si>
  <si>
    <t>Any Other revenue</t>
  </si>
  <si>
    <t>Total No. of WTE Places/
Annual Hours/ respite bed nights  per Annum Approved by HSE</t>
  </si>
  <si>
    <t>2181</t>
  </si>
  <si>
    <t>Staff Nurse, Senior (Dual Qualified)</t>
  </si>
  <si>
    <t>233X</t>
  </si>
  <si>
    <t>Clinical Nurse Manager 3</t>
  </si>
  <si>
    <t>2372</t>
  </si>
  <si>
    <t>Clinical Nurse Manager 2 - Night</t>
  </si>
  <si>
    <t>2632</t>
  </si>
  <si>
    <t>Clinical Nurse Specialist (General)</t>
  </si>
  <si>
    <t>2704</t>
  </si>
  <si>
    <t>Staff Nurse (Psych), Community</t>
  </si>
  <si>
    <t>272Y</t>
  </si>
  <si>
    <t>Staff Nurse, Dual Qualified (Intellectual Disability)</t>
  </si>
  <si>
    <t>2905</t>
  </si>
  <si>
    <t>Director of Nursing 2A</t>
  </si>
  <si>
    <t>2992</t>
  </si>
  <si>
    <t>Nursing Unclassified</t>
  </si>
  <si>
    <t>NURSING</t>
  </si>
  <si>
    <t>3017</t>
  </si>
  <si>
    <t>Social Worker</t>
  </si>
  <si>
    <t>3029</t>
  </si>
  <si>
    <t>3030</t>
  </si>
  <si>
    <t>314X</t>
  </si>
  <si>
    <t>Physiotherapist</t>
  </si>
  <si>
    <t>3158</t>
  </si>
  <si>
    <t>Physiotherapist, Senior</t>
  </si>
  <si>
    <t>3301</t>
  </si>
  <si>
    <t>Occupational Therapist, Senior</t>
  </si>
  <si>
    <t>331X</t>
  </si>
  <si>
    <t>Occupational Therapist Manager</t>
  </si>
  <si>
    <t>336Y</t>
  </si>
  <si>
    <t>3379</t>
  </si>
  <si>
    <t>Speech and Language Therapist, Senior</t>
  </si>
  <si>
    <t>3468</t>
  </si>
  <si>
    <t>Speech and Language Therapist Manager</t>
  </si>
  <si>
    <t>3492</t>
  </si>
  <si>
    <t>Physiotherapist Manager</t>
  </si>
  <si>
    <t>350Y</t>
  </si>
  <si>
    <t>Social Worker, Principal</t>
  </si>
  <si>
    <t>3614</t>
  </si>
  <si>
    <t>Social Work Practitioner, Senior</t>
  </si>
  <si>
    <t>367Y</t>
  </si>
  <si>
    <t>Psychologist, Senior Clinical</t>
  </si>
  <si>
    <t>3689</t>
  </si>
  <si>
    <t>Psychologist, Clinical</t>
  </si>
  <si>
    <t>3727</t>
  </si>
  <si>
    <t>Psychologist, Principal Clinical</t>
  </si>
  <si>
    <t>3902</t>
  </si>
  <si>
    <t>Social Worker, Team Leader</t>
  </si>
  <si>
    <t>HEALTH &amp; SOCIAL CARE PROFESSIONALS</t>
  </si>
  <si>
    <t>4001</t>
  </si>
  <si>
    <t>Catering Officer, Grade II</t>
  </si>
  <si>
    <t>4111</t>
  </si>
  <si>
    <t>Catering/Cleaner/Assistant</t>
  </si>
  <si>
    <t>4372</t>
  </si>
  <si>
    <t>Transport Officer</t>
  </si>
  <si>
    <t>4495</t>
  </si>
  <si>
    <t>Support Services Unclassified</t>
  </si>
  <si>
    <t>451Y</t>
  </si>
  <si>
    <t>Chef I</t>
  </si>
  <si>
    <t>4529</t>
  </si>
  <si>
    <t>Chef II</t>
  </si>
  <si>
    <t>4734</t>
  </si>
  <si>
    <t>Driver, Minibus</t>
  </si>
  <si>
    <t>5061</t>
  </si>
  <si>
    <t>South Tipperary</t>
  </si>
  <si>
    <t>Waterford</t>
  </si>
  <si>
    <t>Wexford</t>
  </si>
  <si>
    <t>Meath</t>
  </si>
  <si>
    <t>Louth</t>
  </si>
  <si>
    <t>North Dublin</t>
  </si>
  <si>
    <t>Dublin North Central</t>
  </si>
  <si>
    <t>North West Dublin</t>
  </si>
  <si>
    <t>Dublin South</t>
  </si>
  <si>
    <t>Dublin South East</t>
  </si>
  <si>
    <t>Dublin South City</t>
  </si>
  <si>
    <t>Dublin South West</t>
  </si>
  <si>
    <t>Wicklow</t>
  </si>
  <si>
    <t>Dublin West</t>
  </si>
  <si>
    <t>General Service Category</t>
  </si>
  <si>
    <t xml:space="preserve"> Detailed Service Category</t>
  </si>
  <si>
    <t>Local Health Office</t>
  </si>
  <si>
    <t>Day Child Education &amp; Development Centre</t>
  </si>
  <si>
    <t>Management/Admin Regional</t>
  </si>
  <si>
    <t>Management/Admin Local</t>
  </si>
  <si>
    <t>Management/Admin Other</t>
  </si>
  <si>
    <t>Steps for input.</t>
  </si>
  <si>
    <t>List Name</t>
  </si>
  <si>
    <t>Child_or_Adult_service</t>
  </si>
  <si>
    <t>Pull down menu options</t>
  </si>
  <si>
    <t>Medical</t>
  </si>
  <si>
    <t>Nursing</t>
  </si>
  <si>
    <t>Speech and Language Therapist</t>
  </si>
  <si>
    <t>Functional Officer</t>
  </si>
  <si>
    <t>Grand Total</t>
  </si>
  <si>
    <t>Admin/Management</t>
  </si>
  <si>
    <t>Health &amp; Social care Professionals</t>
  </si>
  <si>
    <t>Staff WTE</t>
  </si>
  <si>
    <t>Service User Profile</t>
  </si>
  <si>
    <t>M ID = ID Mild</t>
  </si>
  <si>
    <t>Mod ID = ID Moderate</t>
  </si>
  <si>
    <t>S/P ID - ID Severe/Profound</t>
  </si>
  <si>
    <t>PH = Physical Disability</t>
  </si>
  <si>
    <t>Provide details of benefits and/or allowances provided</t>
  </si>
  <si>
    <t>Green text indicates KPIs which are new for 2015.</t>
  </si>
  <si>
    <t>Service Descriptor</t>
  </si>
  <si>
    <t>KPI Ref</t>
  </si>
  <si>
    <t>Metric Description</t>
  </si>
  <si>
    <t>Category</t>
  </si>
  <si>
    <t>* Relevant to Agency</t>
  </si>
  <si>
    <t>Residential Services (ID)</t>
  </si>
  <si>
    <t>DIS
16</t>
  </si>
  <si>
    <t xml:space="preserve">No. of people with ID and / or autism in receipt of residential services - Adult </t>
  </si>
  <si>
    <t>No. of people with ID and / or autism in receipt of residential services - Child</t>
  </si>
  <si>
    <t>Child</t>
  </si>
  <si>
    <t>Residential Services (PSD)</t>
  </si>
  <si>
    <t>DIS
17</t>
  </si>
  <si>
    <t xml:space="preserve">No. of people with a physical and / or sensory disability in receipt of residential services - Adult </t>
  </si>
  <si>
    <t>No. of people with a physical and / or sensory disability in receipt of residential services - Child</t>
  </si>
  <si>
    <t>Respite (ID)</t>
  </si>
  <si>
    <t>DIS
18</t>
  </si>
  <si>
    <t>No. of new referrals accepted for people with ID and / or autism for respite services - Adult</t>
  </si>
  <si>
    <t>No. of new referrals accepted for people with ID and / or autism for respite services - Child</t>
  </si>
  <si>
    <t>DIS
19</t>
  </si>
  <si>
    <t>No. of new people with ID and / or autism who commenced respite services - Adult</t>
  </si>
  <si>
    <t>No. of new people with ID and / or autism who commenced respite services - Child</t>
  </si>
  <si>
    <t>DIS
20</t>
  </si>
  <si>
    <t>No. of existing people with ID and / or autism in receipt of respite services - Adult</t>
  </si>
  <si>
    <t>No. of existing people with ID and / or autism in receipt of respite services - Child</t>
  </si>
  <si>
    <t>DIS
21</t>
  </si>
  <si>
    <t>No. of people with ID and / or autism formally discharged from respite services - Adult</t>
  </si>
  <si>
    <t>No. of people with ID and / or autism formally discharged from respite services - Child</t>
  </si>
  <si>
    <t>Respite Overnight Adult</t>
  </si>
  <si>
    <t>Respite Overnight Child</t>
  </si>
  <si>
    <t>Respite Day Adult</t>
  </si>
  <si>
    <t>Respite Day Child</t>
  </si>
  <si>
    <t>Service Provider - Disability Manager/Nominee - Community Health Office (CHO) - National Business Information Unit (BIU).</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</si>
  <si>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þ</t>
    </r>
    <r>
      <rPr>
        <sz val="14"/>
        <rFont val="Arial Narrow"/>
        <family val="2"/>
      </rPr>
      <t xml:space="preserve">Quarterly     </t>
    </r>
    <r>
      <rPr>
        <sz val="14"/>
        <rFont val="Wingdings"/>
        <charset val="2"/>
      </rPr>
      <t>¨</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Other – give details:  The Disability Manager/nominee will receive, analyse and quality assure KPI returns for accuracy, completeness, quarter on quarter comparison and ongoing performance against targets. Once satisfied, they will forward the collated KPI returns to the CHO Lead (Community Health Office) for approval, review and oversight. Where there are variances against target, the Disability Manager/Nominee will include a bullet point explanation with the returns to the CHO.  The CHO will forward approved collated returns to the Business Information Unit (BIU) on the agreed date each month / quarter.</t>
    </r>
  </si>
  <si>
    <r>
      <t>R</t>
    </r>
    <r>
      <rPr>
        <sz val="14"/>
        <rFont val="Arial Narrow"/>
        <family val="2"/>
      </rPr>
      <t xml:space="preserve"> National          </t>
    </r>
    <r>
      <rPr>
        <sz val="14"/>
        <rFont val="Wingdings 2"/>
        <family val="1"/>
        <charset val="2"/>
      </rPr>
      <t>R</t>
    </r>
    <r>
      <rPr>
        <sz val="10.5"/>
        <rFont val="Arial Narrow"/>
        <family val="2"/>
      </rPr>
      <t xml:space="preserve"> </t>
    </r>
    <r>
      <rPr>
        <sz val="14"/>
        <rFont val="Arial Narrow"/>
        <family val="2"/>
      </rPr>
      <t xml:space="preserve">CHO       </t>
    </r>
    <r>
      <rPr>
        <sz val="14"/>
        <rFont val="Wingdings 2"/>
        <family val="1"/>
        <charset val="2"/>
      </rPr>
      <t>R</t>
    </r>
    <r>
      <rPr>
        <sz val="10.5"/>
        <rFont val="Arial Narrow"/>
        <family val="2"/>
      </rPr>
      <t xml:space="preserve"> </t>
    </r>
    <r>
      <rPr>
        <sz val="14"/>
        <rFont val="Arial Narrow"/>
        <family val="2"/>
      </rPr>
      <t xml:space="preserve">LHO Area       </t>
    </r>
    <r>
      <rPr>
        <sz val="14"/>
        <rFont val="Wingdings"/>
        <charset val="2"/>
      </rPr>
      <t>o</t>
    </r>
    <r>
      <rPr>
        <sz val="14"/>
        <rFont val="Arial Narrow"/>
        <family val="2"/>
      </rPr>
      <t xml:space="preserve">Hospital    
</t>
    </r>
    <r>
      <rPr>
        <sz val="14"/>
        <rFont val="Wingdings"/>
        <charset val="2"/>
      </rPr>
      <t>o</t>
    </r>
    <r>
      <rPr>
        <sz val="14"/>
        <rFont val="Arial Narrow"/>
        <family val="2"/>
      </rPr>
      <t xml:space="preserve"> County           </t>
    </r>
    <r>
      <rPr>
        <sz val="14"/>
        <rFont val="Wingdings"/>
        <charset val="2"/>
      </rPr>
      <t>o</t>
    </r>
    <r>
      <rPr>
        <sz val="14"/>
        <rFont val="Arial Narrow"/>
        <family val="2"/>
      </rPr>
      <t xml:space="preserve"> Institution       </t>
    </r>
    <r>
      <rPr>
        <sz val="14"/>
        <rFont val="Wingdings 2"/>
        <family val="1"/>
        <charset val="2"/>
      </rPr>
      <t>R</t>
    </r>
    <r>
      <rPr>
        <sz val="14"/>
        <rFont val="Wingdings"/>
        <charset val="2"/>
      </rPr>
      <t xml:space="preserve"> </t>
    </r>
    <r>
      <rPr>
        <sz val="14"/>
        <rFont val="Arial Narrow"/>
        <family val="2"/>
      </rPr>
      <t>Other – give details:  Service Provider</t>
    </r>
  </si>
  <si>
    <r>
      <rPr>
        <b/>
        <sz val="14"/>
        <rFont val="Arial Narrow"/>
        <family val="2"/>
      </rPr>
      <t xml:space="preserve">Information Analyst:   </t>
    </r>
    <r>
      <rPr>
        <sz val="14"/>
        <rFont val="Arial Narrow"/>
        <family val="2"/>
      </rPr>
      <t xml:space="preserve">Denise McCarthy denise.mccarthy@hse.ie / Niamh Doyle niamhm.doyle@hse.ie  
</t>
    </r>
    <r>
      <rPr>
        <b/>
        <sz val="14"/>
        <rFont val="Arial Narrow"/>
        <family val="2"/>
      </rPr>
      <t xml:space="preserve">Head of Operations &amp; Service Improvement Disability:   </t>
    </r>
    <r>
      <rPr>
        <sz val="14"/>
        <rFont val="Arial Narrow"/>
        <family val="2"/>
      </rPr>
      <t>Marion Meany /  disability.socialcare@hse.ie</t>
    </r>
  </si>
  <si>
    <r>
      <rPr>
        <b/>
        <sz val="14"/>
        <rFont val="Arial Narrow"/>
        <family val="2"/>
      </rPr>
      <t xml:space="preserve">National Lead:   </t>
    </r>
    <r>
      <rPr>
        <sz val="14"/>
        <rFont val="Arial Narrow"/>
        <family val="2"/>
      </rPr>
      <t>Pat Healy, National Director Social Care Division  /  socialcare@hse.ie</t>
    </r>
  </si>
  <si>
    <t xml:space="preserve">100% data completeness required.
</t>
  </si>
  <si>
    <t>(DIS 16) Disability: Residential Services</t>
  </si>
  <si>
    <t>No. of people with ID and / or Autism benefiting from residential services.</t>
  </si>
  <si>
    <t>To monitor the numbers of adults and children with an ID and / or autism benefiting from residential services as funded by HSE Disability Services.</t>
  </si>
  <si>
    <t>2015 Operational Plan Target: 8,091</t>
  </si>
  <si>
    <t>Adults and children with an ID / Autism.</t>
  </si>
  <si>
    <t>(DIS 17) Disability: Residential Services</t>
  </si>
  <si>
    <t>No. of people with a physical and sensory disability benefiting from residential services.</t>
  </si>
  <si>
    <t>2015 Operational Plan Target: 794</t>
  </si>
  <si>
    <t>(DIS 18) Disability: Respite Services (ID)</t>
  </si>
  <si>
    <r>
      <t xml:space="preserve">No. of new referrals </t>
    </r>
    <r>
      <rPr>
        <b/>
        <u/>
        <sz val="14"/>
        <rFont val="Arial Narrow"/>
        <family val="2"/>
      </rPr>
      <t>accepted</t>
    </r>
    <r>
      <rPr>
        <b/>
        <sz val="14"/>
        <rFont val="Arial Narrow"/>
        <family val="2"/>
      </rPr>
      <t xml:space="preserve"> for people with an intellectual disability and/or autism for respite services </t>
    </r>
  </si>
  <si>
    <r>
      <t>q</t>
    </r>
    <r>
      <rPr>
        <sz val="14"/>
        <rFont val="Arial Narrow"/>
        <family val="2"/>
      </rPr>
      <t xml:space="preserve">Daily     </t>
    </r>
    <r>
      <rPr>
        <sz val="14"/>
        <rFont val="Wingdings"/>
        <charset val="2"/>
      </rPr>
      <t>q</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q</t>
    </r>
    <r>
      <rPr>
        <sz val="14"/>
        <rFont val="Arial Narrow"/>
        <family val="2"/>
      </rPr>
      <t xml:space="preserve">Annually  
</t>
    </r>
    <r>
      <rPr>
        <sz val="14"/>
        <rFont val="Wingdings"/>
        <charset val="2"/>
      </rPr>
      <t>q</t>
    </r>
    <r>
      <rPr>
        <sz val="14"/>
        <rFont val="Arial Narrow"/>
        <family val="2"/>
      </rPr>
      <t xml:space="preserve">Other – give details:  </t>
    </r>
  </si>
  <si>
    <t>Grade VII</t>
  </si>
  <si>
    <t>0609</t>
  </si>
  <si>
    <t>Clerical Officer</t>
  </si>
  <si>
    <t>0655</t>
  </si>
  <si>
    <t>Grade VIII</t>
  </si>
  <si>
    <t>MANAGEMENT/ADMIN</t>
  </si>
  <si>
    <t>1155</t>
  </si>
  <si>
    <t>Consultant/Paediatrician</t>
  </si>
  <si>
    <t>1538</t>
  </si>
  <si>
    <t>1945</t>
  </si>
  <si>
    <t>Medical Director</t>
  </si>
  <si>
    <t>MEDICAL/DENTAL</t>
  </si>
  <si>
    <t>2105</t>
  </si>
  <si>
    <t>Staff Nurse, Senior (Intellectual Disability)</t>
  </si>
  <si>
    <t>2119</t>
  </si>
  <si>
    <t>Clinical Nurse Manager 2</t>
  </si>
  <si>
    <t>2127</t>
  </si>
  <si>
    <t>Clinical Nurse Manager 1</t>
  </si>
  <si>
    <t>213T</t>
  </si>
  <si>
    <t>Staff Nurse - Intellectual Disability</t>
  </si>
  <si>
    <t xml:space="preserve">Target - automated entry </t>
  </si>
  <si>
    <r>
      <t>R</t>
    </r>
    <r>
      <rPr>
        <sz val="14"/>
        <rFont val="Arial Narrow"/>
        <family val="2"/>
      </rPr>
      <t xml:space="preserve">Performance Assurance Report (PAR)    
</t>
    </r>
    <r>
      <rPr>
        <sz val="14"/>
        <rFont val="Wingdings 2"/>
        <family val="1"/>
        <charset val="2"/>
      </rPr>
      <t>R</t>
    </r>
    <r>
      <rPr>
        <sz val="10.5"/>
        <rFont val="Arial Narrow"/>
        <family val="2"/>
      </rPr>
      <t xml:space="preserve"> </t>
    </r>
    <r>
      <rPr>
        <sz val="14"/>
        <rFont val="Arial Narrow"/>
        <family val="2"/>
      </rPr>
      <t xml:space="preserve">CompStat                           </t>
    </r>
    <r>
      <rPr>
        <sz val="14"/>
        <rFont val="Wingdings"/>
        <charset val="2"/>
      </rPr>
      <t>o</t>
    </r>
    <r>
      <rPr>
        <sz val="14"/>
        <rFont val="Arial Narrow"/>
        <family val="2"/>
      </rPr>
      <t>Other – give details:</t>
    </r>
  </si>
  <si>
    <r>
      <t xml:space="preserve">Count the total number of adults and children with an ID / and or Autism benefiting from Residential Services (as defined above) in the quarter, up to and including the last day of the quarter. Adults and children to be counted separately. Each adult / child is counted </t>
    </r>
    <r>
      <rPr>
        <u/>
        <sz val="14"/>
        <rFont val="Arial Narrow"/>
        <family val="2"/>
      </rPr>
      <t>only once</t>
    </r>
    <r>
      <rPr>
        <sz val="14"/>
        <rFont val="Arial Narrow"/>
        <family val="2"/>
      </rPr>
      <t xml:space="preserve"> per quarter.  
Point in time calculation (i.e. do not add quarterly returns together).  For year end annual outturn, the 4th quarter outturn is used (e.g. DML: Q1: 60 Q2: 64, Q3:63, Q4:66).  Therefore the number of adults and children in benefiting from Residential Services in DML in the year is 66. 
</t>
    </r>
  </si>
  <si>
    <r>
      <t>o</t>
    </r>
    <r>
      <rPr>
        <sz val="14"/>
        <rFont val="Arial Narrow"/>
        <family val="2"/>
      </rPr>
      <t xml:space="preserve">Current (e.g. daily data reported on same day of activity, monthly data reported within the same month of activity)
</t>
    </r>
    <r>
      <rPr>
        <sz val="14"/>
        <rFont val="Wingdings 2"/>
        <family val="1"/>
        <charset val="2"/>
      </rPr>
      <t>R</t>
    </r>
    <r>
      <rPr>
        <sz val="14"/>
        <rFont val="Arial Narrow"/>
        <family val="2"/>
      </rPr>
      <t xml:space="preserve">Quarterly Current (e.g. data reported in each quarter up to and including the last day of that quarter)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</si>
  <si>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t xml:space="preserve">Residential Services must be returned by the HSE Area from which funding is allocated (e.g. Meath service user accessing Residential Services in Cork). This Residential Service to be returned by Meath Disability Services.  
</t>
  </si>
  <si>
    <r>
      <t xml:space="preserve">The total number of adults and children with a physical and sensory disability in HSE managed and HSE funded residential services. 
</t>
    </r>
    <r>
      <rPr>
        <b/>
        <sz val="14"/>
        <rFont val="Arial Narrow"/>
        <family val="2"/>
      </rPr>
      <t xml:space="preserve">Residential Services include:
* </t>
    </r>
    <r>
      <rPr>
        <sz val="14"/>
        <rFont val="Arial Narrow"/>
        <family val="2"/>
      </rPr>
      <t>4, 5 and 7 day places for adults and children funded by Disability Services, including those provided by private service providers.
* Residential units, community group homes individual residential placements and host families.   
* Clients in receipt of Subvention Grants + 'top-up' payments funded by Disability Services. 
* Shared care arrangements (e.g. with Mental Health / Children and Families)</t>
    </r>
    <r>
      <rPr>
        <b/>
        <sz val="14"/>
        <rFont val="Arial Narrow"/>
        <family val="2"/>
      </rPr>
      <t xml:space="preserve">
Residential Services do not include: </t>
    </r>
    <r>
      <rPr>
        <sz val="14"/>
        <rFont val="Arial Narrow"/>
        <family val="2"/>
      </rPr>
      <t xml:space="preserve">
* Places in private Nursing Homes funded by 'Fair Deal' or Older Persons Services.   
For the purpose of this KPI an adult is aged over 18 and under 65. It may include persons aged over 65 years who began with Disability Services prior to turning 65. A child is aged less than 18 years.
</t>
    </r>
  </si>
  <si>
    <t>To monitor the numbers of adults and children with a physical and sensory disability benefiting from residential services as funded by HSE Disability Services.</t>
  </si>
  <si>
    <r>
      <t xml:space="preserve">Count the total number of adults and children with a physical and sensory disability benefitting from residential services (as per "KPI Description" above) in the quarter, up to and including the last day of the quarter. Adults and children to be counted separately. Each adult / child is counted </t>
    </r>
    <r>
      <rPr>
        <u/>
        <sz val="14"/>
        <rFont val="Arial Narrow"/>
        <family val="2"/>
      </rPr>
      <t>only once</t>
    </r>
    <r>
      <rPr>
        <sz val="14"/>
        <rFont val="Arial Narrow"/>
        <family val="2"/>
      </rPr>
      <t xml:space="preserve"> per quarter.  
Point in time calculation (i.e. do not add quarterly returns together).  For year end annual outturn, the 4th quarter outturn is used (e.g. DML: Q1: 60 Q2: 64, Q3:63, Q4:66).  Therefore the number of adults and children in benefiting from Residential Services in DML in the year is 66. </t>
    </r>
  </si>
  <si>
    <t>Area 1</t>
  </si>
  <si>
    <t>Area 2</t>
  </si>
  <si>
    <t>Community Health Organisation Areas</t>
  </si>
  <si>
    <t>Area 3</t>
  </si>
  <si>
    <t>Area 4</t>
  </si>
  <si>
    <t>Area 5</t>
  </si>
  <si>
    <t>Area 6</t>
  </si>
  <si>
    <t>Area 7</t>
  </si>
  <si>
    <t>Area 8</t>
  </si>
  <si>
    <t>Area 9</t>
  </si>
  <si>
    <t>Area National</t>
  </si>
  <si>
    <r>
      <t xml:space="preserve">Pull down menu options </t>
    </r>
    <r>
      <rPr>
        <i/>
        <sz val="10"/>
        <rFont val="Arial"/>
        <family val="2"/>
      </rPr>
      <t xml:space="preserve">(Choose description which best meets target group for the service)
</t>
    </r>
  </si>
  <si>
    <t xml:space="preserve">Use of one of the standard descriptions as outlined as follows: </t>
  </si>
  <si>
    <t>Home Support in Nursing home</t>
  </si>
  <si>
    <t>Home Support in own home</t>
  </si>
  <si>
    <t>Residential 7 day Nursing Home (full cost placement)</t>
  </si>
  <si>
    <r>
      <t xml:space="preserve">Total number of new people with an intellectual disability and/or autism who </t>
    </r>
    <r>
      <rPr>
        <b/>
        <u/>
        <sz val="14"/>
        <rFont val="Arial Narrow"/>
        <family val="2"/>
      </rPr>
      <t>commenced</t>
    </r>
    <r>
      <rPr>
        <sz val="14"/>
        <rFont val="Arial Narrow"/>
        <family val="2"/>
      </rPr>
      <t xml:space="preserve"> respite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Exclude: 
•  </t>
    </r>
    <r>
      <rPr>
        <sz val="14"/>
        <rFont val="Arial Narrow"/>
        <family val="2"/>
      </rPr>
      <t>People with an intellectual disability and/or autism whose respite is funded by other care groups e.g. Older Persons</t>
    </r>
    <r>
      <rPr>
        <b/>
        <sz val="14"/>
        <rFont val="Arial Narrow"/>
        <family val="2"/>
      </rPr>
      <t xml:space="preserve"> 
</t>
    </r>
    <r>
      <rPr>
        <sz val="14"/>
        <rFont val="Arial Narrow"/>
        <family val="2"/>
      </rPr>
      <t xml:space="preserve">•  People with an intellectual disability and/or autism who received respite services in previous quarter(s) and who have not been discharged, even if that service is less than they were assessed for. They are returned under "No. of existing Persons in receipt of respite" in subsequent quarters in which they access respite service
•  People with an intellectual disability and/or autism in receipt of respite in their own home as this is returned under Home Support
•  People with a physical and sensory disability
</t>
    </r>
  </si>
  <si>
    <t>Respite service must be returned by the HSE Area from which funding is allocated e.g. Waterford Service user accessing respite nights in Kildare.  These clients to be returned by Waterford Disability Services.</t>
  </si>
  <si>
    <r>
      <rPr>
        <b/>
        <sz val="14"/>
        <rFont val="Arial Narrow"/>
        <family val="2"/>
      </rPr>
      <t>Example 1:</t>
    </r>
    <r>
      <rPr>
        <sz val="14"/>
        <rFont val="Arial Narrow"/>
        <family val="2"/>
      </rPr>
      <t xml:space="preserve">
John's new referral was accepted in Q2 and he commenced respite service in Q3. He received respite services in the past but was formally discharged. He is returned under this KPI only for the quarter in which he commenced respite services i.e. Q3. He is also returned  under "New referral received and accepted" (KPI 12) only in the quarter which his referrals was received and accepted, Q2
</t>
    </r>
    <r>
      <rPr>
        <b/>
        <sz val="14"/>
        <rFont val="Arial Narrow"/>
        <family val="2"/>
      </rPr>
      <t>Example 2:</t>
    </r>
    <r>
      <rPr>
        <sz val="14"/>
        <rFont val="Arial Narrow"/>
        <family val="2"/>
      </rPr>
      <t xml:space="preserve">
Mary's new referral was accepted in January for 2 weeks day summer camp in July. She is returned under this KPI only for the quarter in which she commenced respite service, i.e. Q3. She is also returned  under "New referral received and accepted" (KPI 12) only in the quarter which her referral was received and accepted, Q1 
</t>
    </r>
  </si>
  <si>
    <t xml:space="preserve">To monitor the numbers of new adults and children with intellectual disability and/or autism who commenced a respite service </t>
  </si>
  <si>
    <t xml:space="preserve">Count the total number of adults and children with an intellectual disability and/or autism who commenced respite services in this quarter.  New people commencing respite services are only counted once i.e. in the quarter which they commenced respite services. Adults and children are counted separately.  
This is a cumulative KPI i.e. at year end, each Area's four quarterly outturns will be added together to obtain the total end of year outturn for that Area in that year. 
</t>
  </si>
  <si>
    <r>
      <t>R</t>
    </r>
    <r>
      <rPr>
        <sz val="14"/>
        <rFont val="Arial Narrow"/>
        <family val="2"/>
      </rPr>
      <t xml:space="preserve">Performance Assurance Report (PAR)    
</t>
    </r>
    <r>
      <rPr>
        <sz val="14"/>
        <rFont val="Wingdings"/>
        <charset val="2"/>
      </rPr>
      <t>¨</t>
    </r>
    <r>
      <rPr>
        <sz val="10.5"/>
        <rFont val="Arial Narrow"/>
        <family val="2"/>
      </rPr>
      <t xml:space="preserve"> </t>
    </r>
    <r>
      <rPr>
        <sz val="14"/>
        <rFont val="Arial Narrow"/>
        <family val="2"/>
      </rPr>
      <t xml:space="preserve">CompStat                           </t>
    </r>
    <r>
      <rPr>
        <sz val="14"/>
        <rFont val="Wingdings"/>
        <charset val="2"/>
      </rPr>
      <t>o</t>
    </r>
    <r>
      <rPr>
        <sz val="14"/>
        <rFont val="Arial Narrow"/>
        <family val="2"/>
      </rPr>
      <t>Other – give details:</t>
    </r>
  </si>
  <si>
    <t>(DIS 20) Disability: Respite Services (ID)</t>
  </si>
  <si>
    <r>
      <t xml:space="preserve">No. of </t>
    </r>
    <r>
      <rPr>
        <b/>
        <u/>
        <sz val="14"/>
        <color indexed="8"/>
        <rFont val="Arial Narrow"/>
        <family val="2"/>
      </rPr>
      <t>existing</t>
    </r>
    <r>
      <rPr>
        <b/>
        <sz val="14"/>
        <color indexed="8"/>
        <rFont val="Arial Narrow"/>
        <family val="2"/>
      </rPr>
      <t xml:space="preserve"> people with an intellectual disability and/or autism in receipt of Respite Services</t>
    </r>
  </si>
  <si>
    <r>
      <t xml:space="preserve">Total number of people with an intellectual disability and/or autism who </t>
    </r>
    <r>
      <rPr>
        <b/>
        <u/>
        <sz val="14"/>
        <rFont val="Arial Narrow"/>
        <family val="2"/>
      </rPr>
      <t>continued</t>
    </r>
    <r>
      <rPr>
        <sz val="14"/>
        <rFont val="Arial Narrow"/>
        <family val="2"/>
      </rPr>
      <t xml:space="preserve"> respite service </t>
    </r>
    <r>
      <rPr>
        <b/>
        <u/>
        <sz val="14"/>
        <rFont val="Arial Narrow"/>
        <family val="2"/>
      </rPr>
      <t>in this quarter</t>
    </r>
    <r>
      <rPr>
        <sz val="14"/>
        <rFont val="Arial Narrow"/>
        <family val="2"/>
      </rPr>
      <t xml:space="preserve"> who have not been discharged in a previous quarter,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t>
    </r>
  </si>
  <si>
    <r>
      <rPr>
        <b/>
        <sz val="14"/>
        <rFont val="Arial Narrow"/>
        <family val="2"/>
      </rPr>
      <t xml:space="preserve">Include:   </t>
    </r>
    <r>
      <rPr>
        <sz val="14"/>
        <rFont val="Arial Narrow"/>
        <family val="2"/>
      </rPr>
      <t xml:space="preserve">                                                                                                                                                                                                                                                                                                 
• People with an intellectual disability and/or autism who continued respite services (i.e. Day, Evening and/or Overnight)</t>
    </r>
    <r>
      <rPr>
        <sz val="14"/>
        <color indexed="12"/>
        <rFont val="Arial Narrow"/>
        <family val="2"/>
      </rPr>
      <t xml:space="preserve"> </t>
    </r>
    <r>
      <rPr>
        <sz val="14"/>
        <rFont val="Arial Narrow"/>
        <family val="2"/>
      </rPr>
      <t xml:space="preserve">this quarter from </t>
    </r>
    <r>
      <rPr>
        <u/>
        <sz val="14"/>
        <rFont val="Arial Narrow"/>
        <family val="2"/>
      </rPr>
      <t>any</t>
    </r>
    <r>
      <rPr>
        <sz val="14"/>
        <rFont val="Arial Narrow"/>
        <family val="2"/>
      </rPr>
      <t xml:space="preserve"> previous quarter and were not formally discharged.
• People with an ID and/or autism who have exceeded 30 days of</t>
    </r>
    <r>
      <rPr>
        <u/>
        <sz val="14"/>
        <rFont val="Arial Narrow"/>
        <family val="2"/>
      </rPr>
      <t xml:space="preserve"> continuous</t>
    </r>
    <r>
      <rPr>
        <sz val="14"/>
        <rFont val="Arial Narrow"/>
        <family val="2"/>
      </rPr>
      <t xml:space="preserve"> respite service.  Such people</t>
    </r>
    <r>
      <rPr>
        <sz val="14"/>
        <color indexed="12"/>
        <rFont val="Arial Narrow"/>
        <family val="2"/>
      </rPr>
      <t xml:space="preserve"> </t>
    </r>
    <r>
      <rPr>
        <sz val="14"/>
        <rFont val="Arial Narrow"/>
        <family val="2"/>
      </rPr>
      <t>were counted under "Residential" in 2014. From Q1 2015, they will be included here as "No. of existing people in receipt of respite services" and also in KPI #19 +30 day</t>
    </r>
    <r>
      <rPr>
        <sz val="14"/>
        <color indexed="12"/>
        <rFont val="Arial Narrow"/>
        <family val="2"/>
      </rPr>
      <t xml:space="preserve"> </t>
    </r>
    <r>
      <rPr>
        <sz val="14"/>
        <rFont val="Arial Narrow"/>
        <family val="2"/>
      </rPr>
      <t xml:space="preserve">continuous overnight respite .
•  In Q1, only return people with an ID and/or autism who received respite services in Q1. 
</t>
    </r>
    <r>
      <rPr>
        <b/>
        <sz val="14"/>
        <rFont val="Arial Narrow"/>
        <family val="2"/>
      </rPr>
      <t xml:space="preserve">Exclude: </t>
    </r>
    <r>
      <rPr>
        <sz val="14"/>
        <rFont val="Arial Narrow"/>
        <family val="2"/>
      </rPr>
      <t xml:space="preserve">
• People with an intellectual disability and/or autism who commenced respite services in this quarter 
</t>
    </r>
    <r>
      <rPr>
        <sz val="14"/>
        <color indexed="12"/>
        <rFont val="Arial Narrow"/>
        <family val="2"/>
      </rPr>
      <t xml:space="preserve">• </t>
    </r>
    <r>
      <rPr>
        <sz val="14"/>
        <rFont val="Arial Narrow"/>
        <family val="2"/>
      </rPr>
      <t>Respite for people with an intellectual disability and/or autism funded by other care groups (e.g. Older Persons)
•  People with an intellectual disability and/or autism in receipt of respite in their own home as this is returned under 
Home Support
•  In Q1, people with an intellectual disability and/or autism continuing from a previous year who did not receive respite 
in Q1
• People with a physical and sensory disability</t>
    </r>
  </si>
  <si>
    <t>Respite services must be returned  by the HSE Area from which funding is allocated e.g. Waterford service user accessing respite nights in Kildare funded by Waterford Disability Services is returned by Waterford Disability Services</t>
  </si>
  <si>
    <r>
      <rPr>
        <b/>
        <sz val="14"/>
        <rFont val="Arial Narrow"/>
        <family val="2"/>
      </rPr>
      <t xml:space="preserve">Example # 1: </t>
    </r>
    <r>
      <rPr>
        <sz val="14"/>
        <rFont val="Arial Narrow"/>
        <family val="2"/>
      </rPr>
      <t xml:space="preserve">
Karen received respite service in Q1, Q2 and Q3. Karen is returned under this KPI in Q1, Q2 and Q3  
</t>
    </r>
    <r>
      <rPr>
        <b/>
        <sz val="14"/>
        <rFont val="Arial Narrow"/>
        <family val="2"/>
      </rPr>
      <t>Example # 2:</t>
    </r>
    <r>
      <rPr>
        <sz val="14"/>
        <rFont val="Arial Narrow"/>
        <family val="2"/>
      </rPr>
      <t xml:space="preserve">
Catherine received respite service in Q2 and Q4, not in Q3 due to hospitalisation and had not been discharged from respite. Catherine is returned under this KPI only in Q2 and Q4, not in Q3
</t>
    </r>
    <r>
      <rPr>
        <b/>
        <sz val="14"/>
        <rFont val="Arial Narrow"/>
        <family val="2"/>
      </rPr>
      <t>Example # 2</t>
    </r>
    <r>
      <rPr>
        <sz val="14"/>
        <rFont val="Arial Narrow"/>
        <family val="2"/>
      </rPr>
      <t xml:space="preserve">
Liam received respite services in Q1 and was discharged during this quarter due to moving outside of the Area. He is returned under this KPI in Q1. He is also returned under "No. of people discharged" in Q1.</t>
    </r>
  </si>
  <si>
    <t xml:space="preserve">To monitor the numbers of adults and children with intellectual disability and/or autism who continued to receive a respite service </t>
  </si>
  <si>
    <t>Count the total number of adults and children with an intellectual disability and/or autism continuing to receive respite services in this quarter who had not been discharged in a previous quarter. Adults and children are counted separately. 
This is a point in time KPI calculation i.e. do not add the quarterly returns together.  For year end outturn, use Q4 outturn e.g. Q1: 213, Q2: 197, Q3: 248,Q4: 222, total number of people continuing respite at year end is 222.</t>
  </si>
  <si>
    <t>(DIS 21) Disability: Respite (ID)</t>
  </si>
  <si>
    <r>
      <t>No. of people with an intellectual disability and/or autism formally</t>
    </r>
    <r>
      <rPr>
        <b/>
        <u/>
        <sz val="14"/>
        <rFont val="Arial Narrow"/>
        <family val="2"/>
      </rPr>
      <t xml:space="preserve"> discharged</t>
    </r>
    <r>
      <rPr>
        <b/>
        <sz val="14"/>
        <rFont val="Arial Narrow"/>
        <family val="2"/>
      </rPr>
      <t xml:space="preserve"> from respite services </t>
    </r>
  </si>
  <si>
    <r>
      <t>Total number of people with an intellectual disability and/or autism formally</t>
    </r>
    <r>
      <rPr>
        <b/>
        <u/>
        <sz val="14"/>
        <rFont val="Arial Narrow"/>
        <family val="2"/>
      </rPr>
      <t xml:space="preserve"> discharged</t>
    </r>
    <r>
      <rPr>
        <sz val="14"/>
        <rFont val="Arial Narrow"/>
        <family val="2"/>
      </rPr>
      <t xml:space="preserve"> from respite services </t>
    </r>
    <r>
      <rPr>
        <b/>
        <u/>
        <sz val="14"/>
        <rFont val="Arial Narrow"/>
        <family val="2"/>
      </rPr>
      <t>in this quarter</t>
    </r>
    <r>
      <rPr>
        <sz val="14"/>
        <rFont val="Arial Narrow"/>
        <family val="2"/>
      </rPr>
      <t xml:space="preserve">, up to and including the last day of each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Reasons for discharge may include: </t>
    </r>
    <r>
      <rPr>
        <sz val="14"/>
        <rFont val="Arial Narrow"/>
        <family val="2"/>
      </rPr>
      <t xml:space="preserve">
• Residential placement
• Transferred to adult services, other provider, other area
• Service is no longer required or no longer meeting needs
• Deceased</t>
    </r>
  </si>
  <si>
    <r>
      <rPr>
        <b/>
        <sz val="14"/>
        <rFont val="Arial Narrow"/>
        <family val="2"/>
      </rPr>
      <t xml:space="preserve">Include: 
</t>
    </r>
    <r>
      <rPr>
        <sz val="14"/>
        <rFont val="Arial Narrow"/>
        <family val="2"/>
      </rPr>
      <t xml:space="preserve">• People with an intellectual disability and/or autism formally discharged from respite services in this quarter </t>
    </r>
    <r>
      <rPr>
        <b/>
        <sz val="14"/>
        <rFont val="Arial Narrow"/>
        <family val="2"/>
      </rPr>
      <t xml:space="preserve">
Exclude:
</t>
    </r>
    <r>
      <rPr>
        <sz val="14"/>
        <rFont val="Arial Narrow"/>
        <family val="2"/>
      </rPr>
      <t xml:space="preserve">• People with an intellectual disability and/or autism discharged from respite services funded by other care groups (e.g. Older Persons) 
</t>
    </r>
    <r>
      <rPr>
        <b/>
        <sz val="14"/>
        <rFont val="Arial Narrow"/>
        <family val="2"/>
      </rPr>
      <t xml:space="preserve">• </t>
    </r>
    <r>
      <rPr>
        <sz val="14"/>
        <rFont val="Arial Narrow"/>
        <family val="2"/>
      </rPr>
      <t xml:space="preserve">People with an intellectual disability and/or autism undergoing a "phased discharge".  Discharge is not finalised until the last day of respite service has taken place and the person is formally discharged
• People in receipt of or awaiting commencement of a respite service who have not been discharged
• People with an intellectual disability and/or autism in receipt of respite in their own home as this is returned under Home Support
• People with a physical and sensory disability </t>
    </r>
  </si>
  <si>
    <t xml:space="preserve">This template has utilised the exact sequencing of the KPI template with addition of the target columns(F to I). </t>
  </si>
  <si>
    <t>No requirement to name or uniquely identify the entries but each individual salary should have separate line.</t>
  </si>
  <si>
    <t xml:space="preserve">Staff on all payrolls as at </t>
  </si>
  <si>
    <t>(Chose from Drop Down Menu)</t>
  </si>
  <si>
    <r>
      <rPr>
        <b/>
        <sz val="12"/>
        <rFont val="Calibri"/>
        <family val="2"/>
      </rPr>
      <t xml:space="preserve"> </t>
    </r>
    <r>
      <rPr>
        <sz val="12"/>
        <rFont val="Calibri"/>
        <family val="2"/>
      </rPr>
      <t xml:space="preserve">                                                                                                                                          Annual Equivalent                                                                                                             €</t>
    </r>
  </si>
  <si>
    <t>Please complete 1 template for your organisation as a whole - and submit to your delegated HSe manager (or as instructed), where your organisation has activity crossing more than one area copies may also be requested by local management for their files.</t>
  </si>
  <si>
    <r>
      <t xml:space="preserve">Each individual Salary should be entered separately, </t>
    </r>
    <r>
      <rPr>
        <b/>
        <i/>
        <u/>
        <sz val="12"/>
        <rFont val="Calibri"/>
        <family val="2"/>
      </rPr>
      <t>all payrolls</t>
    </r>
    <r>
      <rPr>
        <i/>
        <sz val="12"/>
        <rFont val="Calibri"/>
        <family val="2"/>
      </rPr>
      <t xml:space="preserve"> should be included to show each individual total salary package</t>
    </r>
  </si>
  <si>
    <t>Community Health Area</t>
  </si>
  <si>
    <t>Local Health Office Area</t>
  </si>
  <si>
    <t>Home Supports for Pre-school Children</t>
  </si>
  <si>
    <t>KPI Title</t>
  </si>
  <si>
    <t xml:space="preserve">KPI Description  </t>
  </si>
  <si>
    <t>KPI Rationale</t>
  </si>
  <si>
    <t>General
Support Services</t>
  </si>
  <si>
    <t>Other Patient &amp; Client Care</t>
  </si>
  <si>
    <t>Hde these Columns when printing</t>
  </si>
  <si>
    <t>Categories</t>
  </si>
  <si>
    <t>DML</t>
  </si>
  <si>
    <t>CEO/Head of Service Provider</t>
  </si>
  <si>
    <t>DNE</t>
  </si>
  <si>
    <t>General Management</t>
  </si>
  <si>
    <t>South</t>
  </si>
  <si>
    <t>Human Resource Management</t>
  </si>
  <si>
    <t>West</t>
  </si>
  <si>
    <t>Finance Management</t>
  </si>
  <si>
    <t>ICT Management</t>
  </si>
  <si>
    <t>Medical Management</t>
  </si>
  <si>
    <t>Nursing Management</t>
  </si>
  <si>
    <t>Health &amp; Social care Professionals Management</t>
  </si>
  <si>
    <t>Support Services Management</t>
  </si>
  <si>
    <t>adult</t>
  </si>
  <si>
    <t>Home Supports adult</t>
  </si>
  <si>
    <t>Home Supports adult Total adult</t>
  </si>
  <si>
    <t>To be entered Locally</t>
  </si>
  <si>
    <t>Cork North</t>
  </si>
  <si>
    <t>Cork South</t>
  </si>
  <si>
    <t>Cork Continuing Care</t>
  </si>
  <si>
    <t>Corp</t>
  </si>
  <si>
    <t xml:space="preserve"> Total HSE Revenue</t>
  </si>
  <si>
    <t>Grand
Total Revenue</t>
  </si>
  <si>
    <t>Total HSE Revenue</t>
  </si>
  <si>
    <t>hide column when printing</t>
  </si>
  <si>
    <t>Totals for input sheet</t>
  </si>
  <si>
    <t>Formula all HSE funding amounts</t>
  </si>
  <si>
    <t>Web link to data</t>
  </si>
  <si>
    <t>Additional Information</t>
  </si>
  <si>
    <t>Input Sheet Entry explanation</t>
  </si>
  <si>
    <t>Centre of Nurse Education</t>
  </si>
  <si>
    <t>Respite (PSD)</t>
  </si>
  <si>
    <t>DIS
31</t>
  </si>
  <si>
    <t>No. of overnights (with or without day respite) accessed by people with a physical and / or sensory disability - Adult</t>
  </si>
  <si>
    <t>No. of overnights (with or without day respite) accessed by people with a physical and / or sensory disability - Child</t>
  </si>
  <si>
    <t>DIS
22</t>
  </si>
  <si>
    <t>Total no. of people with ID and / or autism in receipt of respite services - Adult</t>
  </si>
  <si>
    <t>Total no. of people with ID and / or autism in receipt of respite services - Child</t>
  </si>
  <si>
    <t>DIS
23</t>
  </si>
  <si>
    <t>No. of overnights (with or without day respite) accessed by people with ID and / or autism - Adult</t>
  </si>
  <si>
    <t>No. of overnights (with or without day respite) accessed by people with ID and / or autism - Child</t>
  </si>
  <si>
    <t>DIS
24</t>
  </si>
  <si>
    <t>No. of day only respite sessions accessed by people with ID and / or autism - Adult</t>
  </si>
  <si>
    <t>No. of day only respite sessions accessed by people with ID and / or autism - Child</t>
  </si>
  <si>
    <t>DIS 25</t>
  </si>
  <si>
    <t>No. of people with an ID and / or autism who are in receipt of more than 30 overnights continuous respite - Adult</t>
  </si>
  <si>
    <t>DIS
25</t>
  </si>
  <si>
    <t>No. of people with an ID and / or autism who are in receipt of more than 30 overnights continuous respite - Child</t>
  </si>
  <si>
    <t>DIS 
26</t>
  </si>
  <si>
    <t>No. of new referrals accepted for people with a physical and / or sensory disability for respite services - Adult</t>
  </si>
  <si>
    <t>No. of new referrals accepted for people with a physical and / or sensory disability for respite services - Child</t>
  </si>
  <si>
    <t>DIS
27</t>
  </si>
  <si>
    <t>No. of new people with a physical and / or sensory disability who commenced respite services - Adult</t>
  </si>
  <si>
    <t>No. of new people with a physical and / or sensory disability who commenced respite services - Child</t>
  </si>
  <si>
    <t>DIS
28</t>
  </si>
  <si>
    <t>No. of existing people with a physical and / or sensory disability in receipt of respite services - Adult</t>
  </si>
  <si>
    <t>No. of existing people with a physical and / or sensory disability in receipt of respite services - Child</t>
  </si>
  <si>
    <t>DIS
29</t>
  </si>
  <si>
    <t>No. of people with a physical and / or sensory disability formally discharged from respite services - Adult</t>
  </si>
  <si>
    <t>No. of people with a physical and / or sensory disability formally discharged from respite services - Child</t>
  </si>
  <si>
    <t>DIS
30</t>
  </si>
  <si>
    <t>Total no. of people with a physical and / or sensory disability in receipt of respite services - Adult</t>
  </si>
  <si>
    <t>Total no. of people with a physical and / or sensory disability in receipt of respite services - Child</t>
  </si>
  <si>
    <t>DIS
32</t>
  </si>
  <si>
    <t>No. of day only respite sessions accessed by people with a physical and / or sensory disability - Adult</t>
  </si>
  <si>
    <t>No. of day only respite sessions accessed by people with a physical and / or sensory disability - Child</t>
  </si>
  <si>
    <t>DIS
33</t>
  </si>
  <si>
    <t>No. of people with a physical and / or sensory disability who are in receipt of more than 30 overnights continuous respite - Adult</t>
  </si>
  <si>
    <t>No. of people with a physical and / or sensory disability who are in receipt of more than 30 overnights continuous respite - Child</t>
  </si>
  <si>
    <t>PA Service (PSD)</t>
  </si>
  <si>
    <t>DIS 34</t>
  </si>
  <si>
    <t>No. of new referrals accepted for adults with a physical and / or sensory disability for a PA service</t>
  </si>
  <si>
    <t>DIS
35</t>
  </si>
  <si>
    <t>No. of new adults with a physical and / or sensory disability who commenced a PA service</t>
  </si>
  <si>
    <t>DIS
36</t>
  </si>
  <si>
    <t>No. of existing adults with a physical and / or sensory disability in receipt of a PA service</t>
  </si>
  <si>
    <t>DIS
37</t>
  </si>
  <si>
    <t xml:space="preserve">No. of adults with a physical and / or sensory disability formally discharged from a PA Service </t>
  </si>
  <si>
    <t>DIS
38</t>
  </si>
  <si>
    <t>Total no. of adults with a physical and / or sensory disability in receipt of a PA service</t>
  </si>
  <si>
    <t>DIS 
39</t>
  </si>
  <si>
    <t xml:space="preserve">Number of PA Service hours delivered to adults with a physical and / or sensory disability </t>
  </si>
  <si>
    <t>DIS
40</t>
  </si>
  <si>
    <t>No. of adults with a physical and / or sensory disability in receipt of 
1 - 5  PA hours per week</t>
  </si>
  <si>
    <t>No. of adults with a physical and / or sensory disability in receipt of 
6 - 10  PA hours per week</t>
  </si>
  <si>
    <t>No. of adults with a physical and / or sensory disability in receipt of 
11 - 20 PA hours per week</t>
  </si>
  <si>
    <t>No. of adults with a physical and / or sensory disability in receipt of
21 - 40 PA hours per week</t>
  </si>
  <si>
    <t>No. of adults with a physical and / or sensory disability in receipt of
41 - 60 PA hours per week</t>
  </si>
  <si>
    <t>No. of adults with a physical and / or sensory disability in receipt of
60+  PA hours per week</t>
  </si>
  <si>
    <t>Home Support (ID)</t>
  </si>
  <si>
    <t>DIS 
41</t>
  </si>
  <si>
    <t>No. of new referrals accepted for people with ID and / or autism for home support services - Adult</t>
  </si>
  <si>
    <t>No. of new referrals accepted for people with ID and / or autism for home support services - Child</t>
  </si>
  <si>
    <t>DIS
42</t>
  </si>
  <si>
    <t>No. of new people with ID and / or autism who commenced a home support service - Adult</t>
  </si>
  <si>
    <t>No. of new people with ID and / or autism who commenced a home support service - Child</t>
  </si>
  <si>
    <t>DIS
43</t>
  </si>
  <si>
    <t>No. of existing people with ID and / or autism in receipt of home support services - Adult</t>
  </si>
  <si>
    <t>No. of existing people with ID and / or autism in receipt of home support services - Child</t>
  </si>
  <si>
    <t>DIS
44</t>
  </si>
  <si>
    <t>No of people with ID and / or autism formally discharged from home support services - Adult</t>
  </si>
  <si>
    <t>No of people with ID and / or autism formally discharged from home support services - Child</t>
  </si>
  <si>
    <t>Figures automated from Sch 9 (may be inserted or over written)</t>
  </si>
  <si>
    <t>Where your organisation is part of a Group Company any managers or staff who participate in the management/administration of the company covered by the Service Arrangement should be included.</t>
  </si>
  <si>
    <t>No known data quality issues at this point.</t>
  </si>
  <si>
    <t>Contact details for Data Manager / Specialist Lead</t>
  </si>
  <si>
    <t>Completed by:</t>
  </si>
  <si>
    <t>Completed date:</t>
  </si>
  <si>
    <t>Contact No.</t>
  </si>
  <si>
    <t xml:space="preserve">Salary </t>
  </si>
  <si>
    <t xml:space="preserve">Allowances </t>
  </si>
  <si>
    <t>Pension  (employers contribution)</t>
  </si>
  <si>
    <t xml:space="preserve">Other Benefits Cash </t>
  </si>
  <si>
    <t>These fields are included to allow this template to be used for HIQA monitoring purposes.</t>
  </si>
  <si>
    <t xml:space="preserve">Any sub-totals included in the input sheet will also cause an error as they will be adding values twice in the totals from input sheet row above </t>
  </si>
  <si>
    <t xml:space="preserve">Position/Title
</t>
  </si>
  <si>
    <t>Catchments Area information</t>
  </si>
  <si>
    <t>PA service and Home Support should be expressed in terms of the staff hours available per annum for direct service delivery.</t>
  </si>
  <si>
    <t>PA service and respite support hours ID should be expressed in terms of the staff hours available per annum for direct service delivery.</t>
  </si>
  <si>
    <r>
      <t>o</t>
    </r>
    <r>
      <rPr>
        <sz val="7"/>
        <rFont val="Times New Roman"/>
        <family val="1"/>
      </rPr>
      <t xml:space="preserve">        </t>
    </r>
    <r>
      <rPr>
        <sz val="11"/>
        <rFont val="Calibri"/>
        <family val="2"/>
      </rPr>
      <t>Reconciliation to funding allocation;</t>
    </r>
  </si>
  <si>
    <r>
      <t>o</t>
    </r>
    <r>
      <rPr>
        <sz val="7"/>
        <rFont val="Times New Roman"/>
        <family val="1"/>
      </rPr>
      <t xml:space="preserve">        </t>
    </r>
    <r>
      <rPr>
        <sz val="11"/>
        <rFont val="Calibri"/>
        <family val="2"/>
      </rPr>
      <t>Check on reasonableness of expenses (emphasis on any management charges, depreciation amortisation etc.);</t>
    </r>
  </si>
  <si>
    <r>
      <t>o</t>
    </r>
    <r>
      <rPr>
        <sz val="7"/>
        <rFont val="Times New Roman"/>
        <family val="1"/>
      </rPr>
      <t xml:space="preserve">        </t>
    </r>
    <r>
      <rPr>
        <sz val="11"/>
        <rFont val="Calibri"/>
        <family val="2"/>
      </rPr>
      <t>Check on expenses allocated to HSE allocation; ensure only expenditure on agreed services are allocated;</t>
    </r>
  </si>
  <si>
    <r>
      <t>o</t>
    </r>
    <r>
      <rPr>
        <sz val="7"/>
        <rFont val="Times New Roman"/>
        <family val="1"/>
      </rPr>
      <t xml:space="preserve">        </t>
    </r>
    <r>
      <rPr>
        <sz val="11"/>
        <rFont val="Calibri"/>
        <family val="2"/>
      </rPr>
      <t>Check on any fund raising income and expenditure allocations etc.;</t>
    </r>
  </si>
  <si>
    <r>
      <t>o</t>
    </r>
    <r>
      <rPr>
        <sz val="7"/>
        <rFont val="Times New Roman"/>
        <family val="1"/>
      </rPr>
      <t xml:space="preserve">        </t>
    </r>
    <r>
      <rPr>
        <sz val="11"/>
        <rFont val="Calibri"/>
        <family val="2"/>
      </rPr>
      <t>Check on client income allocations etc.;</t>
    </r>
  </si>
  <si>
    <r>
      <t>o</t>
    </r>
    <r>
      <rPr>
        <sz val="7"/>
        <rFont val="Times New Roman"/>
        <family val="1"/>
      </rPr>
      <t xml:space="preserve">        </t>
    </r>
    <r>
      <rPr>
        <sz val="11"/>
        <rFont val="Calibri"/>
        <family val="2"/>
      </rPr>
      <t xml:space="preserve">Check movement on reserves and ensure any historic reserves which are the result of unspent HSE allocation are managed through the governance framework; </t>
    </r>
  </si>
  <si>
    <r>
      <t>o</t>
    </r>
    <r>
      <rPr>
        <sz val="7"/>
        <rFont val="Times New Roman"/>
        <family val="1"/>
      </rPr>
      <t xml:space="preserve">        </t>
    </r>
    <r>
      <rPr>
        <sz val="11"/>
        <rFont val="Calibri"/>
        <family val="2"/>
      </rPr>
      <t>Check the cash balances and ensure the agency's plans for same are in line with the national service plan etc.;</t>
    </r>
  </si>
  <si>
    <r>
      <t>o</t>
    </r>
    <r>
      <rPr>
        <sz val="7"/>
        <rFont val="Times New Roman"/>
        <family val="1"/>
      </rPr>
      <t xml:space="preserve">        </t>
    </r>
    <r>
      <rPr>
        <sz val="11"/>
        <rFont val="Calibri"/>
        <family val="2"/>
      </rPr>
      <t xml:space="preserve">Check the working capital ratios to ensure the viability of the entity as a going concern; </t>
    </r>
  </si>
  <si>
    <r>
      <t>Ø</t>
    </r>
    <r>
      <rPr>
        <sz val="7"/>
        <rFont val="Times New Roman"/>
        <family val="1"/>
      </rPr>
      <t xml:space="preserve">      </t>
    </r>
    <r>
      <rPr>
        <sz val="11"/>
        <rFont val="Calibri"/>
        <family val="2"/>
      </rPr>
      <t>Request the Auditor's management letter if there is cause for concern in the financial statements;</t>
    </r>
  </si>
  <si>
    <t>The overall financial stability of the organisations should be ascertained to ensure the viability of the service provision and any associated risks.</t>
  </si>
  <si>
    <t>In the event of activities not proceeding or progressing significantly within the agreed time scale, the HSE has the right to require the return of the unspent funding.</t>
  </si>
  <si>
    <t xml:space="preserve">In certain circumstances the delegated HSE manager may make an informed decision for the Service Provider to retain the unspent funding under certain conditions, or consider it an advance in relation to future years funding.  The Service Provider should be informed of the decision in writing.  This will operate as an amendment to the SA and Schedule 10 Change Control should be completed.  In making this decision issues such as identified core deficits, and the overall financial standing of the Service Provider, should be considered and the final decision must be signed off by the delegated manager. </t>
  </si>
  <si>
    <r>
      <t>o</t>
    </r>
    <r>
      <rPr>
        <sz val="7"/>
        <rFont val="Times New Roman"/>
        <family val="1"/>
      </rPr>
      <t xml:space="preserve">        </t>
    </r>
    <r>
      <rPr>
        <sz val="11"/>
        <rFont val="Calibri"/>
        <family val="2"/>
      </rPr>
      <t>Check the reserve position for the year  (See unspent funding below);</t>
    </r>
  </si>
  <si>
    <t>Unspent Funding from Previous Year</t>
  </si>
  <si>
    <t>Home Supports Children Total Children</t>
  </si>
  <si>
    <t>Q1</t>
  </si>
  <si>
    <t>Indicator Classification</t>
  </si>
  <si>
    <t>KPI Target</t>
  </si>
  <si>
    <t>KPI Calculation</t>
  </si>
  <si>
    <t>Due Dates:-</t>
  </si>
  <si>
    <t>Targets - Manual entry prior to SA finalised figures.</t>
  </si>
  <si>
    <t>Include the targets figures agreed with the provider, this may be the automated total from the SA process (Column D) or may be agreed prior to the final SA sign off (column E).</t>
  </si>
  <si>
    <t>For KPI purposes must be ID or P&amp;S</t>
  </si>
  <si>
    <t>KPI DIS GR</t>
  </si>
  <si>
    <t>KPI cakcukation</t>
  </si>
  <si>
    <t>Cakcukations for summary sheet</t>
  </si>
  <si>
    <t>Add/Insert Row Facility</t>
  </si>
  <si>
    <t xml:space="preserve">As we have had lots of requests to be allowed to insert rows in the body of the input sheet, we have changed the template to accommodate this facility, </t>
  </si>
  <si>
    <t>KPI formula Columns</t>
  </si>
  <si>
    <t>Home Supports Children</t>
  </si>
  <si>
    <t xml:space="preserve">Respite Day Child </t>
  </si>
  <si>
    <t>Respite Day Child Total</t>
  </si>
  <si>
    <t>Respite Day should be expressed in "episode of care", regardless of number of hours provided. See KPI Metadata sheet included</t>
  </si>
  <si>
    <t>Please reference the Meta Data information provided as additional sheets if you are unsure of the metric to be used.</t>
  </si>
  <si>
    <t xml:space="preserve">Staff WTE Other Patient &amp; Client Care 
</t>
  </si>
  <si>
    <t>Enter the number of WTE staff under the category General Support Staff 
(continue to use this where split to new category beneath is not relevant)</t>
  </si>
  <si>
    <t>Staff WTE General Support Staff</t>
  </si>
  <si>
    <r>
      <t xml:space="preserve">
Enter the number of WTE staff under the category Other Patient &amp; Client Care Support Staff 
</t>
    </r>
    <r>
      <rPr>
        <sz val="12"/>
        <color indexed="57"/>
        <rFont val="Times New Roman"/>
        <family val="1"/>
      </rPr>
      <t/>
    </r>
  </si>
  <si>
    <t xml:space="preserve">Error if highlighted in Red check that you have completed column J in the input sheet. </t>
  </si>
  <si>
    <t>Check Figures for the KPI input.</t>
  </si>
  <si>
    <t xml:space="preserve"> Items in Green below are reportable Key Performance Indicators</t>
  </si>
  <si>
    <t xml:space="preserve">Rehabiliative Training KPI statistics NOT captured in the KPI sheet (Other reporting mechanism) </t>
  </si>
  <si>
    <t>Schedule 9 - Template for the collection of  Staff Remuneration &amp;  Packages</t>
  </si>
  <si>
    <t>Agency Name</t>
  </si>
  <si>
    <t>Grade</t>
  </si>
  <si>
    <t>Grade Category Code</t>
  </si>
  <si>
    <t>Grade Name</t>
  </si>
  <si>
    <t>Sex</t>
  </si>
  <si>
    <t>Locum</t>
  </si>
  <si>
    <t>Career Break</t>
  </si>
  <si>
    <t>Nos.</t>
  </si>
  <si>
    <t>W.T.E.</t>
  </si>
  <si>
    <t>0019</t>
  </si>
  <si>
    <t>Chief Executive Officer</t>
  </si>
  <si>
    <t>F</t>
  </si>
  <si>
    <t>0043</t>
  </si>
  <si>
    <t>Finance Officer</t>
  </si>
  <si>
    <t>0078</t>
  </si>
  <si>
    <t>Personnel Officer/Manager</t>
  </si>
  <si>
    <t>0086</t>
  </si>
  <si>
    <t>Planning and Evaluation Officer</t>
  </si>
  <si>
    <t>0161</t>
  </si>
  <si>
    <t>0558</t>
  </si>
  <si>
    <t>Grade IV</t>
  </si>
  <si>
    <t>0566</t>
  </si>
  <si>
    <t>Grade V</t>
  </si>
  <si>
    <t>0574</t>
  </si>
  <si>
    <t>Grade VI</t>
  </si>
  <si>
    <t>0582</t>
  </si>
  <si>
    <t>Child or Adult Service</t>
  </si>
  <si>
    <t>Other Information on Service (where Relevant)</t>
  </si>
  <si>
    <t>Capacity of service should be expressed in number of WTE places available, for residential and day services</t>
  </si>
  <si>
    <t>No entry is required in this section for multi disciplinary supports or for management / administration services.</t>
  </si>
  <si>
    <t>Management/administration non applicable.</t>
  </si>
  <si>
    <t>See instruction</t>
  </si>
  <si>
    <t>Residential</t>
  </si>
  <si>
    <t>Residential 7 day Community house</t>
  </si>
  <si>
    <t>Residential 7 day Institutional facility / residential centre</t>
  </si>
  <si>
    <t>Residential 7 day Other</t>
  </si>
  <si>
    <t>Residential 5 day Community house</t>
  </si>
  <si>
    <t>Residential 5 day Institutional facility / residential centre</t>
  </si>
  <si>
    <t>Residential 5 day Other</t>
  </si>
  <si>
    <t>Management / administration</t>
  </si>
  <si>
    <t>Summer Camp</t>
  </si>
  <si>
    <t>Management/Admin Head Office</t>
  </si>
  <si>
    <t>Staff Client support ratio</t>
  </si>
  <si>
    <t xml:space="preserve"> 
No of service Users under 18 years</t>
  </si>
  <si>
    <t xml:space="preserve"> 
No of service Users over 18 years</t>
  </si>
  <si>
    <t>Registrar</t>
  </si>
  <si>
    <t>Reconcile previous years allocation to the financial statements</t>
  </si>
  <si>
    <r>
      <t>Ø</t>
    </r>
    <r>
      <rPr>
        <sz val="7"/>
        <rFont val="Times New Roman"/>
        <family val="1"/>
      </rPr>
      <t xml:space="preserve">      </t>
    </r>
    <r>
      <rPr>
        <sz val="11"/>
        <rFont val="Calibri"/>
        <family val="2"/>
      </rPr>
      <t>Review of the annual financial statements of the agency to include:-</t>
    </r>
  </si>
  <si>
    <t>Q2</t>
  </si>
  <si>
    <t>Q3</t>
  </si>
  <si>
    <t>Q4</t>
  </si>
  <si>
    <t>Year to date</t>
  </si>
  <si>
    <t>Data Source</t>
  </si>
  <si>
    <t>Data Completeness</t>
  </si>
  <si>
    <t>Data Quality Issues</t>
  </si>
  <si>
    <t>Pension</t>
  </si>
  <si>
    <t>May</t>
  </si>
  <si>
    <t>Day - Other Day Service Adults</t>
  </si>
  <si>
    <t>Day - Other Day Service Children</t>
  </si>
  <si>
    <t>Day - Other Day Service Children Total</t>
  </si>
  <si>
    <t xml:space="preserve">Day - Other Day Service Children </t>
  </si>
  <si>
    <r>
      <t xml:space="preserve">Please tick which Indicator Classification this indicator applies to, ideally choose one classification (in some cases you may need to choose two).
</t>
    </r>
    <r>
      <rPr>
        <sz val="14"/>
        <rFont val="Wingdings 2"/>
        <family val="1"/>
        <charset val="2"/>
      </rPr>
      <t>R</t>
    </r>
    <r>
      <rPr>
        <sz val="14"/>
        <rFont val="Arial Narrow"/>
        <family val="2"/>
      </rPr>
      <t xml:space="preserve">Person Centred Care             </t>
    </r>
    <r>
      <rPr>
        <sz val="14"/>
        <rFont val="Wingdings"/>
        <charset val="2"/>
      </rPr>
      <t>o</t>
    </r>
    <r>
      <rPr>
        <sz val="14"/>
        <rFont val="Arial Narrow"/>
        <family val="2"/>
      </rPr>
      <t xml:space="preserve">Effective Care             </t>
    </r>
    <r>
      <rPr>
        <sz val="14"/>
        <rFont val="Wingdings"/>
        <charset val="2"/>
      </rPr>
      <t>o</t>
    </r>
    <r>
      <rPr>
        <sz val="14"/>
        <rFont val="Arial Narrow"/>
        <family val="2"/>
      </rPr>
      <t xml:space="preserve">Safe Care     
</t>
    </r>
    <r>
      <rPr>
        <sz val="14"/>
        <rFont val="Wingdings"/>
        <charset val="2"/>
      </rPr>
      <t>o</t>
    </r>
    <r>
      <rPr>
        <sz val="14"/>
        <rFont val="Arial Narrow"/>
        <family val="2"/>
      </rPr>
      <t xml:space="preserve">Better Health and Wellbeing   </t>
    </r>
    <r>
      <rPr>
        <sz val="14"/>
        <rFont val="Wingdings"/>
        <charset val="2"/>
      </rPr>
      <t>o</t>
    </r>
    <r>
      <rPr>
        <sz val="14"/>
        <rFont val="Arial Narrow"/>
        <family val="2"/>
      </rPr>
      <t xml:space="preserve">Use of Information       </t>
    </r>
    <r>
      <rPr>
        <sz val="14"/>
        <rFont val="Wingdings"/>
        <charset val="2"/>
      </rPr>
      <t>o</t>
    </r>
    <r>
      <rPr>
        <sz val="14"/>
        <rFont val="Arial Narrow"/>
        <family val="2"/>
      </rPr>
      <t xml:space="preserve">Workforce   
</t>
    </r>
    <r>
      <rPr>
        <sz val="14"/>
        <rFont val="Wingdings"/>
        <charset val="2"/>
      </rPr>
      <t>o</t>
    </r>
    <r>
      <rPr>
        <sz val="14"/>
        <rFont val="Arial Narrow"/>
        <family val="2"/>
      </rPr>
      <t xml:space="preserve">Use of Resources                  </t>
    </r>
    <r>
      <rPr>
        <sz val="14"/>
        <rFont val="Wingdings"/>
        <charset val="2"/>
      </rPr>
      <t>o</t>
    </r>
    <r>
      <rPr>
        <sz val="14"/>
        <rFont val="Arial Narrow"/>
        <family val="2"/>
      </rPr>
      <t xml:space="preserve">Governance, Leadership and Management
</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</si>
  <si>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 xml:space="preserve">Other – give details: This KPI is reported in the Performance Report on a quarterly basis. </t>
    </r>
  </si>
  <si>
    <t>Adults and children with a physical and/or sensory disability.</t>
  </si>
  <si>
    <t>Data Collection Frequency</t>
  </si>
  <si>
    <t>Tracer Conditions</t>
  </si>
  <si>
    <t>Minimum Data Set</t>
  </si>
  <si>
    <t xml:space="preserve">The service user’s care plan which includes personal details and relevant information relating to their diagnosis, their needs and services and support they require to meet their needs. </t>
  </si>
  <si>
    <t>International Comparison</t>
  </si>
  <si>
    <t>Service developed in line with best practice internationally.</t>
  </si>
  <si>
    <t>KPI Monitoring</t>
  </si>
  <si>
    <t>KPI Reporting Frequency</t>
  </si>
  <si>
    <t>KPI report period</t>
  </si>
  <si>
    <t>KPI Reporting Aggregation</t>
  </si>
  <si>
    <t>KPI is reported in which reports?</t>
  </si>
  <si>
    <r>
      <t>o</t>
    </r>
    <r>
      <rPr>
        <sz val="14"/>
        <rFont val="Arial Narrow"/>
        <family val="2"/>
      </rPr>
      <t xml:space="preserve">Current (e.g. daily data reported on that same day of activity, monthly data reported within the same month of activity)
</t>
    </r>
    <r>
      <rPr>
        <sz val="14"/>
        <rFont val="Wingdings 2"/>
        <family val="1"/>
        <charset val="2"/>
      </rPr>
      <t>R</t>
    </r>
    <r>
      <rPr>
        <sz val="14"/>
        <rFont val="Arial Narrow"/>
        <family val="2"/>
      </rPr>
      <t xml:space="preserve">Quarterly Current (e.g. data reported in each quarter up to and including the last day of that quarter)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</si>
  <si>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t>S = Sensory Disability</t>
  </si>
  <si>
    <t>A = Autism</t>
  </si>
  <si>
    <t>CB = with challenging behaviour</t>
  </si>
  <si>
    <t>Staff WTE Admin and Management</t>
  </si>
  <si>
    <t>Staff WTE Medical</t>
  </si>
  <si>
    <t>Staff WTE Nursing</t>
  </si>
  <si>
    <t>Staff WTE Health and social care professionals</t>
  </si>
  <si>
    <t>Grand total</t>
  </si>
  <si>
    <t>No of Service Units</t>
  </si>
  <si>
    <t>WTE Staffing</t>
  </si>
  <si>
    <t>Automated entry to enable a count on the number of service units</t>
  </si>
  <si>
    <t>NB: If further service units are required  please contact PatriciaM. McCormack@hse.ie for password</t>
  </si>
  <si>
    <t>NB: Print paramaters set to row 24 if entry exceeds this please reset print paramaters</t>
  </si>
  <si>
    <t>ID &amp;Autism</t>
  </si>
  <si>
    <t>ID &amp;P&amp;S</t>
  </si>
  <si>
    <t>ID, P&amp;S, Autism</t>
  </si>
  <si>
    <t>Autism</t>
  </si>
  <si>
    <t>See instruction sheet</t>
  </si>
  <si>
    <t>The name by which the service is usually refereed to by service users, families, staff or agency management</t>
  </si>
  <si>
    <t>Disability Group</t>
  </si>
  <si>
    <t xml:space="preserve">Programme Type </t>
  </si>
  <si>
    <t>Programme Type</t>
  </si>
  <si>
    <t>KPI</t>
  </si>
  <si>
    <t>No</t>
  </si>
  <si>
    <t>Look up KPI</t>
  </si>
  <si>
    <t>Staffing Totals from Summary Sheet</t>
  </si>
  <si>
    <t>Occupational Guidance Database for Rehabilitative Training and Work/work like activity.</t>
  </si>
  <si>
    <t>Schedule completeness Verification</t>
  </si>
  <si>
    <t>Comments</t>
  </si>
  <si>
    <t xml:space="preserve">Service Provider Name: </t>
  </si>
  <si>
    <t>Name of Data Entry Person:</t>
  </si>
  <si>
    <t>LHO Location:</t>
  </si>
  <si>
    <t>Jan</t>
  </si>
  <si>
    <t>Feb</t>
  </si>
  <si>
    <t>Mar</t>
  </si>
  <si>
    <t>Apr</t>
  </si>
  <si>
    <t>Jun</t>
  </si>
  <si>
    <t>Jul</t>
  </si>
  <si>
    <t>Aug</t>
  </si>
  <si>
    <t>Sep</t>
  </si>
  <si>
    <t>Oct</t>
  </si>
  <si>
    <t>HIQA</t>
  </si>
  <si>
    <t>Grade of Person In Charge</t>
  </si>
  <si>
    <t>Date of Expiry of Registration (Please leave Blank if registration has not been receievd)</t>
  </si>
  <si>
    <t>OSV No.</t>
  </si>
  <si>
    <t xml:space="preserve">Other </t>
  </si>
  <si>
    <t>HIQA - Staff Grade Categories</t>
  </si>
  <si>
    <t>Respite Overnight Adult Centre Based</t>
  </si>
  <si>
    <t>Respite Overnight Adult Non Centre Based</t>
  </si>
  <si>
    <t>Respite Overnight Child Centre Based</t>
  </si>
  <si>
    <t>Respite Overnight Child Non Centre Based</t>
  </si>
  <si>
    <t>Respite Day Adult Centre Based</t>
  </si>
  <si>
    <t>Respite Day Adult Non Centre Based</t>
  </si>
  <si>
    <t>Respite Day Child Centre Based</t>
  </si>
  <si>
    <t>Respite Day Child Non Centre Based</t>
  </si>
  <si>
    <t>Support Programmes</t>
  </si>
  <si>
    <t>Counselling</t>
  </si>
  <si>
    <t>Helpline</t>
  </si>
  <si>
    <t>Aids and Appliances</t>
  </si>
  <si>
    <t>Additional Elements in Summary</t>
  </si>
  <si>
    <t>Respite</t>
  </si>
  <si>
    <t xml:space="preserve"> 
No of service Users over 18 years but under 65 years</t>
  </si>
  <si>
    <t>No. Of service users over 65 years</t>
  </si>
  <si>
    <t>Both need to be completed</t>
  </si>
  <si>
    <t>Total Respite</t>
  </si>
  <si>
    <t>Total Other</t>
  </si>
  <si>
    <t xml:space="preserve"> 
No of service Users over 65 years</t>
  </si>
  <si>
    <t>Total No of Service Users</t>
  </si>
  <si>
    <t xml:space="preserve">Total 
No of Service Users </t>
  </si>
  <si>
    <t>Day New Directions Service</t>
  </si>
  <si>
    <t>Analysis of Residential Services</t>
  </si>
  <si>
    <t>Total Residential</t>
  </si>
  <si>
    <t>Permanent Full-Time</t>
  </si>
  <si>
    <t>Permanent Part-Time</t>
  </si>
  <si>
    <t>Fixed Term Full-Time</t>
  </si>
  <si>
    <t>Fixed Term Part-Time</t>
  </si>
  <si>
    <t>Specified Purpose Full-Time</t>
  </si>
  <si>
    <t>Specified Purpose Part-Time</t>
  </si>
  <si>
    <t xml:space="preserve">Column Headings Changed to conform to the Nemu requirements </t>
  </si>
  <si>
    <t xml:space="preserve">Where a manager, multi disciplinary or other professional support post covers a range of services and units within a location then this should be disclosed as a separate service unit in that location under the appropriate programme type/category i.e. Management and Admin or Multi Disciplinary Supports.  Agencies should show central and/or regional staff and associated costs as separate service units.  </t>
  </si>
  <si>
    <t>xx/xx/xx</t>
  </si>
  <si>
    <t>Over 65 yrs</t>
  </si>
  <si>
    <t>Provide details of source of non HSE funded element.</t>
  </si>
  <si>
    <t>Assistive Technology</t>
  </si>
  <si>
    <t>Staffing</t>
  </si>
  <si>
    <r>
      <t xml:space="preserve">This will include local management and administration staff </t>
    </r>
    <r>
      <rPr>
        <b/>
        <sz val="10"/>
        <rFont val="Arial"/>
        <family val="2"/>
      </rPr>
      <t>if wholly assigned to that particular service unit.</t>
    </r>
    <r>
      <rPr>
        <sz val="10"/>
        <rFont val="Arial"/>
        <family val="2"/>
      </rPr>
      <t xml:space="preserve">  </t>
    </r>
  </si>
  <si>
    <t xml:space="preserve">For the purposes of identifying staff inputs to service units, only those staff working directly with services users or their direct supervisors should be included. </t>
  </si>
  <si>
    <r>
      <t xml:space="preserve">It is in order where an operational </t>
    </r>
    <r>
      <rPr>
        <b/>
        <sz val="10"/>
        <rFont val="Arial"/>
        <family val="2"/>
      </rPr>
      <t xml:space="preserve">Non Management post </t>
    </r>
    <r>
      <rPr>
        <sz val="10"/>
        <rFont val="Arial"/>
        <family val="2"/>
      </rPr>
      <t xml:space="preserve">covers a number of service units to prorate the WTE to each unit so as to reflect the appropriate WTE operational staffing in each unit.  </t>
    </r>
  </si>
  <si>
    <t>HSE Primary Funding Area</t>
  </si>
  <si>
    <t>CHO 1</t>
  </si>
  <si>
    <t>CHO 2</t>
  </si>
  <si>
    <t>CHO 3</t>
  </si>
  <si>
    <t>CHO 4</t>
  </si>
  <si>
    <t>CHO 5</t>
  </si>
  <si>
    <t>CHO 6</t>
  </si>
  <si>
    <t>CHO 7</t>
  </si>
  <si>
    <t>CHO 8</t>
  </si>
  <si>
    <t>CHO 9</t>
  </si>
  <si>
    <t>National</t>
  </si>
  <si>
    <t>Total Service Users</t>
  </si>
  <si>
    <t xml:space="preserve">This should identify a service unit, usually in a single location or building.  </t>
  </si>
  <si>
    <t>This should identify a service unit usually in a single location or building.  Where different services are provided from the same location, they should be shown as separate service units. If specialist supports are provided to an individual client within a group home or Day Service you may separate out this specialist support in a separate unit if the funding is significant. Highlight this as specialist support in comment box.</t>
  </si>
  <si>
    <t>HIQA Name of Person in Charge</t>
  </si>
  <si>
    <t>HIQA Grade of Person in charge</t>
  </si>
  <si>
    <t>HIQA date of expiry of registration</t>
  </si>
  <si>
    <t>No of service Users split between under 18 years, between 18 &amp; 65 and those over 65 years.</t>
  </si>
  <si>
    <t>New category added for over 65 years.</t>
  </si>
  <si>
    <t>Please provide a text description of the staffing WTE information, ensure this allows for the totals in each category to be identified. The titles utilised should follow as closely as possible the staffing categories listings give.</t>
  </si>
  <si>
    <r>
      <t xml:space="preserve">Any other information on the service unit which is pertinent for the arrangement between the HSE and the Provider.
</t>
    </r>
    <r>
      <rPr>
        <sz val="12"/>
        <color indexed="56"/>
        <rFont val="Times New Roman"/>
        <family val="1"/>
      </rPr>
      <t>If other state funding is supporting the service list the other sources here.</t>
    </r>
  </si>
  <si>
    <t>Summary Sheet = Sch3 Sum</t>
  </si>
  <si>
    <t>This is an automated sheet with summary information</t>
  </si>
  <si>
    <r>
      <rPr>
        <b/>
        <sz val="10"/>
        <rFont val="Arial"/>
        <family val="2"/>
      </rPr>
      <t>HOWEVER</t>
    </r>
    <r>
      <rPr>
        <sz val="10"/>
        <rFont val="Arial"/>
        <family val="2"/>
      </rPr>
      <t xml:space="preserve"> as a result the </t>
    </r>
    <r>
      <rPr>
        <b/>
        <sz val="10"/>
        <rFont val="Arial"/>
        <family val="2"/>
      </rPr>
      <t>protections</t>
    </r>
    <r>
      <rPr>
        <sz val="10"/>
        <rFont val="Arial"/>
        <family val="2"/>
      </rPr>
      <t xml:space="preserve"> have had to be removed from the </t>
    </r>
    <r>
      <rPr>
        <b/>
        <sz val="10"/>
        <rFont val="Arial"/>
        <family val="2"/>
      </rPr>
      <t xml:space="preserve">formula and drop down menus </t>
    </r>
    <r>
      <rPr>
        <sz val="10"/>
        <rFont val="Arial"/>
        <family val="2"/>
      </rPr>
      <t>in the sheet, this means you can over write</t>
    </r>
  </si>
  <si>
    <t>AV,AW,AX,AY,AZ,BA,BB,BD,BE,BG,BH,BJ,BK,BM,BN,BP,BQ,BS,BT,BV,BW. (some are hidden columns which drive input for summary &amp; KPIs)</t>
  </si>
  <si>
    <t>Do this by selecting the whole Row 1 , (Do this by clicking on the number 1 in the reference column on left), then click copy and paste into the newly added rows.</t>
  </si>
  <si>
    <r>
      <t xml:space="preserve">
This will drive the KPI automated targets and must have an entry for the Service Unit to be included.
The KPIs are split between ID and P&amp;S there is no "Mixed" category therefore what ever is the "KPI" classification must be entered
ID= ID KPI,   P&amp;S= P&amp;S KPI,    Blank = Not counted in the KPIs.
Pull down menu options </t>
    </r>
    <r>
      <rPr>
        <i/>
        <sz val="10"/>
        <rFont val="Arial"/>
        <family val="2"/>
      </rPr>
      <t xml:space="preserve">(Choose description for KPI purposes)
</t>
    </r>
    <r>
      <rPr>
        <b/>
        <sz val="10"/>
        <rFont val="Arial"/>
        <family val="2"/>
      </rPr>
      <t>NB ENTRY ESSENTIAL FOR KPI PURPOSES</t>
    </r>
  </si>
  <si>
    <t>ENSURE NUMERIC ENTRY ONLY NO TEXT TO ALLOW FOR SUMMARY SHEET TOTALS</t>
  </si>
  <si>
    <t>No other numeric data such as sub totals should be included as this will result in error messages in the Summary sheet</t>
  </si>
  <si>
    <r>
      <t xml:space="preserve">In case you lose the formulas they have been included in </t>
    </r>
    <r>
      <rPr>
        <b/>
        <sz val="10"/>
        <rFont val="Arial"/>
        <family val="2"/>
      </rPr>
      <t>Row 1</t>
    </r>
    <r>
      <rPr>
        <sz val="10"/>
        <rFont val="Arial"/>
        <family val="2"/>
      </rPr>
      <t>, so you can copy them down again if necessary.</t>
    </r>
  </si>
  <si>
    <t>Error messages will show on ROW 74 if there are problems with the data entered in the input sheet.</t>
  </si>
  <si>
    <t>Common issues include</t>
  </si>
  <si>
    <t>Text entered in numeric only columns such as service capacity.</t>
  </si>
  <si>
    <t>Sub totals included in the input sheet. Only service unit entry should be included sub totals should be deleted.</t>
  </si>
  <si>
    <t>Programme type not entered</t>
  </si>
  <si>
    <r>
      <rPr>
        <b/>
        <sz val="10"/>
        <rFont val="Arial"/>
        <family val="2"/>
      </rPr>
      <t>Y</t>
    </r>
    <r>
      <rPr>
        <sz val="10"/>
        <rFont val="Arial"/>
        <family val="2"/>
      </rPr>
      <t xml:space="preserve"> to </t>
    </r>
    <r>
      <rPr>
        <b/>
        <sz val="10"/>
        <rFont val="Arial"/>
        <family val="2"/>
      </rPr>
      <t>AD</t>
    </r>
    <r>
      <rPr>
        <sz val="10"/>
        <rFont val="Arial"/>
        <family val="2"/>
      </rPr>
      <t>. Common issue is that the Disability Group second column is not entered. While some service units may be mixed ID and P&amp;S for KPI purposes</t>
    </r>
  </si>
  <si>
    <t>the data needs to be one or the other so you will need to choose the category the KPI is returned under or split the service unit into two separate units to</t>
  </si>
  <si>
    <t>reflect the KPIs.</t>
  </si>
  <si>
    <t>to the Programme type in the existing summary above. Issues may include:-</t>
  </si>
  <si>
    <t>Programme detail not entered</t>
  </si>
  <si>
    <t>Errors in the categories of Programme detail chosen not matching the programme type.</t>
  </si>
  <si>
    <t>The Programme detail must correspond to the primary Programme type selection. You may not have a residential service</t>
  </si>
  <si>
    <t>Programme type with a Day programme detail. The Service Cat work sheet provides a colour coded visual of the relationships.</t>
  </si>
  <si>
    <t>Residential Transitioned to new model*</t>
  </si>
  <si>
    <r>
      <t xml:space="preserve">Residential Transitioned to new model*  
Transitioning of </t>
    </r>
    <r>
      <rPr>
        <u/>
        <sz val="10"/>
        <rFont val="Arial"/>
        <family val="2"/>
      </rPr>
      <t>existing</t>
    </r>
    <r>
      <rPr>
        <sz val="10"/>
        <rFont val="Arial"/>
        <family val="2"/>
      </rPr>
      <t xml:space="preserve"> residential place to new model not covered under traditional residential programme detail.</t>
    </r>
  </si>
  <si>
    <r>
      <t xml:space="preserve">Residential Transitioned to new model*  
Transitioning of </t>
    </r>
    <r>
      <rPr>
        <b/>
        <u/>
        <sz val="10"/>
        <rFont val="Arial"/>
        <family val="2"/>
      </rPr>
      <t>existing</t>
    </r>
    <r>
      <rPr>
        <b/>
        <sz val="10"/>
        <rFont val="Arial"/>
        <family val="2"/>
      </rPr>
      <t xml:space="preserve"> residential place to new model not covered under traditional residential programme detail.</t>
    </r>
  </si>
  <si>
    <t xml:space="preserve">Annual Accounts Pay Expenditure relating to HSE allocation </t>
  </si>
  <si>
    <t>Annual Accounts Non-Pay Expenditure relating to HSE Allocation</t>
  </si>
  <si>
    <t>Other Income relating to HSE Services</t>
  </si>
  <si>
    <t>Total Income relating to HSE Services</t>
  </si>
  <si>
    <t>Total Expenditure relating to HSE expenditure</t>
  </si>
  <si>
    <t>Compliance = Checks</t>
  </si>
  <si>
    <t>The "checks" sheet provides some automated reconciliations to the different entry sheets to ensure accuracy between the information sources.</t>
  </si>
  <si>
    <t>Sch9 Staff is reconciled to the Summary and Input sheets.</t>
  </si>
  <si>
    <t>reasonableness of same.</t>
  </si>
  <si>
    <t>In the Case of Agencies funded in more than one / multiple CHO areas the agencies should be asked for the detail relating to the individual CHO area  covered by this template.</t>
  </si>
  <si>
    <t>Key Performance Indicators (KPIs) where they exist. To ensure this connectivity the input sheet is directly linked to the KPI Data collection sheet and the</t>
  </si>
  <si>
    <t>input from Service Units feed into the reportable KPIs.</t>
  </si>
  <si>
    <r>
      <t>Column</t>
    </r>
    <r>
      <rPr>
        <b/>
        <sz val="10"/>
        <rFont val="Arial"/>
        <family val="2"/>
      </rPr>
      <t xml:space="preserve"> F</t>
    </r>
    <r>
      <rPr>
        <sz val="10"/>
        <rFont val="Arial"/>
        <family val="2"/>
      </rPr>
      <t xml:space="preserve"> provides the automated entry from the Input sheet. </t>
    </r>
  </si>
  <si>
    <r>
      <t xml:space="preserve">You may then manually enter the last return from the agency or your expectations in Column </t>
    </r>
    <r>
      <rPr>
        <b/>
        <sz val="10"/>
        <rFont val="Arial"/>
        <family val="2"/>
      </rPr>
      <t xml:space="preserve">G, </t>
    </r>
    <r>
      <rPr>
        <sz val="10"/>
        <rFont val="Arial"/>
        <family val="2"/>
      </rPr>
      <t>and Column</t>
    </r>
    <r>
      <rPr>
        <b/>
        <sz val="10"/>
        <rFont val="Arial"/>
        <family val="2"/>
      </rPr>
      <t xml:space="preserve"> H </t>
    </r>
    <r>
      <rPr>
        <sz val="10"/>
        <rFont val="Arial"/>
        <family val="2"/>
      </rPr>
      <t>will provide the difference in the two data fields.</t>
    </r>
  </si>
  <si>
    <t>Schedule 9 Senior Staffing Template</t>
  </si>
  <si>
    <t>Schedule 4 KPI Data Input</t>
  </si>
  <si>
    <t>Schedule 9 Staffing Template</t>
  </si>
  <si>
    <t>KPI Meta Data Information Sheets</t>
  </si>
  <si>
    <t>Service Cat. (Category)</t>
  </si>
  <si>
    <t>Additional Templates required by the Service Arrangement Schedules have been included as additional work sheets of this workbook.</t>
  </si>
  <si>
    <t>Sheets requiring data input are coloured green.</t>
  </si>
  <si>
    <t xml:space="preserve">Enter details of all staff approved for this service unit, including local relief cover for annual and sick leave etc.. </t>
  </si>
  <si>
    <r>
      <t xml:space="preserve">Management/administration and multi disciplinary supports who work in a number of different service units should be entered under  management and administration or multi disciplinary supports service units. 
</t>
    </r>
    <r>
      <rPr>
        <sz val="10"/>
        <rFont val="Arial"/>
        <family val="2"/>
      </rPr>
      <t xml:space="preserve"> </t>
    </r>
    <r>
      <rPr>
        <b/>
        <u/>
        <sz val="10"/>
        <rFont val="Arial"/>
        <family val="2"/>
      </rPr>
      <t>ENSURE NUMERIC ENTRY ONLY NO TEXT TO ALLOW FOR SUMMARY SHEET TOTALS</t>
    </r>
  </si>
  <si>
    <t>Information on the catchments area for the service unit if relevant.</t>
  </si>
  <si>
    <r>
      <t>Print Parameters are set to only print page 1 of the input sheet (</t>
    </r>
    <r>
      <rPr>
        <i/>
        <sz val="12"/>
        <rFont val="Times New Roman"/>
        <family val="1"/>
      </rPr>
      <t>this will give 6 actual printed sheets</t>
    </r>
    <r>
      <rPr>
        <sz val="12"/>
        <rFont val="Times New Roman"/>
        <family val="1"/>
      </rPr>
      <t xml:space="preserve">)  if you require a print of all information reset using page lay out settings, you may wish to hide unnecessary columns from the Print output.
</t>
    </r>
  </si>
  <si>
    <t>In the newly added summary which provides the summary of each Programme detail error messages will appear in red where this detail total is not reconciling</t>
  </si>
  <si>
    <t xml:space="preserve"> them be careful to ensure these are maintained. Formula /drop down menu  columns are A, F, G ,H, I, J,K,L,N,C,U,AB,AF,AH,AJ,AK,AM,AN,AQ,AR,,AU,</t>
  </si>
  <si>
    <r>
      <t xml:space="preserve">The total number of adults and children with ID and/or Autism in HSE managed and HSE funded residential services. 
Residential Services include: 
* 3, 4, 5 and 7 day places for adults and children funded by Disability Services, including those provided by private service providers.
* Residential units, community group homes individual residential placements and host families.   
* Clients in receipt of Subvention Grants + 'top-up' payments funded by Disability Services. 
* Shared care arrangements (e.g. with Mental Health / Children and Families)
* Supported Living Arrangement and Host Families should be included.
* </t>
    </r>
    <r>
      <rPr>
        <sz val="14"/>
        <color indexed="56"/>
        <rFont val="Arial Narrow"/>
        <family val="2"/>
      </rPr>
      <t xml:space="preserve">Transitioning of </t>
    </r>
    <r>
      <rPr>
        <b/>
        <u/>
        <sz val="14"/>
        <color indexed="56"/>
        <rFont val="Arial Narrow"/>
        <family val="2"/>
      </rPr>
      <t>existing</t>
    </r>
    <r>
      <rPr>
        <sz val="14"/>
        <color indexed="56"/>
        <rFont val="Arial Narrow"/>
        <family val="2"/>
      </rPr>
      <t xml:space="preserve"> residential place to new transforming lives service model</t>
    </r>
    <r>
      <rPr>
        <sz val="14"/>
        <rFont val="Arial Narrow"/>
        <family val="2"/>
      </rPr>
      <t xml:space="preserve">
</t>
    </r>
    <r>
      <rPr>
        <b/>
        <sz val="14"/>
        <rFont val="Arial Narrow"/>
        <family val="2"/>
      </rPr>
      <t xml:space="preserve">Residential Services do not include: </t>
    </r>
    <r>
      <rPr>
        <sz val="14"/>
        <rFont val="Arial Narrow"/>
        <family val="2"/>
      </rPr>
      <t xml:space="preserve">
* Places in private Nursing Homes funded by 'Fair Deal' or Older Persons Services.   
For the purpose of this KPI an adult is aged over 18 and under 65. It may include persons aged over 65 years who began with Disability Services prior to turning 65. A child is aged less than 18 years.
Residential Services must be returned by the HSE Area from which funding is allocated (e.g. Meath service user accessing Residential Services in Cork). This Residential Service to be returned by Meath Disability Services.  
</t>
    </r>
  </si>
  <si>
    <t>Residential 5 day Home Sharing</t>
  </si>
  <si>
    <t>Residential 7 day Home Sharing</t>
  </si>
  <si>
    <t>Formerly  described as "Host Family"</t>
  </si>
  <si>
    <t>Programme Detail 
Colour coded to match Programme type.
- New categories 2017 highlighted by heavy box, change name only in light box.
Residential, Day, Respite and Other.</t>
  </si>
  <si>
    <t>Grand Total Respite Services</t>
  </si>
  <si>
    <t>Details on the matches are included in the Service Cat. Sheet where they are colour coded.</t>
  </si>
  <si>
    <r>
      <t>Programme Type 
(</t>
    </r>
    <r>
      <rPr>
        <b/>
        <i/>
        <sz val="10"/>
        <rFont val="Arial"/>
        <family val="2"/>
      </rPr>
      <t>Must link with Programme Detail</t>
    </r>
    <r>
      <rPr>
        <b/>
        <sz val="10"/>
        <rFont val="Arial"/>
        <family val="2"/>
      </rPr>
      <t>)</t>
    </r>
  </si>
  <si>
    <t>Programme Detail
(Must link with Programme Type)</t>
  </si>
  <si>
    <t>Service Unit Number</t>
  </si>
  <si>
    <t>Free Text for Agency number</t>
  </si>
  <si>
    <r>
      <t xml:space="preserve">2) Input contact details in Cell </t>
    </r>
    <r>
      <rPr>
        <b/>
        <i/>
        <sz val="10"/>
        <rFont val="Arial"/>
        <family val="2"/>
      </rPr>
      <t>F4</t>
    </r>
    <r>
      <rPr>
        <sz val="10"/>
        <rFont val="Arial"/>
        <family val="2"/>
      </rPr>
      <t xml:space="preserve"> this should be the Key Contract for the Arrangement with full postal address for correspondence relating to the arrangement.</t>
    </r>
  </si>
  <si>
    <r>
      <t xml:space="preserve">3) Insert relevant year service schedules in Cell </t>
    </r>
    <r>
      <rPr>
        <b/>
        <i/>
        <sz val="10"/>
        <rFont val="Arial"/>
        <family val="2"/>
      </rPr>
      <t>J2</t>
    </r>
  </si>
  <si>
    <r>
      <t>4) Insert date at which service capacity is measures in cell</t>
    </r>
    <r>
      <rPr>
        <b/>
        <i/>
        <sz val="10"/>
        <rFont val="Arial"/>
        <family val="2"/>
      </rPr>
      <t xml:space="preserve"> J3</t>
    </r>
  </si>
  <si>
    <r>
      <t xml:space="preserve">5) Insert the total number of Service Users provided with a service in cell references </t>
    </r>
    <r>
      <rPr>
        <b/>
        <sz val="10"/>
        <rFont val="Arial"/>
        <family val="2"/>
      </rPr>
      <t>Q3</t>
    </r>
    <r>
      <rPr>
        <sz val="10"/>
        <rFont val="Arial"/>
        <family val="2"/>
      </rPr>
      <t xml:space="preserve"> under 18 years and </t>
    </r>
    <r>
      <rPr>
        <b/>
        <sz val="10"/>
        <rFont val="Arial"/>
        <family val="2"/>
      </rPr>
      <t xml:space="preserve">R3 </t>
    </r>
    <r>
      <rPr>
        <sz val="10"/>
        <rFont val="Arial"/>
        <family val="2"/>
      </rPr>
      <t xml:space="preserve">over 18 years under 65 years, </t>
    </r>
    <r>
      <rPr>
        <b/>
        <sz val="10"/>
        <rFont val="Arial"/>
        <family val="2"/>
      </rPr>
      <t>S3</t>
    </r>
    <r>
      <rPr>
        <sz val="10"/>
        <rFont val="Arial"/>
        <family val="2"/>
      </rPr>
      <t xml:space="preserve"> over 65 years, grand total  all Service users </t>
    </r>
    <r>
      <rPr>
        <b/>
        <sz val="10"/>
        <rFont val="Arial"/>
        <family val="2"/>
      </rPr>
      <t>T3</t>
    </r>
    <r>
      <rPr>
        <sz val="10"/>
        <rFont val="Arial"/>
        <family val="2"/>
      </rPr>
      <t>.</t>
    </r>
  </si>
  <si>
    <t>Break even position required.</t>
  </si>
  <si>
    <r>
      <t xml:space="preserve">Columns coloured light blue are formulas no entry required, if you "lose" the formuls or add new rows </t>
    </r>
    <r>
      <rPr>
        <b/>
        <u/>
        <sz val="10"/>
        <rFont val="Arial"/>
        <family val="2"/>
      </rPr>
      <t>Row 1 above</t>
    </r>
    <r>
      <rPr>
        <b/>
        <sz val="10"/>
        <rFont val="Arial"/>
        <family val="2"/>
      </rPr>
      <t xml:space="preserve"> contains all formula for recopy, select the entire row by clicking on number 1 on left, and paste into row prior to data entry for added rows.NB some formula cells are in hidden columns and these must also be copied to ensure summary sheet and KPIs automation work.</t>
    </r>
  </si>
  <si>
    <t>Adult Service users for KPI</t>
  </si>
  <si>
    <t>&lt;- If AB to AD are not zero you will need to complete column J in the input sheet.</t>
  </si>
  <si>
    <t>For conditional formula Total Over under 65 Adults</t>
  </si>
  <si>
    <t>Service Capacity for contract management purposes non KPI</t>
  </si>
  <si>
    <t>Non KPI</t>
  </si>
  <si>
    <t xml:space="preserve">
Optional
Service Capacity for contract management purposes non KPI</t>
  </si>
  <si>
    <t xml:space="preserve">
Optional</t>
  </si>
  <si>
    <r>
      <t xml:space="preserve">Please ensure the Programme type matches the Programme detail chosen i.e. Residential must chose residential programme detail.
See Service Category Page for instruction
</t>
    </r>
    <r>
      <rPr>
        <b/>
        <sz val="10"/>
        <rFont val="Arial"/>
        <family val="2"/>
      </rPr>
      <t/>
    </r>
  </si>
  <si>
    <r>
      <t xml:space="preserve">
</t>
    </r>
    <r>
      <rPr>
        <b/>
        <sz val="10"/>
        <rFont val="Arial"/>
        <family val="2"/>
      </rPr>
      <t xml:space="preserve">If Category "Other" utilised in Programme Type please provide information on type
or
If any additional information may be required to fully understand </t>
    </r>
    <r>
      <rPr>
        <b/>
        <u/>
        <sz val="10"/>
        <rFont val="Arial"/>
        <family val="2"/>
      </rPr>
      <t xml:space="preserve">any Programme Detail </t>
    </r>
    <r>
      <rPr>
        <b/>
        <sz val="10"/>
        <rFont val="Arial"/>
        <family val="2"/>
      </rPr>
      <t>entered.</t>
    </r>
    <r>
      <rPr>
        <b/>
        <sz val="8"/>
        <rFont val="Arial"/>
        <family val="2"/>
      </rPr>
      <t xml:space="preserve">
</t>
    </r>
  </si>
  <si>
    <t>Discuss with HSE if diffulty with completion</t>
  </si>
  <si>
    <t>National Office</t>
  </si>
  <si>
    <t>National
Office</t>
  </si>
  <si>
    <t>Totals from Input Sheet</t>
  </si>
  <si>
    <t>HSE Revenue (If you wish to further sub-divide to LHO etc. use columns from BF -&gt;
But ensure you include CHO total in relevant column below)</t>
  </si>
  <si>
    <t>Average cost per Service uter</t>
  </si>
  <si>
    <t>The following Columns can be used for Local Managers to sub divide the HSE income into LHO or other management structures.</t>
  </si>
  <si>
    <t xml:space="preserve">Insert Description below </t>
  </si>
  <si>
    <t>HSE income subdivided to lower CHO management structure</t>
  </si>
  <si>
    <t>Ensure CHO total included in columns AI to AR</t>
  </si>
  <si>
    <r>
      <t xml:space="preserve">Service Capacity as at XXXX
</t>
    </r>
    <r>
      <rPr>
        <b/>
        <sz val="10"/>
        <color indexed="10"/>
        <rFont val="Arial"/>
        <family val="2"/>
      </rPr>
      <t>KPI
(Direct link to measurable KPIs)</t>
    </r>
  </si>
  <si>
    <t>Service Capacity for local management purposes</t>
  </si>
  <si>
    <t xml:space="preserve">This is to allow local managers to measure Service Capacity as they wish - so where for instance the KPI for respite is "episode of care" local managers may wish to have this expressed in hours of care provided.
So it can be additional to the KPI service Capacity as above NUMBERIC ENTRY ONLY. </t>
  </si>
  <si>
    <t xml:space="preserve">The revenue section has been changed to allow for standardisation of CHO entry (Subdivision of CHO available for Local managers if necessary) </t>
  </si>
  <si>
    <t xml:space="preserve">CHO 1-9 
&amp; National Office </t>
  </si>
  <si>
    <t>Each CHO now has a dedicated column for entry allowing for standard national information</t>
  </si>
  <si>
    <t>Further Columns have been provided for local areas to sub-divide the ~HSE income to align to local management structures such as LHOs etc.</t>
  </si>
  <si>
    <t xml:space="preserve">Insert area descriptor </t>
  </si>
  <si>
    <t>HSE Revenue breakdown by CHO</t>
  </si>
  <si>
    <t>Total HSE Revenue
(CHO breakdown available in Columns AL to AU)</t>
  </si>
  <si>
    <t xml:space="preserve">Programme detail not from standard menu </t>
  </si>
  <si>
    <t>The summary sheet includes the formula for the automated entry into the Sch4 KPI Data Input sheet any errors in input are highlighted in red in columns</t>
  </si>
  <si>
    <t>A series of prompts are then outlined which provide for appropriate governance of the completion process.</t>
  </si>
  <si>
    <t xml:space="preserve">The financial information is then summarised and it is advise that a reconciliation to Audit account or management accounts are made to check the </t>
  </si>
  <si>
    <t xml:space="preserve">It is important that the service we are commissioning through he Service Arrangement are monitored. This monitoring should be directly linked to published </t>
  </si>
  <si>
    <t>This provides the detail of the Agency Staff associated with the Service Arrangement.</t>
  </si>
  <si>
    <t>This sheet provides the detail for the drop down menus used in the Input sheet</t>
  </si>
  <si>
    <r>
      <t xml:space="preserve">Address from which the service is provided or the administrative base for community/home based services. 
It is advised that this location should not be the exact address for residential services to protect the residents from any risk in the circulation of this template. Where there is a HIQA OSV number this may be sufficient with a listing of actually addresses provided to the HSE to allow for identification of location. </t>
    </r>
    <r>
      <rPr>
        <i/>
        <sz val="10"/>
        <rFont val="Arial"/>
        <family val="2"/>
      </rPr>
      <t>Engage with your HSE contact to agree.</t>
    </r>
  </si>
  <si>
    <t>Date of Expiry of Registration (Please leave Blank if registration has not been received)</t>
  </si>
  <si>
    <t>Respite overnight should be expressed as number of "bed nights" per annum.</t>
  </si>
  <si>
    <r>
      <t xml:space="preserve">Disabilities Service Arrangement Service Specification Template Schedule 3 National Standard </t>
    </r>
    <r>
      <rPr>
        <b/>
        <sz val="12"/>
        <rFont val="Arial"/>
        <family val="2"/>
      </rPr>
      <t xml:space="preserve"> </t>
    </r>
  </si>
  <si>
    <t>Children Disability Network Teams CDNT</t>
  </si>
  <si>
    <t>Total Adult Day Services</t>
  </si>
  <si>
    <t>Children Disability Network Teams CDNT Lead Agency</t>
  </si>
  <si>
    <t>Children Disability Network Teams CDNT Non Lead Agency</t>
  </si>
  <si>
    <r>
      <t>o</t>
    </r>
    <r>
      <rPr>
        <sz val="7"/>
        <color indexed="56"/>
        <rFont val="Times New Roman"/>
        <family val="1"/>
      </rPr>
      <t xml:space="preserve">   </t>
    </r>
    <r>
      <rPr>
        <i/>
        <sz val="11"/>
        <color indexed="56"/>
        <rFont val="Calibri"/>
        <family val="2"/>
      </rPr>
      <t>Lead Agency means the Consortium Member which has been appointed as lead agency for a Children’s Disability Network(s), when it is not acting in a Non Lead Agency capacity</t>
    </r>
  </si>
  <si>
    <r>
      <t>o</t>
    </r>
    <r>
      <rPr>
        <sz val="7"/>
        <color indexed="56"/>
        <rFont val="Times New Roman"/>
        <family val="1"/>
      </rPr>
      <t xml:space="preserve">   </t>
    </r>
    <r>
      <rPr>
        <i/>
        <sz val="11"/>
        <color indexed="56"/>
        <rFont val="Calibri"/>
        <family val="2"/>
      </rPr>
      <t>Non Lead Agency: means the Consortium Member on a Children’s Disability Network Team which is not acting in the capacity of a Lead Agency.</t>
    </r>
  </si>
  <si>
    <t>Multi Disciplinary Supports Adult</t>
  </si>
  <si>
    <t>OSV No.                          
Enter:-</t>
  </si>
  <si>
    <t xml:space="preserve">Day Service ID.
or
</t>
  </si>
  <si>
    <t>OSV No. if the service is a designated HIQA inspected centre.
Or
Leave Blank</t>
  </si>
  <si>
    <t>Service Location Name</t>
  </si>
  <si>
    <t>Service LocationAddress</t>
  </si>
  <si>
    <t>HIQA / Day Service</t>
  </si>
  <si>
    <r>
      <t xml:space="preserve">Name of Person in Charge, </t>
    </r>
    <r>
      <rPr>
        <u/>
        <sz val="9"/>
        <rFont val="Arial"/>
        <family val="2"/>
      </rPr>
      <t>if service location is a Designated Centre 
or 
Day Service Manager Name</t>
    </r>
  </si>
  <si>
    <t>Day - Day Service Adult</t>
  </si>
  <si>
    <t>Day - Day Services Adult</t>
  </si>
  <si>
    <t>Day - Day Service Adult Total</t>
  </si>
  <si>
    <r>
      <rPr>
        <b/>
        <sz val="12"/>
        <rFont val="Arial"/>
        <family val="2"/>
      </rPr>
      <t>KPI</t>
    </r>
    <r>
      <rPr>
        <b/>
        <sz val="8"/>
        <rFont val="Arial"/>
        <family val="2"/>
      </rPr>
      <t xml:space="preserve">
Total No. of WTE Day or Residential Places /Hours or Respite bed nights per Annum Approved by HSE</t>
    </r>
  </si>
  <si>
    <t>Other Funding</t>
  </si>
  <si>
    <t>Please enter OSV Number if the service location is a designated centre subject to HIQA Inspection.
If a Day Service Please Enter the Day Service ID
Otherwise Lease Blank</t>
  </si>
  <si>
    <r>
      <t xml:space="preserve">Name of Person in Charge, if service location is a Designated Centre
</t>
    </r>
    <r>
      <rPr>
        <b/>
        <sz val="10"/>
        <rFont val="Arial"/>
        <family val="2"/>
      </rPr>
      <t>Description:</t>
    </r>
    <r>
      <rPr>
        <sz val="10"/>
        <rFont val="Arial"/>
        <family val="2"/>
      </rPr>
      <t xml:space="preserve"> The person in charge of the service is the person with responsibility for the day to day running of the service. This is the person referred to in most services as "the manager".
For Day Services this should be the Day Service Manager</t>
    </r>
  </si>
  <si>
    <t>Service Location Address</t>
  </si>
  <si>
    <r>
      <t xml:space="preserve">This should be used to give further information for the service and should be used in all cases where the programme detail does not in itself give sufficient information and also if the </t>
    </r>
    <r>
      <rPr>
        <b/>
        <u/>
        <sz val="10"/>
        <rFont val="Arial"/>
        <family val="2"/>
      </rPr>
      <t xml:space="preserve">"other" </t>
    </r>
    <r>
      <rPr>
        <sz val="10"/>
        <rFont val="Arial"/>
        <family val="2"/>
      </rPr>
      <t xml:space="preserve">category is selected from programme detail entries, or for </t>
    </r>
    <r>
      <rPr>
        <b/>
        <sz val="10"/>
        <rFont val="Arial"/>
        <family val="2"/>
      </rPr>
      <t>Residential Transitioned to new Model</t>
    </r>
    <r>
      <rPr>
        <sz val="10"/>
        <rFont val="Arial"/>
        <family val="2"/>
      </rPr>
      <t xml:space="preserve"> to provide information on service provided, </t>
    </r>
  </si>
  <si>
    <t xml:space="preserve">
Pull down menu options. </t>
  </si>
  <si>
    <t xml:space="preserve">This also provides a breakdown of the Programme Detail under RESIDENTIAL RESPITE and OTHER. </t>
  </si>
  <si>
    <t>Residential, Respite, PA Hours, Home Support Hours - All reproduced for your attention to ensure accuracy of input.</t>
  </si>
  <si>
    <t xml:space="preserve">The purpose of this template is to document, by each separate service unit, the total quantum of services being provided by the Service Provider on behalf of the HSE, within the scope of this arrangement, and within the funding specified. </t>
  </si>
  <si>
    <t>This information will then form the basis for schedule 3 of the service arrangement, between you as the Service Provider and the HSE.</t>
  </si>
  <si>
    <t>Service Providers with cross CHO area activity will be required to provide an additional national template return, local CHO local returns will continue to be required.</t>
  </si>
  <si>
    <r>
      <t xml:space="preserve">1) Input the Service Provider name in the Cell reference </t>
    </r>
    <r>
      <rPr>
        <b/>
        <i/>
        <sz val="10"/>
        <rFont val="Arial"/>
        <family val="2"/>
      </rPr>
      <t>F3</t>
    </r>
    <r>
      <rPr>
        <sz val="10"/>
        <rFont val="Arial"/>
        <family val="2"/>
      </rPr>
      <t xml:space="preserve">, The Name should be the full name of your organisation without abbreviations. </t>
    </r>
  </si>
  <si>
    <t>For use by the Service Provider to identify service unit. (May be cost centre or other identifier)</t>
  </si>
  <si>
    <t xml:space="preserve"> Summary information for Programme Detail has been included, remember that your Programme Type MUST align to your Programme Detail, i.e. "Other" can </t>
  </si>
  <si>
    <t xml:space="preserve">only be chosen as Programme Detail where "Other" has been chosen as the Programme Type. </t>
  </si>
  <si>
    <t>No changes have been made to the columns so a straight forward copy and paste from prior years is facilitated.</t>
  </si>
  <si>
    <r>
      <rPr>
        <b/>
        <sz val="10"/>
        <rFont val="Arial"/>
        <family val="2"/>
      </rPr>
      <t>NB:</t>
    </r>
    <r>
      <rPr>
        <sz val="10"/>
        <rFont val="Arial"/>
        <family val="2"/>
      </rPr>
      <t xml:space="preserve"> Please match the </t>
    </r>
    <r>
      <rPr>
        <b/>
        <sz val="10"/>
        <rFont val="Arial"/>
        <family val="2"/>
      </rPr>
      <t>Programme detail</t>
    </r>
    <r>
      <rPr>
        <sz val="10"/>
        <rFont val="Arial"/>
        <family val="2"/>
      </rPr>
      <t xml:space="preserve"> to the </t>
    </r>
    <r>
      <rPr>
        <b/>
        <sz val="10"/>
        <rFont val="Arial"/>
        <family val="2"/>
      </rPr>
      <t>Programme type</t>
    </r>
    <r>
      <rPr>
        <sz val="10"/>
        <rFont val="Arial"/>
        <family val="2"/>
      </rPr>
      <t xml:space="preserve"> chosen above i.e. </t>
    </r>
    <r>
      <rPr>
        <b/>
        <sz val="10"/>
        <rFont val="Arial"/>
        <family val="2"/>
      </rPr>
      <t>Residential</t>
    </r>
    <r>
      <rPr>
        <sz val="10"/>
        <rFont val="Arial"/>
        <family val="2"/>
      </rPr>
      <t xml:space="preserve"> with </t>
    </r>
    <r>
      <rPr>
        <b/>
        <sz val="10"/>
        <rFont val="Arial"/>
        <family val="2"/>
      </rPr>
      <t>Residentia</t>
    </r>
    <r>
      <rPr>
        <sz val="10"/>
        <rFont val="Arial"/>
        <family val="2"/>
      </rPr>
      <t xml:space="preserve">l and Management and Admin with Management and Admin. Where you are unclear on the match between the Programme type and the programme detail check the Service Category Sheet where they have been colour matched, indicating the appropriate choices for detail for each type. 
</t>
    </r>
    <r>
      <rPr>
        <b/>
        <sz val="10"/>
        <rFont val="Arial"/>
        <family val="2"/>
      </rPr>
      <t>Pull down menu options</t>
    </r>
    <r>
      <rPr>
        <sz val="10"/>
        <rFont val="Arial"/>
        <family val="2"/>
      </rPr>
      <t xml:space="preserve"> </t>
    </r>
    <r>
      <rPr>
        <i/>
        <sz val="10"/>
        <rFont val="Arial"/>
        <family val="2"/>
      </rPr>
      <t xml:space="preserve">(if "other" is utilised then a description is required in the detailed service column adjoining, this column can also be used to provide further detail on all programme types, where to do so provides clarity on type of service, especially Residential transitioned to new Model. / </t>
    </r>
    <r>
      <rPr>
        <b/>
        <i/>
        <sz val="10"/>
        <rFont val="Arial"/>
        <family val="2"/>
      </rPr>
      <t>"other" should not be selected to reflect Adult Day Services</t>
    </r>
    <r>
      <rPr>
        <i/>
        <sz val="10"/>
        <rFont val="Arial"/>
        <family val="2"/>
      </rPr>
      <t xml:space="preserve">)
</t>
    </r>
    <r>
      <rPr>
        <sz val="10"/>
        <rFont val="Arial"/>
        <family val="2"/>
      </rPr>
      <t xml:space="preserve">
</t>
    </r>
    <r>
      <rPr>
        <b/>
        <sz val="10"/>
        <rFont val="Arial"/>
        <family val="2"/>
      </rPr>
      <t>Children Disability Network Teams Lead Agency</t>
    </r>
    <r>
      <rPr>
        <sz val="10"/>
        <rFont val="Arial"/>
        <family val="2"/>
      </rPr>
      <t xml:space="preserve">  </t>
    </r>
    <r>
      <rPr>
        <i/>
        <sz val="10"/>
        <rFont val="Arial"/>
        <family val="2"/>
      </rPr>
      <t xml:space="preserve">  - Lead Agency means the Consortium Member which has been appointed as lead agency for a Children’s Disability Network(s), when it is not acting in a Non Lead Capacity
</t>
    </r>
    <r>
      <rPr>
        <b/>
        <sz val="10"/>
        <rFont val="Arial"/>
        <family val="2"/>
      </rPr>
      <t xml:space="preserve">Children Disability Network Teams Non Lead Agency   - </t>
    </r>
    <r>
      <rPr>
        <i/>
        <sz val="10"/>
        <rFont val="Arial"/>
        <family val="2"/>
      </rPr>
      <t>Non Lead Agency: means the Consortium Member on a Children’s Disability Network Team which is not acting in the capacity of a Lead Agency.</t>
    </r>
  </si>
  <si>
    <r>
      <t xml:space="preserve">Pull down menu options </t>
    </r>
    <r>
      <rPr>
        <i/>
        <sz val="10"/>
        <rFont val="Arial"/>
        <family val="2"/>
      </rPr>
      <t xml:space="preserve">(Choose description which best fits main purpose of this service unit.)  
Where you copy information from last year be careful that the Programme type is exactly matching the drop down menu choices.
</t>
    </r>
    <r>
      <rPr>
        <b/>
        <sz val="10"/>
        <rFont val="Arial"/>
        <family val="2"/>
      </rPr>
      <t>NB ENTRY ESSENTIAL FOR FIGURES TO APPEAR IN THE SUMMARY SHEET</t>
    </r>
  </si>
  <si>
    <t>2024 Schedule 3 Service Arrangement Template Disabilities - Basic Costs/Funding Service Unit Information</t>
  </si>
  <si>
    <t xml:space="preserve">KPI Data Input Sheet (Agency / Service Provider) </t>
  </si>
  <si>
    <r>
      <t xml:space="preserve">Please provide details of </t>
    </r>
    <r>
      <rPr>
        <b/>
        <i/>
        <sz val="12"/>
        <rFont val="Calibri"/>
        <family val="2"/>
      </rPr>
      <t>all</t>
    </r>
    <r>
      <rPr>
        <i/>
        <sz val="12"/>
        <rFont val="Calibri"/>
        <family val="2"/>
      </rPr>
      <t xml:space="preserve">  staff in your organisation - clinical / non-clinical and managment, in receipt of basic salaries above €76,551. This is equivalent to the minimum point of the Grade 8 of the Consolidation Salary Scales.</t>
    </r>
  </si>
  <si>
    <t>This provides the required return regarding staff in the Agencies in receipt of salaries at Grade 8 level and above €76,551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</si>
</sst>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_);[Red]\(#,##0\)"/>
    <numFmt numFmtId="166" formatCode="dd/mm/yy;@"/>
    <numFmt numFmtId="167" formatCode="d/m/yy;@"/>
  </numFmts>
  <fonts count="121" x14ac:knownFonts="1">
    <font>
      <sz val="10"/>
      <name val="Arial"/>
    </font>
    <font>
      <sz val="10"/>
      <name val="Arial"/>
      <family val="2"/>
    </font>
    <font>
      <b/>
      <sz val="12"/>
      <name val="Times New Roman"/>
      <family val="1"/>
    </font>
    <font>
      <b/>
      <sz val="10"/>
      <name val="Arial"/>
      <family val="2"/>
    </font>
    <font>
      <sz val="10"/>
      <name val="Arial"/>
      <family val="2"/>
    </font>
    <font>
      <i/>
      <sz val="10"/>
      <name val="Arial"/>
      <family val="2"/>
    </font>
    <font>
      <b/>
      <u/>
      <sz val="10"/>
      <name val="Arial"/>
      <family val="2"/>
    </font>
    <font>
      <sz val="8"/>
      <name val="Arial"/>
      <family val="2"/>
    </font>
    <font>
      <sz val="12"/>
      <name val="Times New Roman"/>
      <family val="1"/>
    </font>
    <font>
      <b/>
      <u/>
      <sz val="12"/>
      <name val="Arial"/>
      <family val="2"/>
    </font>
    <font>
      <i/>
      <sz val="8"/>
      <name val="Arial"/>
      <family val="2"/>
    </font>
    <font>
      <b/>
      <i/>
      <sz val="10"/>
      <name val="Arial"/>
      <family val="2"/>
    </font>
    <font>
      <b/>
      <sz val="11"/>
      <name val="Arial"/>
      <family val="2"/>
    </font>
    <font>
      <sz val="11"/>
      <name val="Calibri"/>
      <family val="2"/>
    </font>
    <font>
      <b/>
      <i/>
      <sz val="8"/>
      <name val="Arial"/>
      <family val="2"/>
    </font>
    <font>
      <i/>
      <sz val="12"/>
      <name val="Times New Roman"/>
      <family val="1"/>
    </font>
    <font>
      <b/>
      <sz val="10"/>
      <name val="Arial"/>
      <family val="2"/>
    </font>
    <font>
      <b/>
      <i/>
      <u/>
      <sz val="10"/>
      <name val="Arial"/>
      <family val="2"/>
    </font>
    <font>
      <b/>
      <u/>
      <sz val="10"/>
      <name val="Arial"/>
      <family val="2"/>
    </font>
    <font>
      <u/>
      <sz val="10"/>
      <color indexed="12"/>
      <name val="Arial"/>
      <family val="2"/>
    </font>
    <font>
      <b/>
      <sz val="8"/>
      <name val="Arial"/>
      <family val="2"/>
    </font>
    <font>
      <b/>
      <sz val="12"/>
      <name val="Arial"/>
      <family val="2"/>
    </font>
    <font>
      <sz val="14"/>
      <name val="Arial Narrow"/>
      <family val="2"/>
    </font>
    <font>
      <b/>
      <sz val="14"/>
      <name val="Arial Narrow"/>
      <family val="2"/>
    </font>
    <font>
      <b/>
      <sz val="10"/>
      <name val="Arial Narrow"/>
      <family val="2"/>
    </font>
    <font>
      <b/>
      <sz val="12"/>
      <name val="Arial Narrow"/>
      <family val="2"/>
    </font>
    <font>
      <sz val="14"/>
      <name val="Wingdings 2"/>
      <family val="1"/>
      <charset val="2"/>
    </font>
    <font>
      <sz val="14"/>
      <name val="Wingdings"/>
      <charset val="2"/>
    </font>
    <font>
      <b/>
      <u/>
      <sz val="14"/>
      <name val="Arial Narrow"/>
      <family val="2"/>
    </font>
    <font>
      <sz val="10.5"/>
      <name val="Arial Narrow"/>
      <family val="2"/>
    </font>
    <font>
      <u/>
      <sz val="14"/>
      <name val="Arial Narrow"/>
      <family val="2"/>
    </font>
    <font>
      <sz val="14"/>
      <color indexed="10"/>
      <name val="Arial Narrow"/>
      <family val="2"/>
    </font>
    <font>
      <b/>
      <sz val="14"/>
      <color indexed="10"/>
      <name val="Arial Narrow"/>
      <family val="2"/>
    </font>
    <font>
      <sz val="14"/>
      <color indexed="12"/>
      <name val="Arial Narrow"/>
      <family val="2"/>
    </font>
    <font>
      <sz val="12"/>
      <name val="Arial Narrow"/>
      <family val="2"/>
    </font>
    <font>
      <b/>
      <u/>
      <sz val="14"/>
      <name val="Arial"/>
      <family val="2"/>
    </font>
    <font>
      <b/>
      <sz val="14"/>
      <name val="Arial"/>
      <family val="2"/>
    </font>
    <font>
      <b/>
      <i/>
      <u/>
      <sz val="10"/>
      <color indexed="12"/>
      <name val="Arial"/>
      <family val="2"/>
    </font>
    <font>
      <sz val="11"/>
      <name val="Wingdings"/>
      <charset val="2"/>
    </font>
    <font>
      <sz val="7"/>
      <name val="Times New Roman"/>
      <family val="1"/>
    </font>
    <font>
      <sz val="11"/>
      <name val="Courier New"/>
      <family val="3"/>
    </font>
    <font>
      <b/>
      <u/>
      <sz val="10"/>
      <color indexed="57"/>
      <name val="Arial"/>
      <family val="2"/>
    </font>
    <font>
      <sz val="10"/>
      <color indexed="57"/>
      <name val="Arial"/>
      <family val="2"/>
    </font>
    <font>
      <sz val="10"/>
      <color indexed="17"/>
      <name val="Arial"/>
      <family val="2"/>
    </font>
    <font>
      <i/>
      <sz val="10"/>
      <color indexed="17"/>
      <name val="Arial"/>
      <family val="2"/>
    </font>
    <font>
      <sz val="12"/>
      <name val="Calibri"/>
      <family val="2"/>
    </font>
    <font>
      <b/>
      <sz val="12"/>
      <name val="Calibri"/>
      <family val="2"/>
    </font>
    <font>
      <i/>
      <sz val="12"/>
      <name val="Calibri"/>
      <family val="2"/>
    </font>
    <font>
      <sz val="9"/>
      <name val="Calibri"/>
      <family val="2"/>
    </font>
    <font>
      <b/>
      <i/>
      <sz val="12"/>
      <name val="Calibri"/>
      <family val="2"/>
    </font>
    <font>
      <sz val="12"/>
      <color indexed="57"/>
      <name val="Times New Roman"/>
      <family val="1"/>
    </font>
    <font>
      <sz val="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20"/>
      <color indexed="43"/>
      <name val="Arial Narrow"/>
      <family val="2"/>
    </font>
    <font>
      <sz val="10"/>
      <color indexed="9"/>
      <name val="Arial"/>
      <family val="2"/>
    </font>
    <font>
      <sz val="10"/>
      <color indexed="8"/>
      <name val="Arial"/>
      <family val="2"/>
    </font>
    <font>
      <sz val="20"/>
      <color indexed="43"/>
      <name val="Arial"/>
      <family val="2"/>
    </font>
    <font>
      <sz val="10"/>
      <name val="Arial Narrow"/>
      <family val="2"/>
    </font>
    <font>
      <sz val="12"/>
      <name val="Arial"/>
      <family val="2"/>
    </font>
    <font>
      <i/>
      <sz val="14"/>
      <name val="Arial Narrow"/>
      <family val="2"/>
    </font>
    <font>
      <sz val="14"/>
      <color indexed="14"/>
      <name val="Arial"/>
      <family val="2"/>
    </font>
    <font>
      <sz val="10"/>
      <color indexed="61"/>
      <name val="Arial Narrow"/>
      <family val="2"/>
    </font>
    <font>
      <b/>
      <sz val="12"/>
      <color indexed="61"/>
      <name val="Arial Narrow"/>
      <family val="2"/>
    </font>
    <font>
      <b/>
      <sz val="10"/>
      <color indexed="61"/>
      <name val="Arial Narrow"/>
      <family val="2"/>
    </font>
    <font>
      <sz val="20"/>
      <name val="Arial"/>
      <family val="2"/>
    </font>
    <font>
      <sz val="14"/>
      <name val="Arial"/>
      <family val="2"/>
    </font>
    <font>
      <sz val="14"/>
      <color indexed="8"/>
      <name val="Arial Narrow"/>
      <family val="2"/>
    </font>
    <font>
      <u/>
      <sz val="14"/>
      <color indexed="14"/>
      <name val="Arial"/>
      <family val="2"/>
    </font>
    <font>
      <b/>
      <sz val="14"/>
      <color indexed="8"/>
      <name val="Arial Narrow"/>
      <family val="2"/>
    </font>
    <font>
      <b/>
      <u/>
      <sz val="14"/>
      <color indexed="8"/>
      <name val="Arial Narrow"/>
      <family val="2"/>
    </font>
    <font>
      <u/>
      <sz val="14"/>
      <color indexed="14"/>
      <name val="Arial Narrow"/>
      <family val="2"/>
    </font>
    <font>
      <sz val="14"/>
      <color indexed="14"/>
      <name val="Arial Narrow"/>
      <family val="2"/>
    </font>
    <font>
      <sz val="14"/>
      <color indexed="12"/>
      <name val="Arial"/>
      <family val="2"/>
    </font>
    <font>
      <strike/>
      <sz val="14"/>
      <name val="Arial Narrow"/>
      <family val="2"/>
    </font>
    <font>
      <b/>
      <sz val="20"/>
      <color indexed="61"/>
      <name val="Arial Narrow"/>
      <family val="2"/>
    </font>
    <font>
      <sz val="12"/>
      <color indexed="8"/>
      <name val="Arial"/>
      <family val="2"/>
    </font>
    <font>
      <sz val="12"/>
      <color indexed="48"/>
      <name val="Arial"/>
      <family val="2"/>
    </font>
    <font>
      <sz val="12"/>
      <color indexed="14"/>
      <name val="Arial"/>
      <family val="2"/>
    </font>
    <font>
      <sz val="12"/>
      <color indexed="12"/>
      <name val="Arial"/>
      <family val="2"/>
    </font>
    <font>
      <strike/>
      <sz val="14"/>
      <color indexed="10"/>
      <name val="Arial Narrow"/>
      <family val="2"/>
    </font>
    <font>
      <sz val="14"/>
      <color indexed="10"/>
      <name val="Arial"/>
      <family val="2"/>
    </font>
    <font>
      <b/>
      <i/>
      <sz val="12"/>
      <name val="Bookman Old Style"/>
      <family val="1"/>
    </font>
    <font>
      <b/>
      <i/>
      <u/>
      <sz val="12"/>
      <name val="Calibri"/>
      <family val="2"/>
    </font>
    <font>
      <sz val="11"/>
      <name val="Arial"/>
      <family val="2"/>
    </font>
    <font>
      <u/>
      <sz val="10"/>
      <name val="Arial"/>
      <family val="2"/>
    </font>
    <font>
      <u/>
      <sz val="14"/>
      <name val="Calibri"/>
      <family val="2"/>
    </font>
    <font>
      <sz val="14"/>
      <color indexed="56"/>
      <name val="Arial Narrow"/>
      <family val="2"/>
    </font>
    <font>
      <sz val="12"/>
      <color indexed="56"/>
      <name val="Times New Roman"/>
      <family val="1"/>
    </font>
    <font>
      <b/>
      <u/>
      <sz val="14"/>
      <color indexed="56"/>
      <name val="Arial Narrow"/>
      <family val="2"/>
    </font>
    <font>
      <b/>
      <sz val="10"/>
      <color indexed="10"/>
      <name val="Arial"/>
      <family val="2"/>
    </font>
    <font>
      <sz val="7"/>
      <color indexed="56"/>
      <name val="Times New Roman"/>
      <family val="1"/>
    </font>
    <font>
      <i/>
      <sz val="11"/>
      <color indexed="56"/>
      <name val="Calibri"/>
      <family val="2"/>
    </font>
    <font>
      <sz val="9"/>
      <name val="Arial"/>
      <family val="2"/>
    </font>
    <font>
      <u/>
      <sz val="9"/>
      <name val="Arial"/>
      <family val="2"/>
    </font>
    <font>
      <sz val="10"/>
      <color theme="3"/>
      <name val="Arial"/>
      <family val="2"/>
    </font>
    <font>
      <sz val="10"/>
      <color rgb="FFFF0000"/>
      <name val="Arial"/>
      <family val="2"/>
    </font>
    <font>
      <u/>
      <sz val="10"/>
      <color rgb="FFFF0000"/>
      <name val="Arial"/>
      <family val="2"/>
    </font>
    <font>
      <b/>
      <u/>
      <sz val="10"/>
      <color rgb="FFFF0000"/>
      <name val="Arial"/>
      <family val="2"/>
    </font>
    <font>
      <b/>
      <sz val="10"/>
      <color rgb="FFFF0000"/>
      <name val="Arial"/>
      <family val="2"/>
    </font>
    <font>
      <b/>
      <sz val="12"/>
      <color rgb="FFFF0000"/>
      <name val="Arial"/>
      <family val="2"/>
    </font>
    <font>
      <sz val="11"/>
      <color rgb="FF1F497D"/>
      <name val="Courier New"/>
      <family val="3"/>
    </font>
    <font>
      <b/>
      <sz val="22"/>
      <color rgb="FFFF0000"/>
      <name val="Arial"/>
      <family val="2"/>
    </font>
    <font>
      <b/>
      <sz val="20"/>
      <color rgb="FFFF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46"/>
        <bgColor indexed="64"/>
      </patternFill>
    </fill>
    <fill>
      <patternFill patternType="solid">
        <fgColor indexed="14"/>
        <bgColor indexed="64"/>
      </patternFill>
    </fill>
    <fill>
      <patternFill patternType="solid">
        <fgColor indexed="57"/>
        <bgColor indexed="64"/>
      </patternFill>
    </fill>
    <fill>
      <patternFill patternType="solid">
        <fgColor indexed="48"/>
        <bgColor indexed="64"/>
      </patternFill>
    </fill>
    <fill>
      <patternFill patternType="solid">
        <fgColor indexed="61"/>
        <bgColor indexed="64"/>
      </patternFill>
    </fill>
    <fill>
      <patternFill patternType="solid">
        <fgColor indexed="21"/>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indexed="20"/>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rgb="FF00B0F0"/>
        <bgColor indexed="64"/>
      </patternFill>
    </fill>
    <fill>
      <patternFill patternType="solid">
        <fgColor rgb="FFCCFFFF"/>
        <bgColor indexed="64"/>
      </patternFill>
    </fill>
    <fill>
      <patternFill patternType="solid">
        <fgColor rgb="FFFFFF00"/>
        <bgColor indexed="64"/>
      </patternFill>
    </fill>
    <fill>
      <patternFill patternType="solid">
        <fgColor theme="6"/>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rgb="FFEE20A9"/>
        <bgColor indexed="64"/>
      </patternFill>
    </fill>
    <fill>
      <patternFill patternType="solid">
        <fgColor rgb="FF00B05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9"/>
      </bottom>
      <diagonal/>
    </border>
    <border>
      <left style="thin">
        <color indexed="63"/>
      </left>
      <right style="thin">
        <color indexed="64"/>
      </right>
      <top style="thin">
        <color indexed="64"/>
      </top>
      <bottom style="thin">
        <color indexed="9"/>
      </bottom>
      <diagonal/>
    </border>
    <border>
      <left style="thin">
        <color indexed="63"/>
      </left>
      <right style="thin">
        <color indexed="64"/>
      </right>
      <top style="thin">
        <color indexed="9"/>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3"/>
      </right>
      <top style="thin">
        <color indexed="64"/>
      </top>
      <bottom style="thin">
        <color indexed="9"/>
      </bottom>
      <diagonal/>
    </border>
    <border>
      <left style="thin">
        <color indexed="64"/>
      </left>
      <right style="thin">
        <color indexed="63"/>
      </right>
      <top style="thin">
        <color indexed="9"/>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2"/>
      </left>
      <right style="thin">
        <color indexed="64"/>
      </right>
      <top style="thin">
        <color indexed="64"/>
      </top>
      <bottom style="thick">
        <color indexed="62"/>
      </bottom>
      <diagonal/>
    </border>
    <border>
      <left style="thin">
        <color indexed="64"/>
      </left>
      <right style="thin">
        <color indexed="64"/>
      </right>
      <top style="thin">
        <color indexed="64"/>
      </top>
      <bottom style="thick">
        <color indexed="62"/>
      </bottom>
      <diagonal/>
    </border>
    <border>
      <left style="thick">
        <color indexed="62"/>
      </left>
      <right style="thin">
        <color indexed="64"/>
      </right>
      <top style="thick">
        <color indexed="62"/>
      </top>
      <bottom/>
      <diagonal/>
    </border>
    <border>
      <left style="thin">
        <color indexed="64"/>
      </left>
      <right style="thin">
        <color indexed="64"/>
      </right>
      <top style="thick">
        <color indexed="62"/>
      </top>
      <bottom style="thin">
        <color indexed="64"/>
      </bottom>
      <diagonal/>
    </border>
    <border>
      <left style="thin">
        <color indexed="64"/>
      </left>
      <right style="thin">
        <color indexed="64"/>
      </right>
      <top style="thick">
        <color indexed="62"/>
      </top>
      <bottom/>
      <diagonal/>
    </border>
    <border>
      <left style="thick">
        <color indexed="62"/>
      </left>
      <right style="thin">
        <color indexed="64"/>
      </right>
      <top style="thin">
        <color indexed="64"/>
      </top>
      <bottom style="thin">
        <color indexed="64"/>
      </bottom>
      <diagonal/>
    </border>
    <border>
      <left style="thick">
        <color indexed="62"/>
      </left>
      <right style="thin">
        <color indexed="64"/>
      </right>
      <top style="thick">
        <color indexed="62"/>
      </top>
      <bottom style="thin">
        <color indexed="64"/>
      </bottom>
      <diagonal/>
    </border>
    <border>
      <left style="medium">
        <color indexed="64"/>
      </left>
      <right style="thin">
        <color indexed="64"/>
      </right>
      <top style="thin">
        <color indexed="64"/>
      </top>
      <bottom/>
      <diagonal/>
    </border>
    <border>
      <left style="thick">
        <color indexed="62"/>
      </left>
      <right style="thin">
        <color indexed="64"/>
      </right>
      <top/>
      <bottom style="medium">
        <color indexed="62"/>
      </bottom>
      <diagonal/>
    </border>
    <border>
      <left style="thin">
        <color indexed="64"/>
      </left>
      <right style="thin">
        <color indexed="64"/>
      </right>
      <top/>
      <bottom style="medium">
        <color indexed="62"/>
      </bottom>
      <diagonal/>
    </border>
    <border>
      <left style="thin">
        <color indexed="64"/>
      </left>
      <right/>
      <top style="thick">
        <color indexed="62"/>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46">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43"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9" fillId="0" borderId="0" applyNumberFormat="0" applyFill="0" applyBorder="0" applyAlignment="0" applyProtection="0">
      <alignment vertical="top"/>
      <protection locked="0"/>
    </xf>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4" fillId="0" borderId="0"/>
    <xf numFmtId="0" fontId="4" fillId="0" borderId="0"/>
    <xf numFmtId="0" fontId="53" fillId="23" borderId="7" applyNumberFormat="0" applyFont="0" applyAlignment="0" applyProtection="0"/>
    <xf numFmtId="0" fontId="66" fillId="20" borderId="8" applyNumberFormat="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58">
    <xf numFmtId="0" fontId="0" fillId="0" borderId="0" xfId="0"/>
    <xf numFmtId="0" fontId="3" fillId="0" borderId="0" xfId="0" applyFont="1"/>
    <xf numFmtId="0" fontId="0" fillId="0" borderId="0" xfId="0" applyFill="1"/>
    <xf numFmtId="0" fontId="0" fillId="0" borderId="0" xfId="0" applyAlignment="1">
      <alignment wrapText="1"/>
    </xf>
    <xf numFmtId="0" fontId="0" fillId="0" borderId="0" xfId="0" applyFill="1" applyBorder="1"/>
    <xf numFmtId="0" fontId="4" fillId="0" borderId="0" xfId="0" applyFont="1" applyFill="1"/>
    <xf numFmtId="0" fontId="6" fillId="0" borderId="0" xfId="0" applyFont="1" applyAlignment="1">
      <alignment horizontal="left" vertical="center" wrapText="1"/>
    </xf>
    <xf numFmtId="0" fontId="0" fillId="0" borderId="0" xfId="0" applyAlignment="1"/>
    <xf numFmtId="3" fontId="0" fillId="0" borderId="0" xfId="0" applyNumberFormat="1"/>
    <xf numFmtId="0" fontId="4" fillId="0" borderId="0" xfId="0" applyFont="1"/>
    <xf numFmtId="3" fontId="0" fillId="0" borderId="10" xfId="0" applyNumberFormat="1" applyBorder="1" applyAlignment="1" applyProtection="1">
      <alignment wrapText="1"/>
      <protection locked="0"/>
    </xf>
    <xf numFmtId="0" fontId="0" fillId="0" borderId="0" xfId="0" applyFill="1" applyAlignment="1">
      <alignment horizontal="left" vertical="center" wrapText="1"/>
    </xf>
    <xf numFmtId="0" fontId="4" fillId="0" borderId="10" xfId="0" applyFont="1" applyFill="1" applyBorder="1" applyAlignment="1">
      <alignment horizontal="left" vertical="center" wrapText="1"/>
    </xf>
    <xf numFmtId="4" fontId="8" fillId="0" borderId="10" xfId="0" applyNumberFormat="1" applyFont="1" applyFill="1" applyBorder="1" applyAlignment="1">
      <alignment horizontal="left" vertical="center" wrapText="1" shrinkToFit="1"/>
    </xf>
    <xf numFmtId="0" fontId="9" fillId="0" borderId="0" xfId="0" applyFont="1"/>
    <xf numFmtId="3" fontId="0" fillId="0" borderId="0" xfId="0" applyNumberFormat="1" applyFill="1" applyProtection="1"/>
    <xf numFmtId="4" fontId="0" fillId="0" borderId="0" xfId="0" applyNumberFormat="1" applyFill="1" applyProtection="1"/>
    <xf numFmtId="0" fontId="0" fillId="0" borderId="0" xfId="0" applyFill="1" applyProtection="1"/>
    <xf numFmtId="0" fontId="0" fillId="0" borderId="0" xfId="0" applyProtection="1"/>
    <xf numFmtId="0" fontId="0" fillId="0" borderId="0" xfId="0" applyFill="1" applyBorder="1" applyProtection="1"/>
    <xf numFmtId="4" fontId="0" fillId="0" borderId="0" xfId="0" applyNumberFormat="1" applyFill="1" applyBorder="1" applyProtection="1"/>
    <xf numFmtId="0" fontId="3" fillId="0" borderId="11" xfId="0" applyFont="1" applyFill="1" applyBorder="1" applyAlignment="1" applyProtection="1">
      <alignment horizontal="center" vertical="center" wrapText="1"/>
    </xf>
    <xf numFmtId="165" fontId="0" fillId="0" borderId="10" xfId="0" applyNumberFormat="1" applyBorder="1" applyAlignment="1" applyProtection="1">
      <alignment wrapText="1"/>
      <protection locked="0"/>
    </xf>
    <xf numFmtId="0" fontId="0" fillId="0" borderId="0" xfId="0" applyFill="1" applyBorder="1" applyProtection="1">
      <protection locked="0"/>
    </xf>
    <xf numFmtId="4" fontId="0" fillId="0" borderId="0" xfId="0" applyNumberFormat="1" applyFill="1" applyBorder="1" applyProtection="1">
      <protection locked="0"/>
    </xf>
    <xf numFmtId="3" fontId="0" fillId="0" borderId="0" xfId="0" applyNumberFormat="1" applyFill="1" applyBorder="1" applyProtection="1">
      <protection locked="0"/>
    </xf>
    <xf numFmtId="3" fontId="0" fillId="0" borderId="0" xfId="0" applyNumberFormat="1" applyBorder="1" applyAlignment="1" applyProtection="1">
      <alignment wrapText="1"/>
      <protection locked="0"/>
    </xf>
    <xf numFmtId="0" fontId="0" fillId="0" borderId="0" xfId="0" applyFill="1" applyBorder="1" applyAlignment="1" applyProtection="1">
      <alignment wrapText="1"/>
      <protection locked="0"/>
    </xf>
    <xf numFmtId="3" fontId="2" fillId="24" borderId="10" xfId="0" applyNumberFormat="1" applyFont="1" applyFill="1" applyBorder="1" applyAlignment="1">
      <alignment horizontal="center" vertical="center" wrapText="1" shrinkToFit="1"/>
    </xf>
    <xf numFmtId="0" fontId="6" fillId="0" borderId="0" xfId="0" applyFont="1" applyFill="1" applyBorder="1" applyProtection="1"/>
    <xf numFmtId="0" fontId="0" fillId="0" borderId="0" xfId="0" applyBorder="1"/>
    <xf numFmtId="0" fontId="0" fillId="0" borderId="0" xfId="0" applyBorder="1" applyProtection="1">
      <protection locked="0"/>
    </xf>
    <xf numFmtId="0" fontId="4" fillId="0" borderId="12" xfId="0" applyFont="1" applyFill="1" applyBorder="1" applyAlignment="1">
      <alignment horizontal="left" vertical="center" wrapText="1"/>
    </xf>
    <xf numFmtId="0" fontId="3" fillId="25" borderId="13"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0" fillId="25" borderId="14" xfId="0" applyFill="1" applyBorder="1" applyAlignment="1"/>
    <xf numFmtId="0" fontId="0" fillId="25" borderId="14" xfId="0" applyFill="1" applyBorder="1" applyAlignment="1">
      <alignment wrapText="1"/>
    </xf>
    <xf numFmtId="0" fontId="0" fillId="25" borderId="14" xfId="0" applyFill="1" applyBorder="1"/>
    <xf numFmtId="0" fontId="0" fillId="25" borderId="14" xfId="0" applyFill="1" applyBorder="1" applyProtection="1"/>
    <xf numFmtId="3" fontId="0" fillId="25" borderId="14" xfId="0" applyNumberFormat="1" applyFill="1" applyBorder="1"/>
    <xf numFmtId="3" fontId="10" fillId="25" borderId="14" xfId="0" applyNumberFormat="1" applyFont="1" applyFill="1" applyBorder="1" applyAlignment="1">
      <alignment wrapText="1"/>
    </xf>
    <xf numFmtId="0" fontId="0" fillId="25" borderId="0" xfId="0" applyFill="1" applyBorder="1"/>
    <xf numFmtId="0" fontId="3" fillId="25" borderId="0" xfId="0" applyFont="1" applyFill="1"/>
    <xf numFmtId="0" fontId="3" fillId="25" borderId="0" xfId="0" applyFont="1" applyFill="1" applyBorder="1"/>
    <xf numFmtId="0" fontId="0" fillId="25" borderId="0" xfId="0" applyFill="1"/>
    <xf numFmtId="4" fontId="0" fillId="25" borderId="0" xfId="0" applyNumberFormat="1" applyFill="1" applyBorder="1"/>
    <xf numFmtId="0" fontId="0" fillId="25" borderId="0" xfId="0" applyFill="1" applyBorder="1" applyAlignment="1">
      <alignment wrapText="1"/>
    </xf>
    <xf numFmtId="0" fontId="4" fillId="25" borderId="11" xfId="0" applyFont="1" applyFill="1" applyBorder="1" applyAlignment="1">
      <alignment horizontal="center"/>
    </xf>
    <xf numFmtId="0" fontId="0" fillId="24" borderId="0" xfId="0" applyFill="1" applyBorder="1" applyAlignment="1">
      <alignment wrapText="1"/>
    </xf>
    <xf numFmtId="0" fontId="0" fillId="24" borderId="14" xfId="0" applyFill="1" applyBorder="1" applyAlignment="1">
      <alignment wrapText="1"/>
    </xf>
    <xf numFmtId="0" fontId="3" fillId="24" borderId="14" xfId="0" applyFont="1" applyFill="1" applyBorder="1" applyAlignment="1">
      <alignment wrapText="1"/>
    </xf>
    <xf numFmtId="3" fontId="10" fillId="24" borderId="14" xfId="0" applyNumberFormat="1" applyFont="1" applyFill="1" applyBorder="1" applyAlignment="1">
      <alignment wrapText="1"/>
    </xf>
    <xf numFmtId="4" fontId="2" fillId="25" borderId="11" xfId="0" applyNumberFormat="1" applyFont="1" applyFill="1" applyBorder="1" applyAlignment="1" applyProtection="1">
      <alignment horizontal="center" vertical="center" wrapText="1" shrinkToFit="1"/>
    </xf>
    <xf numFmtId="4" fontId="2" fillId="24" borderId="11" xfId="0" applyNumberFormat="1" applyFont="1" applyFill="1" applyBorder="1" applyAlignment="1" applyProtection="1">
      <alignment horizontal="center" vertical="center" wrapText="1" shrinkToFit="1"/>
    </xf>
    <xf numFmtId="3" fontId="2" fillId="25" borderId="13" xfId="0" applyNumberFormat="1" applyFont="1" applyFill="1" applyBorder="1" applyAlignment="1">
      <alignment horizontal="center" vertical="center" wrapText="1" shrinkToFit="1"/>
    </xf>
    <xf numFmtId="0" fontId="0" fillId="24" borderId="0" xfId="0" applyFill="1" applyBorder="1" applyProtection="1"/>
    <xf numFmtId="3" fontId="0" fillId="24" borderId="0" xfId="0" applyNumberFormat="1" applyFill="1" applyBorder="1" applyAlignment="1" applyProtection="1">
      <alignment wrapText="1"/>
    </xf>
    <xf numFmtId="0" fontId="3" fillId="0" borderId="0" xfId="0" applyFont="1" applyFill="1"/>
    <xf numFmtId="3" fontId="0" fillId="24" borderId="0" xfId="0" applyNumberFormat="1" applyFill="1" applyBorder="1"/>
    <xf numFmtId="3" fontId="3" fillId="24" borderId="11" xfId="0" applyNumberFormat="1" applyFont="1" applyFill="1" applyBorder="1" applyAlignment="1">
      <alignment wrapText="1"/>
    </xf>
    <xf numFmtId="3" fontId="3" fillId="24" borderId="11" xfId="0" applyNumberFormat="1" applyFont="1" applyFill="1" applyBorder="1" applyAlignment="1"/>
    <xf numFmtId="3" fontId="3" fillId="24" borderId="14" xfId="0" applyNumberFormat="1" applyFont="1" applyFill="1" applyBorder="1" applyAlignment="1"/>
    <xf numFmtId="3" fontId="3" fillId="24" borderId="14" xfId="0" applyNumberFormat="1" applyFont="1" applyFill="1" applyBorder="1" applyAlignment="1">
      <alignment wrapText="1"/>
    </xf>
    <xf numFmtId="0" fontId="8" fillId="0" borderId="10" xfId="0" applyFont="1" applyFill="1" applyBorder="1" applyAlignment="1"/>
    <xf numFmtId="0" fontId="2" fillId="24" borderId="10" xfId="0" applyFont="1" applyFill="1" applyBorder="1" applyAlignment="1">
      <alignment wrapText="1"/>
    </xf>
    <xf numFmtId="0" fontId="8" fillId="0" borderId="10" xfId="0" applyFont="1" applyFill="1" applyBorder="1" applyAlignment="1">
      <alignment wrapText="1"/>
    </xf>
    <xf numFmtId="4" fontId="8" fillId="0" borderId="15" xfId="0" applyNumberFormat="1" applyFont="1" applyFill="1" applyBorder="1" applyAlignment="1">
      <alignment horizontal="left" vertical="center" wrapText="1" shrinkToFit="1"/>
    </xf>
    <xf numFmtId="4" fontId="3" fillId="0" borderId="0" xfId="0" applyNumberFormat="1" applyFont="1" applyFill="1" applyBorder="1" applyProtection="1"/>
    <xf numFmtId="0" fontId="16" fillId="0" borderId="0" xfId="0" applyFont="1" applyFill="1" applyBorder="1" applyProtection="1"/>
    <xf numFmtId="4" fontId="16" fillId="0" borderId="0" xfId="0" applyNumberFormat="1" applyFont="1" applyFill="1" applyBorder="1" applyProtection="1"/>
    <xf numFmtId="4" fontId="16" fillId="0" borderId="0" xfId="0" applyNumberFormat="1" applyFont="1" applyFill="1" applyProtection="1"/>
    <xf numFmtId="3" fontId="16" fillId="0" borderId="0" xfId="0" applyNumberFormat="1" applyFont="1" applyFill="1" applyProtection="1"/>
    <xf numFmtId="0" fontId="16" fillId="0" borderId="0" xfId="0" applyFont="1" applyFill="1" applyProtection="1"/>
    <xf numFmtId="0" fontId="3" fillId="0" borderId="10" xfId="0" applyFont="1" applyFill="1" applyBorder="1"/>
    <xf numFmtId="0" fontId="16" fillId="0" borderId="10" xfId="0" applyFont="1" applyFill="1" applyBorder="1" applyProtection="1"/>
    <xf numFmtId="3" fontId="16" fillId="0" borderId="10" xfId="0" applyNumberFormat="1" applyFont="1" applyFill="1" applyBorder="1" applyProtection="1"/>
    <xf numFmtId="4" fontId="16" fillId="0" borderId="0" xfId="0" applyNumberFormat="1" applyFont="1" applyFill="1" applyProtection="1">
      <protection locked="0"/>
    </xf>
    <xf numFmtId="3" fontId="16" fillId="0" borderId="0" xfId="0" applyNumberFormat="1" applyFont="1" applyFill="1" applyProtection="1">
      <protection locked="0"/>
    </xf>
    <xf numFmtId="0" fontId="16" fillId="0" borderId="0" xfId="0" applyFont="1" applyFill="1" applyProtection="1">
      <protection locked="0"/>
    </xf>
    <xf numFmtId="4" fontId="16" fillId="0" borderId="0" xfId="0" applyNumberFormat="1" applyFont="1" applyFill="1" applyBorder="1" applyProtection="1">
      <protection locked="0"/>
    </xf>
    <xf numFmtId="0" fontId="3" fillId="0" borderId="0" xfId="0" applyFont="1" applyFill="1" applyBorder="1" applyProtection="1"/>
    <xf numFmtId="0" fontId="11" fillId="0" borderId="0" xfId="0" applyFont="1" applyFill="1" applyBorder="1" applyProtection="1"/>
    <xf numFmtId="4" fontId="16" fillId="0" borderId="10" xfId="0" applyNumberFormat="1" applyFont="1" applyFill="1" applyBorder="1" applyProtection="1">
      <protection locked="0"/>
    </xf>
    <xf numFmtId="0" fontId="16" fillId="0" borderId="0" xfId="0" applyFont="1" applyFill="1" applyBorder="1" applyProtection="1">
      <protection locked="0"/>
    </xf>
    <xf numFmtId="4" fontId="16" fillId="0" borderId="0" xfId="0" applyNumberFormat="1" applyFont="1" applyFill="1" applyBorder="1" applyAlignment="1" applyProtection="1">
      <alignment horizontal="right"/>
      <protection locked="0"/>
    </xf>
    <xf numFmtId="0" fontId="18" fillId="0" borderId="0" xfId="0" applyFont="1" applyFill="1" applyBorder="1" applyProtection="1">
      <protection locked="0"/>
    </xf>
    <xf numFmtId="4" fontId="16" fillId="0" borderId="11" xfId="0" applyNumberFormat="1" applyFont="1" applyFill="1" applyBorder="1" applyProtection="1">
      <protection locked="0"/>
    </xf>
    <xf numFmtId="4" fontId="16" fillId="0" borderId="16" xfId="0" applyNumberFormat="1" applyFont="1" applyFill="1" applyBorder="1" applyProtection="1">
      <protection locked="0"/>
    </xf>
    <xf numFmtId="3" fontId="16" fillId="0" borderId="0" xfId="0" applyNumberFormat="1" applyFont="1" applyFill="1" applyBorder="1" applyProtection="1">
      <protection locked="0"/>
    </xf>
    <xf numFmtId="3" fontId="16" fillId="25" borderId="10" xfId="0" applyNumberFormat="1" applyFont="1" applyFill="1" applyBorder="1" applyProtection="1">
      <protection locked="0"/>
    </xf>
    <xf numFmtId="3" fontId="16" fillId="0" borderId="0" xfId="0" applyNumberFormat="1" applyFont="1" applyFill="1" applyBorder="1" applyProtection="1"/>
    <xf numFmtId="3" fontId="16" fillId="0" borderId="10" xfId="0" applyNumberFormat="1" applyFont="1" applyFill="1" applyBorder="1" applyProtection="1">
      <protection locked="0"/>
    </xf>
    <xf numFmtId="0" fontId="11" fillId="0" borderId="0" xfId="0" applyFont="1" applyFill="1" applyBorder="1" applyProtection="1">
      <protection locked="0"/>
    </xf>
    <xf numFmtId="4" fontId="0" fillId="0" borderId="0" xfId="0" applyNumberFormat="1" applyFill="1" applyProtection="1">
      <protection locked="0"/>
    </xf>
    <xf numFmtId="3" fontId="0" fillId="0" borderId="0" xfId="0" applyNumberFormat="1" applyFill="1" applyProtection="1">
      <protection locked="0"/>
    </xf>
    <xf numFmtId="0" fontId="0" fillId="0" borderId="0" xfId="0" applyFill="1" applyProtection="1">
      <protection locked="0"/>
    </xf>
    <xf numFmtId="3" fontId="0" fillId="25" borderId="0" xfId="0" applyNumberFormat="1" applyFill="1" applyBorder="1"/>
    <xf numFmtId="3" fontId="3" fillId="25" borderId="17" xfId="0" applyNumberFormat="1" applyFont="1" applyFill="1" applyBorder="1" applyAlignment="1">
      <alignment wrapText="1"/>
    </xf>
    <xf numFmtId="3" fontId="3" fillId="25" borderId="18" xfId="0" applyNumberFormat="1" applyFont="1" applyFill="1" applyBorder="1" applyAlignment="1">
      <alignment wrapText="1"/>
    </xf>
    <xf numFmtId="3" fontId="3" fillId="25" borderId="14" xfId="0" applyNumberFormat="1" applyFont="1" applyFill="1" applyBorder="1" applyAlignment="1"/>
    <xf numFmtId="3" fontId="3" fillId="25" borderId="14" xfId="0" applyNumberFormat="1" applyFont="1" applyFill="1" applyBorder="1" applyAlignment="1">
      <alignment wrapText="1"/>
    </xf>
    <xf numFmtId="3" fontId="3" fillId="25" borderId="11" xfId="0" applyNumberFormat="1" applyFont="1" applyFill="1" applyBorder="1" applyAlignment="1"/>
    <xf numFmtId="0" fontId="3" fillId="25" borderId="11" xfId="0" applyFont="1" applyFill="1" applyBorder="1" applyAlignment="1">
      <alignment wrapText="1"/>
    </xf>
    <xf numFmtId="4" fontId="7" fillId="25" borderId="14" xfId="0" applyNumberFormat="1" applyFont="1" applyFill="1" applyBorder="1" applyAlignment="1">
      <alignment wrapText="1"/>
    </xf>
    <xf numFmtId="0" fontId="7" fillId="25" borderId="14" xfId="0" applyFont="1" applyFill="1" applyBorder="1" applyAlignment="1">
      <alignment wrapText="1"/>
    </xf>
    <xf numFmtId="0" fontId="10" fillId="25" borderId="14" xfId="0" applyFont="1" applyFill="1" applyBorder="1" applyAlignment="1">
      <alignment wrapText="1"/>
    </xf>
    <xf numFmtId="0" fontId="3" fillId="25" borderId="0" xfId="0" applyFont="1" applyFill="1" applyAlignment="1">
      <alignment vertical="top"/>
    </xf>
    <xf numFmtId="0" fontId="16" fillId="0" borderId="11" xfId="0" applyFont="1" applyFill="1" applyBorder="1" applyAlignment="1" applyProtection="1">
      <alignment horizontal="center" wrapText="1"/>
      <protection locked="0"/>
    </xf>
    <xf numFmtId="0" fontId="16" fillId="0" borderId="16" xfId="0" applyFont="1" applyFill="1" applyBorder="1" applyAlignment="1" applyProtection="1">
      <alignment horizontal="center" wrapText="1"/>
      <protection locked="0"/>
    </xf>
    <xf numFmtId="0" fontId="2" fillId="25" borderId="10" xfId="0" applyFont="1" applyFill="1" applyBorder="1" applyAlignment="1">
      <alignment wrapText="1"/>
    </xf>
    <xf numFmtId="3" fontId="3" fillId="0" borderId="0" xfId="0" applyNumberFormat="1" applyFont="1" applyFill="1" applyProtection="1"/>
    <xf numFmtId="0" fontId="0" fillId="0" borderId="0" xfId="0" applyAlignment="1">
      <alignment horizontal="left" vertical="center" wrapText="1"/>
    </xf>
    <xf numFmtId="0" fontId="3" fillId="25" borderId="19" xfId="0" applyFont="1" applyFill="1" applyBorder="1" applyAlignment="1">
      <alignment horizontal="center" vertical="center" wrapText="1"/>
    </xf>
    <xf numFmtId="0" fontId="9" fillId="0" borderId="0" xfId="0" applyFont="1" applyAlignment="1">
      <alignment horizontal="left" vertical="center" wrapText="1"/>
    </xf>
    <xf numFmtId="0" fontId="3" fillId="0" borderId="0" xfId="0" applyFont="1" applyAlignment="1">
      <alignment wrapText="1"/>
    </xf>
    <xf numFmtId="4" fontId="3" fillId="26" borderId="10" xfId="0" applyNumberFormat="1" applyFont="1" applyFill="1" applyBorder="1" applyAlignment="1" applyProtection="1">
      <alignment wrapText="1"/>
    </xf>
    <xf numFmtId="0" fontId="0" fillId="0" borderId="0" xfId="0" applyFill="1" applyAlignment="1" applyProtection="1">
      <alignment wrapText="1"/>
    </xf>
    <xf numFmtId="0" fontId="0" fillId="0" borderId="14" xfId="0" applyFill="1" applyBorder="1" applyAlignment="1" applyProtection="1"/>
    <xf numFmtId="0" fontId="0" fillId="0" borderId="0" xfId="0" applyFill="1" applyAlignment="1" applyProtection="1"/>
    <xf numFmtId="0" fontId="0" fillId="0" borderId="14" xfId="0" applyFill="1" applyBorder="1" applyProtection="1"/>
    <xf numFmtId="3" fontId="0" fillId="0" borderId="10" xfId="0" applyNumberFormat="1" applyFill="1" applyBorder="1" applyAlignment="1" applyProtection="1">
      <alignment wrapText="1"/>
    </xf>
    <xf numFmtId="4" fontId="3" fillId="0" borderId="20" xfId="0" applyNumberFormat="1" applyFont="1" applyFill="1" applyBorder="1" applyProtection="1"/>
    <xf numFmtId="4" fontId="3" fillId="0" borderId="21" xfId="0" applyNumberFormat="1" applyFont="1" applyFill="1" applyBorder="1" applyProtection="1"/>
    <xf numFmtId="3" fontId="3" fillId="0" borderId="21" xfId="0" applyNumberFormat="1" applyFont="1" applyFill="1" applyBorder="1" applyProtection="1"/>
    <xf numFmtId="3" fontId="0" fillId="0" borderId="0" xfId="0" applyNumberFormat="1" applyFill="1" applyAlignment="1" applyProtection="1">
      <alignment wrapText="1"/>
    </xf>
    <xf numFmtId="0" fontId="3" fillId="0" borderId="11" xfId="0" applyFont="1" applyFill="1" applyBorder="1"/>
    <xf numFmtId="4" fontId="3" fillId="0" borderId="22" xfId="0" applyNumberFormat="1" applyFont="1" applyFill="1" applyBorder="1" applyProtection="1"/>
    <xf numFmtId="4" fontId="3" fillId="0" borderId="23" xfId="0" applyNumberFormat="1" applyFont="1" applyFill="1" applyBorder="1" applyProtection="1"/>
    <xf numFmtId="3" fontId="3" fillId="0" borderId="23" xfId="0" applyNumberFormat="1" applyFont="1" applyFill="1" applyBorder="1" applyProtection="1"/>
    <xf numFmtId="3" fontId="0" fillId="0" borderId="17" xfId="0" applyNumberFormat="1" applyFill="1" applyBorder="1" applyAlignment="1" applyProtection="1">
      <alignment wrapText="1"/>
    </xf>
    <xf numFmtId="0" fontId="3" fillId="0" borderId="24" xfId="0" applyFont="1" applyFill="1" applyBorder="1"/>
    <xf numFmtId="4" fontId="3" fillId="0" borderId="25" xfId="0" applyNumberFormat="1" applyFont="1" applyFill="1" applyBorder="1" applyProtection="1"/>
    <xf numFmtId="4" fontId="3" fillId="0" borderId="24" xfId="0" applyNumberFormat="1" applyFont="1" applyFill="1" applyBorder="1" applyProtection="1"/>
    <xf numFmtId="3" fontId="3" fillId="0" borderId="24" xfId="0" applyNumberFormat="1" applyFont="1" applyFill="1" applyBorder="1" applyProtection="1"/>
    <xf numFmtId="3" fontId="3" fillId="0" borderId="26" xfId="0" applyNumberFormat="1" applyFont="1" applyFill="1" applyBorder="1" applyProtection="1"/>
    <xf numFmtId="0" fontId="6" fillId="0" borderId="16" xfId="0" applyFont="1" applyFill="1" applyBorder="1"/>
    <xf numFmtId="3" fontId="0" fillId="0" borderId="27" xfId="0" applyNumberFormat="1" applyFill="1" applyBorder="1" applyAlignment="1" applyProtection="1">
      <alignment wrapText="1"/>
    </xf>
    <xf numFmtId="0" fontId="3" fillId="0" borderId="25" xfId="0" applyFont="1" applyFill="1" applyBorder="1" applyAlignment="1">
      <alignment vertical="top" wrapText="1"/>
    </xf>
    <xf numFmtId="3" fontId="3" fillId="0" borderId="0" xfId="0" applyNumberFormat="1" applyFont="1" applyFill="1" applyBorder="1" applyAlignment="1" applyProtection="1">
      <alignment wrapText="1"/>
    </xf>
    <xf numFmtId="4" fontId="3" fillId="0" borderId="10" xfId="0" applyNumberFormat="1" applyFont="1" applyFill="1" applyBorder="1" applyAlignment="1" applyProtection="1">
      <alignment wrapText="1"/>
    </xf>
    <xf numFmtId="4" fontId="3" fillId="27" borderId="11" xfId="0" applyNumberFormat="1" applyFont="1" applyFill="1" applyBorder="1" applyAlignment="1" applyProtection="1">
      <alignment horizontal="center" vertical="center" wrapText="1"/>
    </xf>
    <xf numFmtId="4" fontId="3" fillId="27" borderId="28" xfId="0" applyNumberFormat="1" applyFont="1" applyFill="1" applyBorder="1" applyAlignment="1" applyProtection="1">
      <alignment wrapText="1"/>
    </xf>
    <xf numFmtId="3" fontId="3" fillId="27" borderId="29" xfId="0" applyNumberFormat="1" applyFont="1" applyFill="1" applyBorder="1" applyAlignment="1">
      <alignment wrapText="1"/>
    </xf>
    <xf numFmtId="3" fontId="3" fillId="27" borderId="30" xfId="0" applyNumberFormat="1" applyFont="1" applyFill="1" applyBorder="1" applyAlignment="1">
      <alignment wrapText="1"/>
    </xf>
    <xf numFmtId="3" fontId="3" fillId="27" borderId="31" xfId="0" applyNumberFormat="1" applyFont="1" applyFill="1" applyBorder="1" applyAlignment="1"/>
    <xf numFmtId="3" fontId="3" fillId="27" borderId="28" xfId="0" applyNumberFormat="1" applyFont="1" applyFill="1" applyBorder="1" applyAlignment="1">
      <alignment wrapText="1"/>
    </xf>
    <xf numFmtId="4" fontId="0" fillId="27" borderId="14" xfId="0" applyNumberFormat="1" applyFill="1" applyBorder="1" applyAlignment="1" applyProtection="1"/>
    <xf numFmtId="4" fontId="0" fillId="27" borderId="22" xfId="0" applyNumberFormat="1" applyFill="1" applyBorder="1" applyAlignment="1" applyProtection="1"/>
    <xf numFmtId="3" fontId="0" fillId="27" borderId="14" xfId="0" applyNumberFormat="1" applyFill="1" applyBorder="1" applyAlignment="1" applyProtection="1"/>
    <xf numFmtId="4" fontId="0" fillId="27" borderId="32" xfId="0" applyNumberFormat="1" applyFill="1" applyBorder="1" applyAlignment="1" applyProtection="1"/>
    <xf numFmtId="3" fontId="3" fillId="27" borderId="28" xfId="0" applyNumberFormat="1" applyFont="1" applyFill="1" applyBorder="1" applyAlignment="1"/>
    <xf numFmtId="3" fontId="3" fillId="27" borderId="32" xfId="0" applyNumberFormat="1" applyFont="1" applyFill="1" applyBorder="1" applyAlignment="1"/>
    <xf numFmtId="4" fontId="20" fillId="27" borderId="33" xfId="0" applyNumberFormat="1" applyFont="1" applyFill="1" applyBorder="1" applyAlignment="1" applyProtection="1">
      <alignment wrapText="1"/>
    </xf>
    <xf numFmtId="4" fontId="3" fillId="27" borderId="34" xfId="0" applyNumberFormat="1" applyFont="1" applyFill="1" applyBorder="1" applyAlignment="1" applyProtection="1">
      <alignment wrapText="1"/>
    </xf>
    <xf numFmtId="4" fontId="3" fillId="27" borderId="35" xfId="0" applyNumberFormat="1" applyFont="1" applyFill="1" applyBorder="1" applyAlignment="1" applyProtection="1">
      <alignment wrapText="1"/>
    </xf>
    <xf numFmtId="4" fontId="3" fillId="27" borderId="33" xfId="0" applyNumberFormat="1" applyFont="1" applyFill="1" applyBorder="1" applyProtection="1"/>
    <xf numFmtId="3" fontId="3" fillId="27" borderId="35" xfId="0" applyNumberFormat="1" applyFont="1" applyFill="1" applyBorder="1" applyAlignment="1">
      <alignment wrapText="1"/>
    </xf>
    <xf numFmtId="0" fontId="0" fillId="28" borderId="0" xfId="0" applyFill="1"/>
    <xf numFmtId="0" fontId="4" fillId="28" borderId="0" xfId="0" applyFont="1" applyFill="1"/>
    <xf numFmtId="0" fontId="0" fillId="29" borderId="0" xfId="0" applyFill="1"/>
    <xf numFmtId="0" fontId="4" fillId="29" borderId="0" xfId="0" applyFont="1" applyFill="1" applyBorder="1" applyAlignment="1">
      <alignment horizontal="justify"/>
    </xf>
    <xf numFmtId="0" fontId="0" fillId="30" borderId="0" xfId="0" applyFill="1"/>
    <xf numFmtId="0" fontId="4" fillId="31" borderId="0" xfId="0" applyFont="1" applyFill="1"/>
    <xf numFmtId="0" fontId="0" fillId="31" borderId="0" xfId="0" applyFill="1"/>
    <xf numFmtId="0" fontId="4" fillId="32" borderId="0" xfId="0" applyFont="1" applyFill="1"/>
    <xf numFmtId="0" fontId="0" fillId="33" borderId="0" xfId="0" applyFill="1"/>
    <xf numFmtId="0" fontId="0" fillId="34" borderId="0" xfId="0" applyFill="1"/>
    <xf numFmtId="0" fontId="4" fillId="34" borderId="0" xfId="0" applyFont="1" applyFill="1"/>
    <xf numFmtId="0" fontId="0" fillId="0" borderId="10" xfId="0" applyFill="1" applyBorder="1" applyAlignment="1" applyProtection="1">
      <alignment wrapText="1"/>
      <protection locked="0"/>
    </xf>
    <xf numFmtId="0" fontId="6" fillId="0" borderId="0" xfId="0" applyFont="1"/>
    <xf numFmtId="0" fontId="6" fillId="0" borderId="10" xfId="0" applyFont="1" applyFill="1" applyBorder="1"/>
    <xf numFmtId="0" fontId="0" fillId="35" borderId="0" xfId="0" applyFill="1"/>
    <xf numFmtId="0" fontId="22" fillId="0" borderId="10" xfId="0" applyFont="1" applyFill="1" applyBorder="1" applyAlignment="1">
      <alignment vertical="top" wrapText="1"/>
    </xf>
    <xf numFmtId="0" fontId="22" fillId="0" borderId="10" xfId="0" applyFont="1" applyFill="1" applyBorder="1" applyAlignment="1">
      <alignment horizontal="left" vertical="top" wrapText="1"/>
    </xf>
    <xf numFmtId="0" fontId="22" fillId="0" borderId="10" xfId="0" applyNumberFormat="1" applyFont="1" applyBorder="1" applyAlignment="1">
      <alignment horizontal="left" vertical="top" wrapText="1"/>
    </xf>
    <xf numFmtId="0" fontId="22" fillId="0" borderId="10" xfId="0" applyFont="1" applyBorder="1" applyAlignment="1">
      <alignment horizontal="left" vertical="top" wrapText="1"/>
    </xf>
    <xf numFmtId="0" fontId="27" fillId="0" borderId="10" xfId="0" applyFont="1" applyBorder="1" applyAlignment="1">
      <alignment horizontal="left" vertical="top"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36"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38" xfId="0" applyFont="1" applyFill="1" applyBorder="1" applyAlignment="1">
      <alignment horizontal="left" vertical="top" wrapText="1"/>
    </xf>
    <xf numFmtId="0" fontId="34" fillId="0" borderId="0" xfId="0" applyFont="1" applyBorder="1" applyAlignment="1">
      <alignment horizontal="left" wrapText="1"/>
    </xf>
    <xf numFmtId="0" fontId="3" fillId="0" borderId="39" xfId="0" applyFont="1" applyFill="1" applyBorder="1"/>
    <xf numFmtId="4" fontId="3" fillId="0" borderId="40" xfId="0" applyNumberFormat="1" applyFont="1" applyFill="1" applyBorder="1" applyProtection="1"/>
    <xf numFmtId="4" fontId="3" fillId="0" borderId="41" xfId="0" applyNumberFormat="1" applyFont="1" applyFill="1" applyBorder="1" applyProtection="1"/>
    <xf numFmtId="3" fontId="3" fillId="0" borderId="41" xfId="0" applyNumberFormat="1" applyFont="1" applyFill="1" applyBorder="1" applyProtection="1"/>
    <xf numFmtId="0" fontId="0" fillId="36" borderId="0" xfId="0" applyFill="1"/>
    <xf numFmtId="0" fontId="4" fillId="36" borderId="0" xfId="0" applyFont="1" applyFill="1"/>
    <xf numFmtId="0" fontId="0" fillId="0" borderId="19" xfId="0" applyFill="1" applyBorder="1" applyProtection="1"/>
    <xf numFmtId="0" fontId="0" fillId="0" borderId="19" xfId="0" applyFill="1" applyBorder="1" applyAlignment="1" applyProtection="1"/>
    <xf numFmtId="3" fontId="0" fillId="37" borderId="10" xfId="0" applyNumberFormat="1" applyFill="1" applyBorder="1" applyAlignment="1" applyProtection="1">
      <alignment wrapText="1"/>
    </xf>
    <xf numFmtId="0" fontId="3" fillId="37" borderId="10" xfId="0" applyFont="1" applyFill="1" applyBorder="1"/>
    <xf numFmtId="4" fontId="3" fillId="37" borderId="20" xfId="0" applyNumberFormat="1" applyFont="1" applyFill="1" applyBorder="1" applyProtection="1"/>
    <xf numFmtId="4" fontId="3" fillId="37" borderId="21" xfId="0" applyNumberFormat="1" applyFont="1" applyFill="1" applyBorder="1" applyProtection="1"/>
    <xf numFmtId="3" fontId="3" fillId="37" borderId="21" xfId="0" applyNumberFormat="1" applyFont="1" applyFill="1" applyBorder="1" applyProtection="1"/>
    <xf numFmtId="0" fontId="3" fillId="37" borderId="11" xfId="0" applyFont="1" applyFill="1" applyBorder="1"/>
    <xf numFmtId="4" fontId="3" fillId="37" borderId="22" xfId="0" applyNumberFormat="1" applyFont="1" applyFill="1" applyBorder="1" applyProtection="1"/>
    <xf numFmtId="4" fontId="3" fillId="37" borderId="23" xfId="0" applyNumberFormat="1" applyFont="1" applyFill="1" applyBorder="1" applyProtection="1"/>
    <xf numFmtId="3" fontId="3" fillId="37" borderId="23" xfId="0" applyNumberFormat="1" applyFont="1" applyFill="1" applyBorder="1" applyProtection="1"/>
    <xf numFmtId="3" fontId="0" fillId="37" borderId="17" xfId="0" applyNumberFormat="1" applyFill="1" applyBorder="1" applyAlignment="1" applyProtection="1">
      <alignment wrapText="1"/>
    </xf>
    <xf numFmtId="0" fontId="3" fillId="37" borderId="24" xfId="0" applyFont="1" applyFill="1" applyBorder="1"/>
    <xf numFmtId="4" fontId="3" fillId="37" borderId="25" xfId="0" applyNumberFormat="1" applyFont="1" applyFill="1" applyBorder="1" applyProtection="1"/>
    <xf numFmtId="4" fontId="3" fillId="37" borderId="24" xfId="0" applyNumberFormat="1" applyFont="1" applyFill="1" applyBorder="1" applyProtection="1"/>
    <xf numFmtId="3" fontId="3" fillId="37" borderId="24" xfId="0" applyNumberFormat="1" applyFont="1" applyFill="1" applyBorder="1" applyProtection="1"/>
    <xf numFmtId="3" fontId="3" fillId="37" borderId="26" xfId="0" applyNumberFormat="1" applyFont="1" applyFill="1" applyBorder="1" applyProtection="1"/>
    <xf numFmtId="0" fontId="6" fillId="37" borderId="16" xfId="0" applyFont="1" applyFill="1" applyBorder="1"/>
    <xf numFmtId="3" fontId="0" fillId="37" borderId="13" xfId="0" applyNumberFormat="1" applyFill="1" applyBorder="1" applyAlignment="1" applyProtection="1">
      <alignment wrapText="1"/>
    </xf>
    <xf numFmtId="0" fontId="3" fillId="37" borderId="42" xfId="0" applyFont="1" applyFill="1" applyBorder="1" applyAlignment="1">
      <alignment vertical="top" wrapText="1"/>
    </xf>
    <xf numFmtId="4" fontId="3" fillId="37" borderId="43" xfId="0" applyNumberFormat="1" applyFont="1" applyFill="1" applyBorder="1" applyProtection="1"/>
    <xf numFmtId="4" fontId="3" fillId="37" borderId="42" xfId="0" applyNumberFormat="1" applyFont="1" applyFill="1" applyBorder="1" applyProtection="1"/>
    <xf numFmtId="3" fontId="3" fillId="37" borderId="42" xfId="0" applyNumberFormat="1" applyFont="1" applyFill="1" applyBorder="1" applyProtection="1"/>
    <xf numFmtId="3" fontId="3" fillId="37" borderId="28" xfId="0" applyNumberFormat="1" applyFont="1" applyFill="1" applyBorder="1" applyProtection="1"/>
    <xf numFmtId="3" fontId="0" fillId="37" borderId="16" xfId="0" applyNumberFormat="1" applyFill="1" applyBorder="1" applyAlignment="1" applyProtection="1">
      <alignment wrapText="1"/>
    </xf>
    <xf numFmtId="0" fontId="6" fillId="37" borderId="16" xfId="0" applyFont="1" applyFill="1" applyBorder="1" applyAlignment="1">
      <alignment wrapText="1"/>
    </xf>
    <xf numFmtId="0" fontId="3" fillId="37" borderId="24" xfId="0" applyFont="1" applyFill="1" applyBorder="1" applyAlignment="1">
      <alignment wrapText="1"/>
    </xf>
    <xf numFmtId="0" fontId="3" fillId="37" borderId="16" xfId="0" applyFont="1" applyFill="1" applyBorder="1"/>
    <xf numFmtId="4" fontId="3" fillId="38" borderId="20" xfId="0" applyNumberFormat="1" applyFont="1" applyFill="1" applyBorder="1" applyProtection="1"/>
    <xf numFmtId="4" fontId="3" fillId="38" borderId="22" xfId="0" applyNumberFormat="1" applyFont="1" applyFill="1" applyBorder="1" applyProtection="1"/>
    <xf numFmtId="4" fontId="3" fillId="38" borderId="25" xfId="0" applyNumberFormat="1" applyFont="1" applyFill="1" applyBorder="1" applyProtection="1"/>
    <xf numFmtId="4" fontId="20" fillId="27" borderId="22" xfId="0" applyNumberFormat="1" applyFont="1" applyFill="1" applyBorder="1" applyAlignment="1">
      <alignment horizontal="center" vertical="center" wrapText="1"/>
    </xf>
    <xf numFmtId="4" fontId="3" fillId="27" borderId="32" xfId="0" applyNumberFormat="1" applyFont="1" applyFill="1" applyBorder="1" applyAlignment="1" applyProtection="1">
      <alignment wrapText="1"/>
    </xf>
    <xf numFmtId="0" fontId="0" fillId="37" borderId="13" xfId="0" applyFill="1" applyBorder="1"/>
    <xf numFmtId="0" fontId="0" fillId="37" borderId="44" xfId="0" applyFill="1" applyBorder="1"/>
    <xf numFmtId="0" fontId="0" fillId="37" borderId="45" xfId="0" applyFill="1" applyBorder="1"/>
    <xf numFmtId="0" fontId="0" fillId="37" borderId="46" xfId="0" applyFill="1" applyBorder="1"/>
    <xf numFmtId="0" fontId="0" fillId="37" borderId="20" xfId="0" applyFill="1" applyBorder="1"/>
    <xf numFmtId="0" fontId="3" fillId="0" borderId="13" xfId="0" applyFont="1" applyFill="1" applyBorder="1" applyAlignment="1" applyProtection="1">
      <alignment horizontal="center" vertical="center" wrapText="1"/>
    </xf>
    <xf numFmtId="3" fontId="3" fillId="27" borderId="47" xfId="0" applyNumberFormat="1" applyFont="1" applyFill="1" applyBorder="1" applyAlignment="1">
      <alignment wrapText="1"/>
    </xf>
    <xf numFmtId="3" fontId="3" fillId="27" borderId="0" xfId="0" applyNumberFormat="1" applyFont="1" applyFill="1" applyBorder="1" applyAlignment="1">
      <alignment wrapText="1"/>
    </xf>
    <xf numFmtId="3" fontId="3" fillId="27" borderId="48" xfId="0" applyNumberFormat="1" applyFont="1" applyFill="1" applyBorder="1" applyAlignment="1">
      <alignment wrapText="1"/>
    </xf>
    <xf numFmtId="4" fontId="16" fillId="27" borderId="10" xfId="0" applyNumberFormat="1" applyFont="1" applyFill="1" applyBorder="1" applyProtection="1"/>
    <xf numFmtId="4" fontId="16" fillId="38" borderId="10" xfId="0" applyNumberFormat="1" applyFont="1" applyFill="1" applyBorder="1" applyProtection="1">
      <protection locked="0"/>
    </xf>
    <xf numFmtId="0" fontId="3" fillId="0" borderId="10" xfId="0" applyFont="1" applyFill="1" applyBorder="1" applyProtection="1"/>
    <xf numFmtId="0" fontId="3" fillId="27" borderId="10" xfId="0" applyFont="1" applyFill="1" applyBorder="1"/>
    <xf numFmtId="4" fontId="3" fillId="27" borderId="10" xfId="0" applyNumberFormat="1" applyFont="1" applyFill="1" applyBorder="1" applyAlignment="1" applyProtection="1">
      <alignment vertical="center" wrapText="1"/>
    </xf>
    <xf numFmtId="4" fontId="3" fillId="27" borderId="10" xfId="0" applyNumberFormat="1" applyFont="1" applyFill="1" applyBorder="1" applyAlignment="1" applyProtection="1"/>
    <xf numFmtId="4" fontId="3" fillId="27" borderId="10" xfId="0" applyNumberFormat="1" applyFont="1" applyFill="1" applyBorder="1" applyProtection="1"/>
    <xf numFmtId="0" fontId="3" fillId="27" borderId="10" xfId="0" applyFont="1" applyFill="1" applyBorder="1" applyProtection="1"/>
    <xf numFmtId="0" fontId="18" fillId="0" borderId="0" xfId="0" applyFont="1" applyFill="1" applyBorder="1" applyAlignment="1" applyProtection="1">
      <alignment horizontal="left"/>
      <protection locked="0"/>
    </xf>
    <xf numFmtId="0" fontId="3" fillId="0" borderId="0" xfId="0" applyFont="1" applyFill="1" applyBorder="1" applyProtection="1">
      <protection locked="0"/>
    </xf>
    <xf numFmtId="0" fontId="0" fillId="0" borderId="0" xfId="0" applyAlignment="1" applyProtection="1">
      <alignment horizontal="left" vertical="center" wrapText="1"/>
    </xf>
    <xf numFmtId="0" fontId="0" fillId="0" borderId="0" xfId="0" applyProtection="1">
      <protection locked="0"/>
    </xf>
    <xf numFmtId="1" fontId="4" fillId="0" borderId="10" xfId="28" applyNumberFormat="1" applyFont="1" applyFill="1" applyBorder="1" applyAlignment="1" applyProtection="1">
      <alignment wrapText="1"/>
      <protection locked="0"/>
    </xf>
    <xf numFmtId="1" fontId="4" fillId="0" borderId="11" xfId="28" applyNumberFormat="1" applyFont="1" applyFill="1" applyBorder="1" applyAlignment="1" applyProtection="1">
      <alignment wrapText="1"/>
      <protection locked="0"/>
    </xf>
    <xf numFmtId="0" fontId="0" fillId="0" borderId="0" xfId="0"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Protection="1">
      <protection locked="0"/>
    </xf>
    <xf numFmtId="0" fontId="3" fillId="0" borderId="0" xfId="0" applyFont="1" applyFill="1" applyBorder="1" applyAlignment="1" applyProtection="1">
      <alignment vertical="center" wrapText="1"/>
    </xf>
    <xf numFmtId="0" fontId="4" fillId="0" borderId="0" xfId="0" applyFont="1" applyProtection="1"/>
    <xf numFmtId="0" fontId="3" fillId="0" borderId="11" xfId="0" applyFont="1" applyFill="1" applyBorder="1" applyProtection="1">
      <protection locked="0"/>
    </xf>
    <xf numFmtId="1" fontId="0" fillId="27" borderId="10" xfId="0" applyNumberFormat="1" applyFill="1" applyBorder="1" applyProtection="1">
      <protection locked="0"/>
    </xf>
    <xf numFmtId="0" fontId="3" fillId="27" borderId="11" xfId="0" applyFont="1" applyFill="1" applyBorder="1"/>
    <xf numFmtId="0" fontId="3" fillId="27" borderId="11" xfId="0" applyFont="1" applyFill="1" applyBorder="1" applyAlignment="1"/>
    <xf numFmtId="0" fontId="6" fillId="27" borderId="17" xfId="0" applyFont="1" applyFill="1" applyBorder="1"/>
    <xf numFmtId="0" fontId="0" fillId="27" borderId="15" xfId="0" applyFill="1" applyBorder="1"/>
    <xf numFmtId="0" fontId="16" fillId="27" borderId="15" xfId="0" applyFont="1" applyFill="1" applyBorder="1" applyProtection="1">
      <protection locked="0"/>
    </xf>
    <xf numFmtId="0" fontId="17" fillId="0" borderId="15" xfId="0" applyFont="1" applyFill="1" applyBorder="1"/>
    <xf numFmtId="0" fontId="3" fillId="0" borderId="17" xfId="0" applyFont="1" applyFill="1" applyBorder="1" applyProtection="1"/>
    <xf numFmtId="4" fontId="16" fillId="0" borderId="15" xfId="0" applyNumberFormat="1" applyFont="1" applyFill="1" applyBorder="1" applyProtection="1"/>
    <xf numFmtId="0" fontId="17" fillId="0" borderId="0" xfId="0" applyFont="1" applyFill="1" applyBorder="1" applyProtection="1"/>
    <xf numFmtId="0" fontId="16" fillId="0" borderId="0" xfId="0" applyFont="1" applyFill="1" applyAlignment="1" applyProtection="1">
      <alignment horizontal="right"/>
      <protection locked="0"/>
    </xf>
    <xf numFmtId="0" fontId="3" fillId="0" borderId="0" xfId="0" applyFont="1" applyProtection="1">
      <protection locked="0"/>
    </xf>
    <xf numFmtId="0" fontId="41" fillId="0" borderId="0" xfId="0" applyFont="1" applyFill="1"/>
    <xf numFmtId="0" fontId="42" fillId="0" borderId="0" xfId="0" applyFont="1"/>
    <xf numFmtId="0" fontId="1" fillId="0" borderId="12" xfId="0" applyFont="1" applyBorder="1" applyAlignment="1">
      <alignment horizontal="left" vertical="center" wrapText="1"/>
    </xf>
    <xf numFmtId="0" fontId="1" fillId="0" borderId="49"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Fill="1" applyBorder="1" applyAlignment="1"/>
    <xf numFmtId="0" fontId="1" fillId="0" borderId="0" xfId="0" applyFont="1"/>
    <xf numFmtId="0" fontId="1" fillId="0" borderId="0" xfId="0" applyFont="1" applyFill="1"/>
    <xf numFmtId="4" fontId="3" fillId="25" borderId="0" xfId="0" applyNumberFormat="1" applyFont="1" applyFill="1" applyBorder="1" applyAlignment="1">
      <alignment wrapText="1"/>
    </xf>
    <xf numFmtId="0" fontId="0" fillId="0" borderId="10" xfId="0" applyBorder="1" applyAlignment="1" applyProtection="1">
      <alignment wrapText="1"/>
      <protection locked="0"/>
    </xf>
    <xf numFmtId="4" fontId="0" fillId="0" borderId="10" xfId="0" applyNumberFormat="1" applyFill="1" applyBorder="1" applyAlignment="1" applyProtection="1">
      <alignment wrapText="1"/>
      <protection locked="0"/>
    </xf>
    <xf numFmtId="3" fontId="11" fillId="0" borderId="0" xfId="0" applyNumberFormat="1" applyFont="1" applyFill="1" applyBorder="1" applyProtection="1"/>
    <xf numFmtId="3" fontId="4" fillId="25" borderId="50" xfId="0" applyNumberFormat="1" applyFont="1" applyFill="1" applyBorder="1" applyAlignment="1" applyProtection="1">
      <alignment vertical="top" wrapText="1"/>
    </xf>
    <xf numFmtId="3" fontId="4" fillId="25" borderId="39" xfId="0" applyNumberFormat="1" applyFont="1" applyFill="1" applyBorder="1" applyAlignment="1" applyProtection="1">
      <alignment vertical="top" wrapText="1"/>
    </xf>
    <xf numFmtId="3" fontId="4" fillId="25" borderId="10" xfId="0" applyNumberFormat="1" applyFont="1" applyFill="1" applyBorder="1" applyAlignment="1" applyProtection="1">
      <alignment vertical="top" wrapText="1"/>
    </xf>
    <xf numFmtId="3" fontId="4" fillId="25" borderId="11" xfId="0" applyNumberFormat="1" applyFont="1" applyFill="1" applyBorder="1" applyAlignment="1" applyProtection="1">
      <alignment vertical="top" wrapText="1"/>
    </xf>
    <xf numFmtId="3" fontId="4" fillId="25" borderId="16" xfId="0" applyNumberFormat="1" applyFont="1" applyFill="1" applyBorder="1" applyAlignment="1" applyProtection="1">
      <alignment vertical="top" wrapText="1"/>
    </xf>
    <xf numFmtId="3" fontId="4" fillId="25" borderId="10" xfId="0" applyNumberFormat="1" applyFont="1" applyFill="1" applyBorder="1" applyAlignment="1" applyProtection="1">
      <alignment wrapText="1"/>
    </xf>
    <xf numFmtId="3" fontId="4" fillId="25" borderId="16" xfId="0" applyNumberFormat="1" applyFont="1" applyFill="1" applyBorder="1" applyAlignment="1" applyProtection="1">
      <alignment wrapText="1"/>
    </xf>
    <xf numFmtId="3" fontId="4" fillId="25" borderId="14" xfId="0" applyNumberFormat="1" applyFont="1" applyFill="1" applyBorder="1" applyAlignment="1" applyProtection="1">
      <alignment wrapText="1"/>
    </xf>
    <xf numFmtId="3" fontId="4" fillId="25" borderId="50" xfId="0" applyNumberFormat="1" applyFont="1" applyFill="1" applyBorder="1" applyAlignment="1" applyProtection="1">
      <alignment wrapText="1"/>
    </xf>
    <xf numFmtId="3" fontId="4" fillId="25" borderId="39" xfId="0" applyNumberFormat="1" applyFont="1" applyFill="1" applyBorder="1" applyAlignment="1" applyProtection="1">
      <alignment wrapText="1"/>
    </xf>
    <xf numFmtId="3" fontId="4" fillId="0" borderId="0" xfId="0" applyNumberFormat="1" applyFont="1" applyAlignment="1" applyProtection="1">
      <alignment wrapText="1"/>
      <protection locked="0"/>
    </xf>
    <xf numFmtId="3" fontId="4" fillId="0" borderId="0" xfId="0" applyNumberFormat="1" applyFont="1" applyProtection="1">
      <protection locked="0"/>
    </xf>
    <xf numFmtId="3" fontId="4" fillId="0" borderId="0" xfId="0" applyNumberFormat="1" applyFont="1" applyProtection="1"/>
    <xf numFmtId="3" fontId="4" fillId="0" borderId="50" xfId="0" applyNumberFormat="1" applyFont="1" applyBorder="1" applyAlignment="1" applyProtection="1">
      <alignment vertical="top" wrapText="1"/>
      <protection locked="0"/>
    </xf>
    <xf numFmtId="3" fontId="4" fillId="0" borderId="10" xfId="0" applyNumberFormat="1" applyFont="1" applyBorder="1" applyAlignment="1" applyProtection="1">
      <alignment vertical="top" wrapText="1"/>
      <protection locked="0"/>
    </xf>
    <xf numFmtId="3" fontId="4" fillId="0" borderId="11" xfId="0" applyNumberFormat="1" applyFont="1" applyBorder="1" applyAlignment="1" applyProtection="1">
      <alignment vertical="top" wrapText="1"/>
      <protection locked="0"/>
    </xf>
    <xf numFmtId="0" fontId="4" fillId="0" borderId="50"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38" fillId="0" borderId="0" xfId="0" applyFont="1" applyAlignment="1" applyProtection="1">
      <alignment horizontal="left" indent="5"/>
      <protection locked="0"/>
    </xf>
    <xf numFmtId="0" fontId="40" fillId="0" borderId="0" xfId="0" applyFont="1" applyAlignment="1" applyProtection="1">
      <alignment horizontal="left" indent="8"/>
      <protection locked="0"/>
    </xf>
    <xf numFmtId="0" fontId="13" fillId="0" borderId="0" xfId="0" applyFont="1" applyProtection="1">
      <protection locked="0"/>
    </xf>
    <xf numFmtId="0" fontId="2" fillId="0" borderId="0" xfId="0" applyFont="1" applyAlignment="1" applyProtection="1">
      <alignment horizontal="justify"/>
      <protection locked="0"/>
    </xf>
    <xf numFmtId="0" fontId="13" fillId="0" borderId="0" xfId="0" applyFont="1" applyAlignment="1" applyProtection="1">
      <protection locked="0"/>
    </xf>
    <xf numFmtId="1" fontId="0" fillId="27" borderId="51" xfId="0" applyNumberFormat="1" applyFill="1" applyBorder="1" applyProtection="1">
      <protection locked="0"/>
    </xf>
    <xf numFmtId="0" fontId="0" fillId="27" borderId="12" xfId="0" applyFill="1" applyBorder="1" applyProtection="1">
      <protection locked="0"/>
    </xf>
    <xf numFmtId="1" fontId="0" fillId="27" borderId="12" xfId="0" applyNumberFormat="1" applyFill="1" applyBorder="1" applyProtection="1">
      <protection locked="0"/>
    </xf>
    <xf numFmtId="0" fontId="0" fillId="0" borderId="0" xfId="0" applyAlignment="1" applyProtection="1">
      <alignment wrapText="1"/>
      <protection locked="0"/>
    </xf>
    <xf numFmtId="1" fontId="0" fillId="0" borderId="0" xfId="0" applyNumberFormat="1" applyProtection="1">
      <protection locked="0"/>
    </xf>
    <xf numFmtId="3" fontId="0" fillId="0" borderId="0" xfId="0" applyNumberFormat="1" applyProtection="1">
      <protection locked="0"/>
    </xf>
    <xf numFmtId="4" fontId="0" fillId="0" borderId="0" xfId="0" applyNumberFormat="1" applyProtection="1">
      <protection locked="0"/>
    </xf>
    <xf numFmtId="0" fontId="0" fillId="0" borderId="0" xfId="0" applyAlignment="1" applyProtection="1">
      <alignment wrapText="1"/>
    </xf>
    <xf numFmtId="1" fontId="0" fillId="0" borderId="0" xfId="0" applyNumberFormat="1" applyProtection="1"/>
    <xf numFmtId="0" fontId="3" fillId="0" borderId="0" xfId="0" applyFont="1" applyFill="1" applyBorder="1" applyAlignment="1" applyProtection="1">
      <alignment vertical="center"/>
    </xf>
    <xf numFmtId="3" fontId="37" fillId="0" borderId="52" xfId="0" applyNumberFormat="1" applyFont="1" applyFill="1" applyBorder="1" applyAlignment="1" applyProtection="1">
      <alignment horizontal="center" vertical="center" wrapText="1"/>
    </xf>
    <xf numFmtId="4" fontId="3" fillId="0" borderId="10" xfId="0" applyNumberFormat="1" applyFont="1" applyFill="1" applyBorder="1" applyProtection="1"/>
    <xf numFmtId="4" fontId="20" fillId="27" borderId="45" xfId="0" applyNumberFormat="1" applyFont="1" applyFill="1" applyBorder="1" applyAlignment="1" applyProtection="1">
      <alignment horizontal="center" vertical="center" wrapText="1"/>
    </xf>
    <xf numFmtId="4" fontId="20" fillId="27" borderId="22" xfId="0" applyNumberFormat="1" applyFont="1" applyFill="1" applyBorder="1" applyAlignment="1" applyProtection="1">
      <alignment horizontal="center" vertical="center" wrapText="1"/>
    </xf>
    <xf numFmtId="3" fontId="0" fillId="24" borderId="10" xfId="0" applyNumberFormat="1" applyFill="1" applyBorder="1" applyAlignment="1" applyProtection="1">
      <alignment wrapText="1"/>
      <protection locked="0"/>
    </xf>
    <xf numFmtId="4" fontId="0" fillId="24" borderId="10" xfId="0" applyNumberFormat="1" applyFill="1" applyBorder="1" applyAlignment="1" applyProtection="1">
      <alignment wrapText="1"/>
      <protection locked="0"/>
    </xf>
    <xf numFmtId="4" fontId="6" fillId="0" borderId="0" xfId="0" applyNumberFormat="1" applyFont="1" applyFill="1" applyProtection="1"/>
    <xf numFmtId="0" fontId="3" fillId="24" borderId="14" xfId="0" applyFont="1" applyFill="1" applyBorder="1" applyAlignment="1">
      <alignment horizontal="center" vertical="center" wrapText="1"/>
    </xf>
    <xf numFmtId="3" fontId="2" fillId="27" borderId="11" xfId="0" applyNumberFormat="1" applyFont="1" applyFill="1" applyBorder="1" applyAlignment="1" applyProtection="1">
      <alignment horizontal="center" vertical="center" wrapText="1" shrinkToFit="1"/>
    </xf>
    <xf numFmtId="3" fontId="7" fillId="27" borderId="14" xfId="0" applyNumberFormat="1" applyFont="1" applyFill="1" applyBorder="1" applyAlignment="1" applyProtection="1">
      <alignment wrapText="1"/>
    </xf>
    <xf numFmtId="3" fontId="0" fillId="27" borderId="0" xfId="0" applyNumberFormat="1" applyFill="1" applyBorder="1" applyProtection="1">
      <protection locked="0"/>
    </xf>
    <xf numFmtId="0" fontId="20" fillId="25" borderId="14" xfId="0" applyFont="1" applyFill="1" applyBorder="1" applyAlignment="1">
      <alignment horizontal="center" vertical="center" wrapText="1"/>
    </xf>
    <xf numFmtId="0" fontId="3" fillId="37" borderId="11" xfId="0" applyFont="1" applyFill="1" applyBorder="1" applyAlignment="1" applyProtection="1">
      <alignment horizontal="center" vertical="center" wrapText="1"/>
      <protection locked="0"/>
    </xf>
    <xf numFmtId="0" fontId="0" fillId="24" borderId="14" xfId="0" applyFill="1" applyBorder="1" applyAlignment="1" applyProtection="1">
      <protection locked="0"/>
    </xf>
    <xf numFmtId="0" fontId="0" fillId="24" borderId="14" xfId="0" applyFill="1" applyBorder="1" applyProtection="1">
      <protection locked="0"/>
    </xf>
    <xf numFmtId="3" fontId="0" fillId="24" borderId="14" xfId="0" applyNumberFormat="1" applyFill="1" applyBorder="1" applyProtection="1">
      <protection locked="0"/>
    </xf>
    <xf numFmtId="3" fontId="14" fillId="25" borderId="14" xfId="0" applyNumberFormat="1" applyFont="1" applyFill="1" applyBorder="1" applyAlignment="1">
      <alignment wrapText="1"/>
    </xf>
    <xf numFmtId="3" fontId="14" fillId="25" borderId="14" xfId="0" applyNumberFormat="1" applyFont="1" applyFill="1" applyBorder="1"/>
    <xf numFmtId="3" fontId="0" fillId="24" borderId="14" xfId="0" applyNumberFormat="1" applyFill="1" applyBorder="1"/>
    <xf numFmtId="3" fontId="0" fillId="25" borderId="14" xfId="0" applyNumberFormat="1" applyFill="1" applyBorder="1" applyAlignment="1">
      <alignment wrapText="1"/>
    </xf>
    <xf numFmtId="3" fontId="0" fillId="27" borderId="10" xfId="0" applyNumberFormat="1" applyFill="1" applyBorder="1" applyAlignment="1" applyProtection="1">
      <alignment wrapText="1"/>
      <protection locked="0"/>
    </xf>
    <xf numFmtId="0" fontId="0" fillId="0" borderId="10" xfId="0" applyBorder="1" applyProtection="1">
      <protection locked="0"/>
    </xf>
    <xf numFmtId="3" fontId="0" fillId="0" borderId="10" xfId="0" applyNumberFormat="1" applyFill="1" applyBorder="1" applyProtection="1">
      <protection locked="0"/>
    </xf>
    <xf numFmtId="0" fontId="0" fillId="0" borderId="10" xfId="0" applyFill="1" applyBorder="1" applyProtection="1">
      <protection locked="0"/>
    </xf>
    <xf numFmtId="4" fontId="0" fillId="0" borderId="10" xfId="0" applyNumberFormat="1" applyFill="1" applyBorder="1" applyProtection="1">
      <protection locked="0"/>
    </xf>
    <xf numFmtId="49" fontId="0" fillId="0" borderId="10" xfId="0" applyNumberFormat="1" applyBorder="1" applyAlignment="1" applyProtection="1">
      <alignment wrapText="1"/>
      <protection locked="0"/>
    </xf>
    <xf numFmtId="0" fontId="3" fillId="24" borderId="14" xfId="0" applyFont="1" applyFill="1" applyBorder="1" applyAlignment="1" applyProtection="1">
      <alignment horizontal="center" vertical="center" wrapText="1"/>
      <protection locked="0"/>
    </xf>
    <xf numFmtId="0" fontId="20" fillId="25" borderId="14" xfId="0" applyFont="1" applyFill="1" applyBorder="1" applyAlignment="1" applyProtection="1">
      <alignment horizontal="center" vertical="center" wrapText="1"/>
    </xf>
    <xf numFmtId="0" fontId="3" fillId="25" borderId="53" xfId="0" applyFont="1" applyFill="1" applyBorder="1"/>
    <xf numFmtId="0" fontId="3" fillId="25" borderId="46" xfId="0" applyFont="1" applyFill="1" applyBorder="1"/>
    <xf numFmtId="0" fontId="0" fillId="25" borderId="46" xfId="0" applyFill="1" applyBorder="1"/>
    <xf numFmtId="0" fontId="11" fillId="25" borderId="46" xfId="0" applyFont="1" applyFill="1" applyBorder="1"/>
    <xf numFmtId="4" fontId="0" fillId="25" borderId="46" xfId="0" applyNumberFormat="1" applyFill="1" applyBorder="1"/>
    <xf numFmtId="0" fontId="4" fillId="38" borderId="10"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23" fillId="0" borderId="10" xfId="0" applyFont="1" applyFill="1" applyBorder="1" applyAlignment="1">
      <alignment horizontal="left" vertical="top" wrapText="1"/>
    </xf>
    <xf numFmtId="0" fontId="23" fillId="0" borderId="54" xfId="0" applyFont="1" applyFill="1" applyBorder="1" applyAlignment="1">
      <alignment horizontal="left" vertical="top" wrapText="1"/>
    </xf>
    <xf numFmtId="0" fontId="23" fillId="0" borderId="55" xfId="0" applyFont="1" applyFill="1" applyBorder="1" applyAlignment="1">
      <alignment horizontal="left" vertical="top" wrapText="1"/>
    </xf>
    <xf numFmtId="166" fontId="3" fillId="0" borderId="27" xfId="0" applyNumberFormat="1" applyFont="1" applyFill="1" applyBorder="1" applyAlignment="1" applyProtection="1">
      <alignment vertical="center" wrapText="1"/>
      <protection locked="0"/>
    </xf>
    <xf numFmtId="166" fontId="3" fillId="0" borderId="26" xfId="0" applyNumberFormat="1" applyFont="1" applyFill="1" applyBorder="1" applyAlignment="1" applyProtection="1">
      <alignment horizontal="center" vertical="center" wrapText="1"/>
      <protection locked="0"/>
    </xf>
    <xf numFmtId="166" fontId="3" fillId="0" borderId="52" xfId="0" applyNumberFormat="1" applyFont="1" applyFill="1" applyBorder="1" applyAlignment="1" applyProtection="1">
      <alignment horizontal="center" vertical="center" wrapText="1"/>
      <protection locked="0"/>
    </xf>
    <xf numFmtId="166" fontId="3" fillId="0" borderId="26" xfId="0" applyNumberFormat="1" applyFont="1" applyFill="1" applyBorder="1" applyAlignment="1" applyProtection="1">
      <alignment vertical="center" wrapText="1"/>
      <protection locked="0"/>
    </xf>
    <xf numFmtId="0" fontId="51" fillId="0" borderId="0" xfId="0" applyFont="1" applyFill="1" applyBorder="1" applyAlignment="1">
      <alignment horizontal="left" vertical="top" wrapText="1"/>
    </xf>
    <xf numFmtId="0" fontId="51" fillId="0" borderId="0" xfId="0" applyFont="1" applyBorder="1" applyAlignment="1">
      <alignment horizontal="left" vertical="top" wrapText="1"/>
    </xf>
    <xf numFmtId="0" fontId="51" fillId="0" borderId="0" xfId="0" applyFont="1" applyBorder="1"/>
    <xf numFmtId="0" fontId="20" fillId="28" borderId="0" xfId="0" applyFont="1" applyFill="1" applyBorder="1" applyAlignment="1">
      <alignment horizontal="center" vertical="top" wrapText="1"/>
    </xf>
    <xf numFmtId="3" fontId="3" fillId="25" borderId="15" xfId="0" applyNumberFormat="1" applyFont="1" applyFill="1" applyBorder="1" applyAlignment="1">
      <alignment horizontal="center" wrapText="1"/>
    </xf>
    <xf numFmtId="3" fontId="0" fillId="24" borderId="10" xfId="0" applyNumberFormat="1" applyFill="1" applyBorder="1" applyProtection="1">
      <protection locked="0"/>
    </xf>
    <xf numFmtId="3" fontId="0" fillId="39" borderId="26" xfId="0" applyNumberFormat="1" applyFill="1" applyBorder="1"/>
    <xf numFmtId="0" fontId="4" fillId="25" borderId="0" xfId="0" applyFont="1" applyFill="1" applyBorder="1" applyAlignment="1">
      <alignment wrapText="1"/>
    </xf>
    <xf numFmtId="3" fontId="0" fillId="39" borderId="56" xfId="0" applyNumberFormat="1" applyFill="1" applyBorder="1"/>
    <xf numFmtId="0" fontId="20" fillId="39" borderId="19" xfId="0" applyFont="1" applyFill="1" applyBorder="1" applyAlignment="1">
      <alignment wrapText="1"/>
    </xf>
    <xf numFmtId="4" fontId="8" fillId="0" borderId="45" xfId="0" applyNumberFormat="1" applyFont="1" applyFill="1" applyBorder="1" applyAlignment="1">
      <alignment horizontal="left" vertical="center" wrapText="1" shrinkToFit="1"/>
    </xf>
    <xf numFmtId="0" fontId="3" fillId="32" borderId="10" xfId="0" applyFont="1" applyFill="1" applyBorder="1" applyAlignment="1">
      <alignment wrapText="1"/>
    </xf>
    <xf numFmtId="4" fontId="16" fillId="32" borderId="10" xfId="0" applyNumberFormat="1" applyFont="1" applyFill="1" applyBorder="1" applyProtection="1"/>
    <xf numFmtId="3" fontId="16" fillId="32" borderId="10" xfId="0" applyNumberFormat="1" applyFont="1" applyFill="1" applyBorder="1" applyProtection="1"/>
    <xf numFmtId="0" fontId="16" fillId="32" borderId="0" xfId="0" applyFont="1" applyFill="1" applyProtection="1"/>
    <xf numFmtId="0" fontId="3" fillId="32" borderId="10" xfId="0" applyFont="1" applyFill="1" applyBorder="1"/>
    <xf numFmtId="4" fontId="3" fillId="0" borderId="0" xfId="0" applyNumberFormat="1" applyFont="1" applyFill="1" applyBorder="1" applyProtection="1">
      <protection locked="0"/>
    </xf>
    <xf numFmtId="4" fontId="3" fillId="27" borderId="14" xfId="0" applyNumberFormat="1" applyFont="1" applyFill="1" applyBorder="1" applyAlignment="1" applyProtection="1">
      <alignment horizontal="center" vertical="center" wrapText="1"/>
    </xf>
    <xf numFmtId="4" fontId="3" fillId="37" borderId="46" xfId="0" applyNumberFormat="1" applyFont="1" applyFill="1" applyBorder="1" applyProtection="1"/>
    <xf numFmtId="4" fontId="3" fillId="37" borderId="57" xfId="0" applyNumberFormat="1" applyFont="1" applyFill="1" applyBorder="1" applyProtection="1"/>
    <xf numFmtId="4" fontId="3" fillId="37" borderId="58" xfId="0" applyNumberFormat="1" applyFont="1" applyFill="1" applyBorder="1" applyProtection="1"/>
    <xf numFmtId="4" fontId="3" fillId="37" borderId="35" xfId="0" applyNumberFormat="1" applyFont="1" applyFill="1" applyBorder="1" applyProtection="1"/>
    <xf numFmtId="4" fontId="3" fillId="38" borderId="17" xfId="0" applyNumberFormat="1" applyFont="1" applyFill="1" applyBorder="1" applyProtection="1"/>
    <xf numFmtId="4" fontId="3" fillId="37" borderId="15" xfId="0" applyNumberFormat="1" applyFont="1" applyFill="1" applyBorder="1" applyProtection="1"/>
    <xf numFmtId="3" fontId="0" fillId="0" borderId="0" xfId="0" applyNumberFormat="1" applyFill="1" applyAlignment="1" applyProtection="1"/>
    <xf numFmtId="3" fontId="70" fillId="40" borderId="14" xfId="0" applyNumberFormat="1" applyFont="1" applyFill="1" applyBorder="1" applyAlignment="1" applyProtection="1">
      <alignment horizontal="left" vertical="center" wrapText="1"/>
    </xf>
    <xf numFmtId="0" fontId="70" fillId="40" borderId="14" xfId="0" applyFont="1" applyFill="1" applyBorder="1" applyAlignment="1" applyProtection="1">
      <alignment horizontal="left" vertical="center" wrapText="1"/>
    </xf>
    <xf numFmtId="0" fontId="70" fillId="40" borderId="14" xfId="0" applyFont="1" applyFill="1" applyBorder="1" applyAlignment="1" applyProtection="1">
      <alignment vertical="center" wrapText="1"/>
    </xf>
    <xf numFmtId="0" fontId="70" fillId="40" borderId="59" xfId="0" applyFont="1" applyFill="1" applyBorder="1" applyAlignment="1" applyProtection="1">
      <alignment vertical="center" wrapText="1"/>
    </xf>
    <xf numFmtId="0" fontId="70" fillId="40" borderId="24" xfId="0" applyFont="1" applyFill="1" applyBorder="1" applyProtection="1">
      <protection locked="0"/>
    </xf>
    <xf numFmtId="0" fontId="70" fillId="40" borderId="60" xfId="0" applyFont="1" applyFill="1" applyBorder="1" applyProtection="1">
      <protection locked="0"/>
    </xf>
    <xf numFmtId="0" fontId="70" fillId="40" borderId="61" xfId="0" applyFont="1" applyFill="1" applyBorder="1" applyProtection="1">
      <protection locked="0"/>
    </xf>
    <xf numFmtId="0" fontId="3" fillId="0" borderId="62" xfId="40" applyFont="1" applyBorder="1" applyAlignment="1" applyProtection="1">
      <alignment vertical="top" wrapText="1"/>
    </xf>
    <xf numFmtId="0" fontId="4" fillId="38" borderId="63" xfId="40" applyFont="1" applyFill="1" applyBorder="1" applyAlignment="1">
      <alignment horizontal="left" vertical="top" wrapText="1"/>
    </xf>
    <xf numFmtId="0" fontId="3" fillId="38" borderId="63" xfId="40" applyFont="1" applyFill="1" applyBorder="1" applyAlignment="1">
      <alignment horizontal="left" vertical="top" wrapText="1"/>
    </xf>
    <xf numFmtId="0" fontId="3" fillId="0" borderId="64" xfId="40" applyFont="1" applyBorder="1" applyAlignment="1" applyProtection="1">
      <alignment vertical="top" wrapText="1"/>
    </xf>
    <xf numFmtId="0" fontId="3" fillId="0" borderId="65" xfId="40" applyFont="1" applyBorder="1" applyAlignment="1" applyProtection="1">
      <alignment horizontal="left" vertical="top" wrapText="1"/>
    </xf>
    <xf numFmtId="0" fontId="4" fillId="38" borderId="65" xfId="40" applyFont="1" applyFill="1" applyBorder="1" applyAlignment="1">
      <alignment horizontal="left" vertical="top" wrapText="1"/>
    </xf>
    <xf numFmtId="0" fontId="3" fillId="38" borderId="66" xfId="40" applyFont="1" applyFill="1" applyBorder="1" applyAlignment="1">
      <alignment horizontal="left" vertical="top" wrapText="1"/>
    </xf>
    <xf numFmtId="0" fontId="3" fillId="0" borderId="67" xfId="40" applyFont="1" applyBorder="1" applyAlignment="1" applyProtection="1">
      <alignment vertical="top" wrapText="1"/>
    </xf>
    <xf numFmtId="0" fontId="3" fillId="0" borderId="10" xfId="40" applyFont="1" applyBorder="1" applyAlignment="1" applyProtection="1">
      <alignment horizontal="left" vertical="top" wrapText="1"/>
    </xf>
    <xf numFmtId="0" fontId="4" fillId="38" borderId="10" xfId="40" applyFont="1" applyFill="1" applyBorder="1" applyAlignment="1">
      <alignment horizontal="left" vertical="top" wrapText="1"/>
    </xf>
    <xf numFmtId="0" fontId="3" fillId="38" borderId="10" xfId="40" applyFont="1" applyFill="1" applyBorder="1" applyAlignment="1">
      <alignment horizontal="left" vertical="top" wrapText="1"/>
    </xf>
    <xf numFmtId="0" fontId="3" fillId="0" borderId="11" xfId="40" applyFont="1" applyBorder="1" applyAlignment="1" applyProtection="1">
      <alignment horizontal="left" vertical="top" wrapText="1"/>
    </xf>
    <xf numFmtId="0" fontId="4" fillId="0" borderId="14" xfId="0" applyFont="1" applyBorder="1" applyAlignment="1" applyProtection="1">
      <alignment vertical="top" wrapText="1"/>
      <protection locked="0"/>
    </xf>
    <xf numFmtId="0" fontId="3" fillId="0" borderId="68" xfId="40" applyFont="1" applyBorder="1" applyAlignment="1" applyProtection="1">
      <alignment vertical="top" wrapText="1"/>
    </xf>
    <xf numFmtId="0" fontId="43" fillId="0" borderId="65" xfId="40" applyFont="1" applyFill="1" applyBorder="1" applyAlignment="1">
      <alignment horizontal="left" vertical="top" wrapText="1"/>
    </xf>
    <xf numFmtId="0" fontId="3" fillId="0" borderId="16" xfId="40" applyFont="1" applyBorder="1" applyAlignment="1" applyProtection="1">
      <alignment horizontal="left" vertical="top" wrapText="1"/>
    </xf>
    <xf numFmtId="0" fontId="43" fillId="0" borderId="10" xfId="40" applyFont="1" applyFill="1" applyBorder="1" applyAlignment="1">
      <alignment horizontal="left" vertical="top" wrapText="1"/>
    </xf>
    <xf numFmtId="0" fontId="3" fillId="0" borderId="10" xfId="40" applyFont="1" applyFill="1" applyBorder="1" applyAlignment="1">
      <alignment horizontal="left" vertical="top" wrapText="1"/>
    </xf>
    <xf numFmtId="0" fontId="75" fillId="41" borderId="10" xfId="0" applyFont="1" applyFill="1" applyBorder="1" applyAlignment="1">
      <alignment horizontal="left" wrapText="1"/>
    </xf>
    <xf numFmtId="0" fontId="25" fillId="41" borderId="10" xfId="0" applyFont="1" applyFill="1" applyBorder="1" applyAlignment="1">
      <alignment horizontal="left" wrapText="1"/>
    </xf>
    <xf numFmtId="0" fontId="24" fillId="41" borderId="10" xfId="0" applyFont="1" applyFill="1" applyBorder="1" applyAlignment="1">
      <alignment horizontal="left" wrapText="1"/>
    </xf>
    <xf numFmtId="0" fontId="76" fillId="0" borderId="0" xfId="0" applyFont="1" applyFill="1" applyAlignment="1">
      <alignment wrapText="1"/>
    </xf>
    <xf numFmtId="0" fontId="76" fillId="0" borderId="0" xfId="0" applyFont="1" applyAlignment="1">
      <alignment wrapText="1"/>
    </xf>
    <xf numFmtId="0" fontId="27" fillId="0"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30" fillId="0" borderId="10" xfId="35" applyFont="1" applyFill="1" applyBorder="1" applyAlignment="1" applyProtection="1">
      <alignment horizontal="left" vertical="top" wrapText="1"/>
    </xf>
    <xf numFmtId="0" fontId="23" fillId="0" borderId="10" xfId="40" applyFont="1" applyBorder="1" applyAlignment="1">
      <alignment horizontal="left" vertical="top" wrapText="1"/>
    </xf>
    <xf numFmtId="3" fontId="78" fillId="0" borderId="0" xfId="0" applyNumberFormat="1" applyFont="1" applyFill="1" applyBorder="1" applyAlignment="1">
      <alignment wrapText="1"/>
    </xf>
    <xf numFmtId="3" fontId="76" fillId="0" borderId="0" xfId="0" applyNumberFormat="1" applyFont="1" applyFill="1" applyAlignment="1">
      <alignment wrapText="1"/>
    </xf>
    <xf numFmtId="0" fontId="22" fillId="0" borderId="10" xfId="0" applyFont="1" applyBorder="1" applyAlignment="1">
      <alignment vertical="top" wrapText="1"/>
    </xf>
    <xf numFmtId="0" fontId="79" fillId="28" borderId="10" xfId="0" applyFont="1" applyFill="1" applyBorder="1" applyAlignment="1">
      <alignment horizontal="left" wrapText="1"/>
    </xf>
    <xf numFmtId="0" fontId="80" fillId="28" borderId="10" xfId="0" applyFont="1" applyFill="1" applyBorder="1" applyAlignment="1">
      <alignment horizontal="left" wrapText="1"/>
    </xf>
    <xf numFmtId="0" fontId="81" fillId="28" borderId="10" xfId="0" applyFont="1" applyFill="1" applyBorder="1" applyAlignment="1">
      <alignment horizontal="left" wrapText="1"/>
    </xf>
    <xf numFmtId="0" fontId="72" fillId="0" borderId="0" xfId="0" applyFont="1" applyFill="1"/>
    <xf numFmtId="0" fontId="73" fillId="0" borderId="0" xfId="0" applyFont="1" applyFill="1"/>
    <xf numFmtId="0" fontId="72" fillId="38" borderId="0" xfId="0" applyFont="1" applyFill="1"/>
    <xf numFmtId="0" fontId="73" fillId="0" borderId="0" xfId="0" applyFont="1"/>
    <xf numFmtId="0" fontId="34" fillId="0" borderId="14" xfId="0" applyFont="1" applyBorder="1" applyAlignment="1">
      <alignment horizontal="left" wrapText="1"/>
    </xf>
    <xf numFmtId="0" fontId="78" fillId="0" borderId="0" xfId="40" applyFont="1" applyAlignment="1">
      <alignment horizontal="left" vertical="center" wrapText="1"/>
    </xf>
    <xf numFmtId="0" fontId="82" fillId="0" borderId="0" xfId="40" applyFont="1" applyAlignment="1">
      <alignment horizontal="left" vertical="center" wrapText="1"/>
    </xf>
    <xf numFmtId="0" fontId="22" fillId="41" borderId="10" xfId="0" applyFont="1" applyFill="1" applyBorder="1" applyAlignment="1">
      <alignment horizontal="left" wrapText="1"/>
    </xf>
    <xf numFmtId="0" fontId="23" fillId="41" borderId="10" xfId="0" applyFont="1" applyFill="1" applyBorder="1" applyAlignment="1">
      <alignment horizontal="left" wrapText="1"/>
    </xf>
    <xf numFmtId="0" fontId="78" fillId="0" borderId="0" xfId="0" applyFont="1" applyFill="1" applyAlignment="1">
      <alignment wrapText="1"/>
    </xf>
    <xf numFmtId="0" fontId="22" fillId="0" borderId="10" xfId="40" applyFont="1" applyFill="1" applyBorder="1" applyAlignment="1">
      <alignment horizontal="left" vertical="top" wrapText="1"/>
    </xf>
    <xf numFmtId="0" fontId="23" fillId="0" borderId="10" xfId="40" applyFont="1" applyFill="1" applyBorder="1" applyAlignment="1">
      <alignment horizontal="left" vertical="top" wrapText="1"/>
    </xf>
    <xf numFmtId="0" fontId="78" fillId="0" borderId="0" xfId="40" applyFont="1" applyAlignment="1">
      <alignment wrapText="1"/>
    </xf>
    <xf numFmtId="0" fontId="83" fillId="0" borderId="0" xfId="40" applyFont="1"/>
    <xf numFmtId="0" fontId="22" fillId="0" borderId="11" xfId="40" applyFont="1" applyFill="1" applyBorder="1" applyAlignment="1">
      <alignment horizontal="left" vertical="top" wrapText="1"/>
    </xf>
    <xf numFmtId="0" fontId="22" fillId="0" borderId="10" xfId="40" applyFont="1" applyFill="1" applyBorder="1" applyAlignment="1">
      <alignment vertical="top" wrapText="1"/>
    </xf>
    <xf numFmtId="0" fontId="83" fillId="0" borderId="0" xfId="40" applyFont="1" applyAlignment="1"/>
    <xf numFmtId="0" fontId="22" fillId="0" borderId="10" xfId="40" applyFont="1" applyBorder="1" applyAlignment="1">
      <alignment vertical="top" wrapText="1"/>
    </xf>
    <xf numFmtId="0" fontId="4" fillId="0" borderId="0" xfId="40"/>
    <xf numFmtId="0" fontId="22" fillId="0" borderId="10" xfId="40" applyFont="1" applyBorder="1" applyAlignment="1">
      <alignment horizontal="left" vertical="top" wrapText="1"/>
    </xf>
    <xf numFmtId="0" fontId="78" fillId="0" borderId="0" xfId="0" applyFont="1" applyAlignment="1">
      <alignment wrapText="1"/>
    </xf>
    <xf numFmtId="0" fontId="32" fillId="38" borderId="10" xfId="40" applyFont="1" applyFill="1" applyBorder="1" applyAlignment="1">
      <alignment horizontal="left" vertical="top" wrapText="1"/>
    </xf>
    <xf numFmtId="0" fontId="84" fillId="0" borderId="10" xfId="40" applyFont="1" applyBorder="1" applyAlignment="1">
      <alignment horizontal="left" vertical="top" wrapText="1"/>
    </xf>
    <xf numFmtId="0" fontId="4" fillId="0" borderId="0" xfId="40" applyFont="1"/>
    <xf numFmtId="0" fontId="85" fillId="0" borderId="0" xfId="40" applyFont="1" applyAlignment="1">
      <alignment horizontal="left" vertical="center" wrapText="1"/>
    </xf>
    <xf numFmtId="0" fontId="85" fillId="0" borderId="0" xfId="0" applyFont="1" applyFill="1" applyAlignment="1">
      <alignment wrapText="1"/>
    </xf>
    <xf numFmtId="0" fontId="86" fillId="0" borderId="0" xfId="40" applyFont="1" applyAlignment="1">
      <alignment horizontal="left" vertical="top" wrapText="1"/>
    </xf>
    <xf numFmtId="0" fontId="88" fillId="0" borderId="0" xfId="40" applyFont="1" applyAlignment="1">
      <alignment horizontal="left" vertical="top" wrapText="1"/>
    </xf>
    <xf numFmtId="0" fontId="75" fillId="0" borderId="0" xfId="40" applyFont="1" applyAlignment="1">
      <alignment horizontal="left" vertical="top"/>
    </xf>
    <xf numFmtId="0" fontId="89" fillId="0" borderId="0" xfId="40" applyFont="1" applyAlignment="1">
      <alignment wrapText="1"/>
    </xf>
    <xf numFmtId="0" fontId="75" fillId="0" borderId="0" xfId="40" applyFont="1"/>
    <xf numFmtId="0" fontId="32" fillId="0" borderId="10" xfId="40" applyFont="1" applyFill="1" applyBorder="1" applyAlignment="1">
      <alignment horizontal="left" vertical="top" wrapText="1"/>
    </xf>
    <xf numFmtId="0" fontId="90" fillId="0" borderId="0" xfId="40" applyFont="1" applyAlignment="1">
      <alignment wrapText="1"/>
    </xf>
    <xf numFmtId="0" fontId="83" fillId="0" borderId="0" xfId="40" applyFont="1" applyAlignment="1">
      <alignment horizontal="left"/>
    </xf>
    <xf numFmtId="0" fontId="36" fillId="0" borderId="0" xfId="40" applyFont="1" applyAlignment="1">
      <alignment horizontal="left"/>
    </xf>
    <xf numFmtId="0" fontId="76" fillId="0" borderId="0" xfId="40" applyFont="1" applyAlignment="1">
      <alignment horizontal="left" vertical="center" wrapText="1"/>
    </xf>
    <xf numFmtId="0" fontId="93" fillId="0" borderId="0" xfId="0" applyFont="1" applyFill="1" applyAlignment="1">
      <alignment wrapText="1"/>
    </xf>
    <xf numFmtId="0" fontId="23" fillId="0" borderId="10" xfId="40" applyFont="1" applyBorder="1" applyAlignment="1">
      <alignment vertical="top" wrapText="1"/>
    </xf>
    <xf numFmtId="0" fontId="76" fillId="0" borderId="0" xfId="40" applyFont="1" applyAlignment="1">
      <alignment wrapText="1"/>
    </xf>
    <xf numFmtId="0" fontId="94" fillId="0" borderId="0" xfId="40" applyFont="1" applyAlignment="1">
      <alignment horizontal="left" wrapText="1"/>
    </xf>
    <xf numFmtId="0" fontId="34" fillId="0" borderId="0" xfId="40" applyFont="1" applyAlignment="1">
      <alignment wrapText="1"/>
    </xf>
    <xf numFmtId="0" fontId="95" fillId="0" borderId="0" xfId="40" applyFont="1" applyAlignment="1">
      <alignment horizontal="left" vertical="center" wrapText="1"/>
    </xf>
    <xf numFmtId="0" fontId="82" fillId="0" borderId="0" xfId="40" applyFont="1"/>
    <xf numFmtId="0" fontId="96" fillId="0" borderId="0" xfId="40" applyFont="1" applyAlignment="1">
      <alignment wrapText="1"/>
    </xf>
    <xf numFmtId="0" fontId="95" fillId="0" borderId="0" xfId="40" applyFont="1" applyAlignment="1">
      <alignment wrapText="1"/>
    </xf>
    <xf numFmtId="0" fontId="95" fillId="0" borderId="0" xfId="40" applyFont="1" applyAlignment="1">
      <alignment horizontal="left" vertical="top" wrapText="1"/>
    </xf>
    <xf numFmtId="0" fontId="4" fillId="0" borderId="0" xfId="40" applyAlignment="1">
      <alignment wrapText="1"/>
    </xf>
    <xf numFmtId="0" fontId="98" fillId="0" borderId="0" xfId="40" applyFont="1"/>
    <xf numFmtId="0" fontId="83" fillId="0" borderId="0" xfId="40" applyFont="1" applyAlignment="1">
      <alignment wrapText="1"/>
    </xf>
    <xf numFmtId="0" fontId="0" fillId="0" borderId="0" xfId="0" applyNumberFormat="1" applyAlignment="1">
      <alignment wrapText="1"/>
    </xf>
    <xf numFmtId="4" fontId="3" fillId="32" borderId="25" xfId="0" applyNumberFormat="1" applyFont="1" applyFill="1" applyBorder="1" applyProtection="1"/>
    <xf numFmtId="4" fontId="3" fillId="32" borderId="24" xfId="0" applyNumberFormat="1" applyFont="1" applyFill="1" applyBorder="1" applyProtection="1"/>
    <xf numFmtId="3" fontId="0" fillId="32" borderId="16" xfId="0" applyNumberFormat="1" applyFill="1" applyBorder="1" applyAlignment="1" applyProtection="1">
      <alignment wrapText="1"/>
    </xf>
    <xf numFmtId="3" fontId="0" fillId="32" borderId="10" xfId="0" applyNumberFormat="1" applyFill="1" applyBorder="1" applyAlignment="1" applyProtection="1">
      <alignment wrapText="1"/>
    </xf>
    <xf numFmtId="3" fontId="0" fillId="32" borderId="17" xfId="0" applyNumberFormat="1" applyFill="1" applyBorder="1" applyAlignment="1" applyProtection="1">
      <alignment wrapText="1"/>
    </xf>
    <xf numFmtId="0" fontId="3" fillId="0" borderId="10" xfId="40" applyFont="1" applyBorder="1" applyAlignment="1" applyProtection="1">
      <alignment vertical="top" wrapText="1"/>
    </xf>
    <xf numFmtId="0" fontId="4" fillId="0" borderId="10" xfId="40" applyFont="1" applyFill="1" applyBorder="1" applyAlignment="1">
      <alignment horizontal="left" vertical="top" wrapText="1"/>
    </xf>
    <xf numFmtId="1" fontId="0" fillId="27" borderId="69" xfId="0" applyNumberFormat="1" applyFill="1" applyBorder="1" applyProtection="1">
      <protection locked="0"/>
    </xf>
    <xf numFmtId="1" fontId="0" fillId="27" borderId="11" xfId="0" applyNumberFormat="1" applyFill="1" applyBorder="1" applyProtection="1">
      <protection locked="0"/>
    </xf>
    <xf numFmtId="1" fontId="4" fillId="38" borderId="10" xfId="28" applyNumberFormat="1" applyFont="1" applyFill="1" applyBorder="1" applyAlignment="1" applyProtection="1">
      <alignment wrapText="1"/>
      <protection locked="0"/>
    </xf>
    <xf numFmtId="1" fontId="3" fillId="0" borderId="10" xfId="28" applyNumberFormat="1" applyFont="1" applyFill="1" applyBorder="1" applyAlignment="1" applyProtection="1">
      <alignment wrapText="1"/>
      <protection locked="0"/>
    </xf>
    <xf numFmtId="1" fontId="3" fillId="38" borderId="10" xfId="28" applyNumberFormat="1" applyFont="1" applyFill="1" applyBorder="1" applyAlignment="1" applyProtection="1">
      <alignment wrapText="1"/>
      <protection locked="0"/>
    </xf>
    <xf numFmtId="0" fontId="4" fillId="38" borderId="10" xfId="28" applyNumberFormat="1" applyFont="1" applyFill="1" applyBorder="1" applyAlignment="1" applyProtection="1">
      <alignment wrapText="1"/>
      <protection locked="0"/>
    </xf>
    <xf numFmtId="0" fontId="3" fillId="38" borderId="10" xfId="28" applyNumberFormat="1" applyFont="1" applyFill="1" applyBorder="1" applyAlignment="1" applyProtection="1">
      <alignment wrapText="1"/>
      <protection locked="0"/>
    </xf>
    <xf numFmtId="3" fontId="4" fillId="0" borderId="10" xfId="28" applyNumberFormat="1" applyFont="1" applyFill="1" applyBorder="1" applyAlignment="1" applyProtection="1">
      <alignment horizontal="left" vertical="center" wrapText="1"/>
      <protection locked="0"/>
    </xf>
    <xf numFmtId="164" fontId="4" fillId="0" borderId="10" xfId="28" applyNumberFormat="1" applyFont="1" applyFill="1" applyBorder="1" applyAlignment="1" applyProtection="1">
      <alignment horizontal="left" vertical="center" wrapText="1"/>
      <protection locked="0"/>
    </xf>
    <xf numFmtId="164" fontId="3" fillId="0" borderId="10" xfId="28" applyNumberFormat="1" applyFont="1" applyFill="1" applyBorder="1" applyAlignment="1" applyProtection="1">
      <alignment horizontal="left" vertical="center" wrapText="1"/>
      <protection locked="0"/>
    </xf>
    <xf numFmtId="0" fontId="4" fillId="0" borderId="10" xfId="0" applyFont="1" applyFill="1" applyBorder="1" applyProtection="1">
      <protection locked="0"/>
    </xf>
    <xf numFmtId="2" fontId="4" fillId="0" borderId="10" xfId="28" applyNumberFormat="1" applyFont="1" applyBorder="1" applyAlignment="1" applyProtection="1">
      <alignment wrapText="1"/>
      <protection locked="0"/>
    </xf>
    <xf numFmtId="2" fontId="4" fillId="0" borderId="10" xfId="28" applyNumberFormat="1" applyFont="1" applyFill="1" applyBorder="1" applyAlignment="1" applyProtection="1">
      <alignment wrapText="1"/>
      <protection locked="0"/>
    </xf>
    <xf numFmtId="2" fontId="4" fillId="38" borderId="10" xfId="28" applyNumberFormat="1" applyFont="1" applyFill="1" applyBorder="1" applyAlignment="1" applyProtection="1">
      <alignment wrapText="1"/>
      <protection locked="0"/>
    </xf>
    <xf numFmtId="0" fontId="4" fillId="42" borderId="10" xfId="0" applyFont="1" applyFill="1" applyBorder="1" applyProtection="1">
      <protection locked="0"/>
    </xf>
    <xf numFmtId="0" fontId="21" fillId="0" borderId="0" xfId="0" applyFont="1" applyFill="1" applyBorder="1" applyAlignment="1" applyProtection="1">
      <alignment horizontal="left"/>
    </xf>
    <xf numFmtId="0" fontId="54" fillId="17" borderId="70" xfId="20" applyBorder="1" applyAlignment="1" applyProtection="1">
      <alignment horizontal="left" vertical="center" wrapText="1"/>
    </xf>
    <xf numFmtId="0" fontId="54" fillId="17" borderId="71" xfId="20" applyBorder="1" applyAlignment="1" applyProtection="1">
      <alignment horizontal="left" vertical="top" wrapText="1"/>
    </xf>
    <xf numFmtId="0" fontId="54" fillId="17" borderId="71" xfId="20" applyBorder="1" applyAlignment="1" applyProtection="1">
      <alignment horizontal="left" vertical="center" wrapText="1"/>
    </xf>
    <xf numFmtId="0" fontId="54" fillId="17" borderId="59" xfId="20" applyBorder="1" applyAlignment="1" applyProtection="1">
      <alignment horizontal="left" vertical="center" wrapText="1"/>
    </xf>
    <xf numFmtId="0" fontId="11" fillId="38" borderId="27" xfId="0" applyFont="1" applyFill="1" applyBorder="1" applyProtection="1">
      <protection locked="0"/>
    </xf>
    <xf numFmtId="3" fontId="11" fillId="38" borderId="56" xfId="0" applyNumberFormat="1" applyFont="1" applyFill="1" applyBorder="1" applyProtection="1"/>
    <xf numFmtId="0" fontId="11" fillId="38" borderId="52" xfId="0" applyFont="1" applyFill="1" applyBorder="1" applyProtection="1">
      <protection locked="0"/>
    </xf>
    <xf numFmtId="0" fontId="11" fillId="0" borderId="52" xfId="0" applyFont="1" applyFill="1" applyBorder="1" applyAlignment="1" applyProtection="1">
      <alignment horizontal="left" vertical="center"/>
    </xf>
    <xf numFmtId="0" fontId="43" fillId="0" borderId="11" xfId="40" applyFont="1" applyFill="1" applyBorder="1" applyAlignment="1">
      <alignment horizontal="left" vertical="top" wrapText="1"/>
    </xf>
    <xf numFmtId="0" fontId="3" fillId="0" borderId="11" xfId="40" applyFont="1" applyFill="1" applyBorder="1" applyAlignment="1">
      <alignment horizontal="left" vertical="top" wrapText="1"/>
    </xf>
    <xf numFmtId="0" fontId="4" fillId="42" borderId="11" xfId="0" applyFont="1" applyFill="1" applyBorder="1" applyProtection="1">
      <protection locked="0"/>
    </xf>
    <xf numFmtId="2" fontId="4" fillId="38" borderId="11" xfId="28" applyNumberFormat="1" applyFont="1" applyFill="1" applyBorder="1" applyAlignment="1" applyProtection="1">
      <alignment wrapText="1"/>
      <protection locked="0"/>
    </xf>
    <xf numFmtId="0" fontId="0" fillId="27" borderId="49" xfId="0" applyFill="1" applyBorder="1" applyProtection="1">
      <protection locked="0"/>
    </xf>
    <xf numFmtId="0" fontId="0" fillId="27" borderId="10" xfId="0" applyFill="1" applyBorder="1" applyProtection="1">
      <protection locked="0"/>
    </xf>
    <xf numFmtId="3" fontId="4" fillId="0" borderId="14" xfId="0" applyNumberFormat="1" applyFont="1" applyBorder="1" applyAlignment="1" applyProtection="1">
      <alignment vertical="top" wrapText="1"/>
      <protection locked="0"/>
    </xf>
    <xf numFmtId="0" fontId="3" fillId="0" borderId="72" xfId="40" applyFont="1" applyFill="1" applyBorder="1" applyAlignment="1">
      <alignment horizontal="left" vertical="top" wrapText="1"/>
    </xf>
    <xf numFmtId="0" fontId="4" fillId="38" borderId="11" xfId="0" applyFont="1" applyFill="1" applyBorder="1" applyAlignment="1" applyProtection="1">
      <alignment horizontal="left" vertical="center" wrapText="1"/>
    </xf>
    <xf numFmtId="3" fontId="4" fillId="26" borderId="45" xfId="0" applyNumberFormat="1" applyFont="1" applyFill="1" applyBorder="1" applyAlignment="1" applyProtection="1">
      <alignment vertical="top" wrapText="1"/>
    </xf>
    <xf numFmtId="3" fontId="4" fillId="25" borderId="22" xfId="0" applyNumberFormat="1" applyFont="1" applyFill="1" applyBorder="1" applyAlignment="1" applyProtection="1">
      <alignment vertical="top" wrapText="1"/>
    </xf>
    <xf numFmtId="3" fontId="4" fillId="26" borderId="0" xfId="0" applyNumberFormat="1" applyFont="1" applyFill="1" applyBorder="1" applyAlignment="1" applyProtection="1">
      <alignment vertical="top" wrapText="1"/>
    </xf>
    <xf numFmtId="3" fontId="4" fillId="25" borderId="31" xfId="0" applyNumberFormat="1" applyFont="1" applyFill="1" applyBorder="1" applyAlignment="1" applyProtection="1">
      <alignment vertical="top" wrapText="1"/>
      <protection locked="0"/>
    </xf>
    <xf numFmtId="3" fontId="4" fillId="25" borderId="73" xfId="0" applyNumberFormat="1" applyFont="1" applyFill="1" applyBorder="1" applyAlignment="1" applyProtection="1">
      <alignment vertical="top" wrapText="1"/>
      <protection locked="0"/>
    </xf>
    <xf numFmtId="3" fontId="4" fillId="25" borderId="74" xfId="0" applyNumberFormat="1" applyFont="1" applyFill="1" applyBorder="1" applyAlignment="1" applyProtection="1">
      <alignment vertical="top" wrapText="1"/>
      <protection locked="0"/>
    </xf>
    <xf numFmtId="3" fontId="4" fillId="25" borderId="28" xfId="0" applyNumberFormat="1" applyFont="1" applyFill="1" applyBorder="1" applyAlignment="1" applyProtection="1">
      <alignment vertical="top" wrapText="1"/>
      <protection locked="0"/>
    </xf>
    <xf numFmtId="3" fontId="4" fillId="25" borderId="75" xfId="0" applyNumberFormat="1" applyFont="1" applyFill="1" applyBorder="1" applyAlignment="1" applyProtection="1">
      <alignment vertical="top" wrapText="1"/>
      <protection locked="0"/>
    </xf>
    <xf numFmtId="3" fontId="4" fillId="25" borderId="76" xfId="0" applyNumberFormat="1" applyFont="1" applyFill="1" applyBorder="1" applyAlignment="1" applyProtection="1">
      <alignment vertical="top" wrapText="1"/>
      <protection locked="0"/>
    </xf>
    <xf numFmtId="0" fontId="4" fillId="26" borderId="0" xfId="0" applyFont="1" applyFill="1" applyBorder="1" applyAlignment="1" applyProtection="1">
      <alignment vertical="top" wrapText="1"/>
      <protection locked="0"/>
    </xf>
    <xf numFmtId="0" fontId="4" fillId="26" borderId="11" xfId="0" applyFont="1" applyFill="1" applyBorder="1" applyAlignment="1" applyProtection="1">
      <alignment vertical="top" wrapText="1"/>
      <protection locked="0"/>
    </xf>
    <xf numFmtId="0" fontId="4" fillId="42" borderId="15" xfId="0" applyFont="1" applyFill="1" applyBorder="1" applyProtection="1">
      <protection locked="0"/>
    </xf>
    <xf numFmtId="3" fontId="4" fillId="25" borderId="11" xfId="0" applyNumberFormat="1" applyFont="1" applyFill="1" applyBorder="1" applyAlignment="1" applyProtection="1">
      <alignment wrapText="1"/>
    </xf>
    <xf numFmtId="0" fontId="72" fillId="26" borderId="0" xfId="0" applyFont="1" applyFill="1" applyBorder="1" applyAlignment="1" applyProtection="1">
      <alignment wrapText="1"/>
      <protection locked="0"/>
    </xf>
    <xf numFmtId="0" fontId="3" fillId="0" borderId="12" xfId="0" applyFont="1" applyFill="1" applyBorder="1" applyAlignment="1">
      <alignment horizontal="left" vertical="center" wrapText="1"/>
    </xf>
    <xf numFmtId="0" fontId="6" fillId="25" borderId="16" xfId="0" applyFont="1" applyFill="1" applyBorder="1"/>
    <xf numFmtId="4" fontId="3" fillId="25" borderId="20" xfId="0" applyNumberFormat="1" applyFont="1" applyFill="1" applyBorder="1" applyProtection="1"/>
    <xf numFmtId="4" fontId="3" fillId="25" borderId="21" xfId="0" applyNumberFormat="1" applyFont="1" applyFill="1" applyBorder="1" applyProtection="1"/>
    <xf numFmtId="3" fontId="3" fillId="25" borderId="21" xfId="0" applyNumberFormat="1" applyFont="1" applyFill="1" applyBorder="1" applyProtection="1"/>
    <xf numFmtId="0" fontId="3" fillId="25" borderId="10" xfId="0" applyFont="1" applyFill="1" applyBorder="1"/>
    <xf numFmtId="0" fontId="3" fillId="25" borderId="11" xfId="0" applyFont="1" applyFill="1" applyBorder="1"/>
    <xf numFmtId="4" fontId="3" fillId="25" borderId="22" xfId="0" applyNumberFormat="1" applyFont="1" applyFill="1" applyBorder="1" applyProtection="1"/>
    <xf numFmtId="4" fontId="3" fillId="25" borderId="23" xfId="0" applyNumberFormat="1" applyFont="1" applyFill="1" applyBorder="1" applyProtection="1"/>
    <xf numFmtId="3" fontId="3" fillId="25" borderId="23" xfId="0" applyNumberFormat="1" applyFont="1" applyFill="1" applyBorder="1" applyProtection="1"/>
    <xf numFmtId="0" fontId="3" fillId="25" borderId="24" xfId="0" applyFont="1" applyFill="1" applyBorder="1"/>
    <xf numFmtId="4" fontId="3" fillId="25" borderId="25" xfId="0" applyNumberFormat="1" applyFont="1" applyFill="1" applyBorder="1" applyProtection="1"/>
    <xf numFmtId="4" fontId="3" fillId="25" borderId="24" xfId="0" applyNumberFormat="1" applyFont="1" applyFill="1" applyBorder="1" applyProtection="1"/>
    <xf numFmtId="3" fontId="3" fillId="25" borderId="24" xfId="0" applyNumberFormat="1" applyFont="1" applyFill="1" applyBorder="1" applyProtection="1"/>
    <xf numFmtId="3" fontId="3" fillId="25" borderId="26" xfId="0" applyNumberFormat="1" applyFont="1" applyFill="1" applyBorder="1" applyProtection="1"/>
    <xf numFmtId="0" fontId="35" fillId="0" borderId="0" xfId="0" applyFont="1" applyFill="1" applyBorder="1" applyAlignment="1" applyProtection="1">
      <alignment vertical="top" wrapText="1"/>
    </xf>
    <xf numFmtId="3" fontId="21" fillId="0" borderId="0" xfId="0" applyNumberFormat="1" applyFont="1" applyFill="1" applyBorder="1" applyProtection="1"/>
    <xf numFmtId="0" fontId="46" fillId="25" borderId="31" xfId="0" applyFont="1" applyFill="1" applyBorder="1" applyAlignment="1">
      <alignment horizontal="left"/>
    </xf>
    <xf numFmtId="0" fontId="45" fillId="25" borderId="29" xfId="0" applyFont="1" applyFill="1" applyBorder="1" applyAlignment="1">
      <alignment horizontal="left"/>
    </xf>
    <xf numFmtId="0" fontId="47" fillId="25" borderId="29" xfId="0" applyFont="1" applyFill="1" applyBorder="1"/>
    <xf numFmtId="0" fontId="46" fillId="25" borderId="27" xfId="0" applyFont="1" applyFill="1" applyBorder="1" applyAlignment="1">
      <alignment wrapText="1"/>
    </xf>
    <xf numFmtId="0" fontId="46" fillId="25" borderId="56" xfId="0" applyFont="1" applyFill="1" applyBorder="1" applyAlignment="1">
      <alignment wrapText="1"/>
    </xf>
    <xf numFmtId="0" fontId="47" fillId="25" borderId="0" xfId="0" applyFont="1" applyFill="1" applyBorder="1" applyAlignment="1" applyProtection="1"/>
    <xf numFmtId="0" fontId="45" fillId="0" borderId="26" xfId="0" applyNumberFormat="1" applyFont="1" applyFill="1" applyBorder="1" applyAlignment="1" applyProtection="1">
      <protection locked="0"/>
    </xf>
    <xf numFmtId="0" fontId="45" fillId="38" borderId="26" xfId="0" applyFont="1" applyFill="1" applyBorder="1"/>
    <xf numFmtId="0" fontId="49" fillId="38" borderId="35" xfId="0" applyFont="1" applyFill="1" applyBorder="1"/>
    <xf numFmtId="0" fontId="46" fillId="27" borderId="35" xfId="0" applyFont="1" applyFill="1" applyBorder="1" applyAlignment="1">
      <alignment wrapText="1"/>
    </xf>
    <xf numFmtId="0" fontId="46" fillId="27" borderId="35" xfId="0" applyFont="1" applyFill="1" applyBorder="1"/>
    <xf numFmtId="0" fontId="46" fillId="27" borderId="77" xfId="0" applyNumberFormat="1" applyFont="1" applyFill="1" applyBorder="1" applyAlignment="1" applyProtection="1">
      <protection locked="0"/>
    </xf>
    <xf numFmtId="4" fontId="49" fillId="27" borderId="35" xfId="0" applyNumberFormat="1" applyFont="1" applyFill="1" applyBorder="1"/>
    <xf numFmtId="0" fontId="46" fillId="25" borderId="78" xfId="0" applyFont="1" applyFill="1" applyBorder="1"/>
    <xf numFmtId="0" fontId="46" fillId="25" borderId="77" xfId="0" applyFont="1" applyFill="1" applyBorder="1" applyAlignment="1">
      <alignment vertical="top" wrapText="1"/>
    </xf>
    <xf numFmtId="0" fontId="46" fillId="25" borderId="79" xfId="0" applyFont="1" applyFill="1" applyBorder="1" applyAlignment="1">
      <alignment wrapText="1"/>
    </xf>
    <xf numFmtId="0" fontId="45" fillId="25" borderId="30" xfId="0" applyFont="1" applyFill="1" applyBorder="1" applyAlignment="1">
      <alignment vertical="top" wrapText="1"/>
    </xf>
    <xf numFmtId="0" fontId="45" fillId="25" borderId="28" xfId="0" applyFont="1" applyFill="1" applyBorder="1" applyAlignment="1">
      <alignment vertical="top" wrapText="1"/>
    </xf>
    <xf numFmtId="4" fontId="45" fillId="25" borderId="30" xfId="0" applyNumberFormat="1" applyFont="1" applyFill="1" applyBorder="1" applyAlignment="1">
      <alignment horizontal="center" vertical="top" wrapText="1"/>
    </xf>
    <xf numFmtId="4" fontId="45" fillId="25" borderId="28" xfId="0" applyNumberFormat="1" applyFont="1" applyFill="1" applyBorder="1" applyAlignment="1">
      <alignment horizontal="center" vertical="top" wrapText="1"/>
    </xf>
    <xf numFmtId="0" fontId="45" fillId="25" borderId="28" xfId="0" applyFont="1" applyFill="1" applyBorder="1" applyAlignment="1">
      <alignment horizontal="left" vertical="top" wrapText="1"/>
    </xf>
    <xf numFmtId="0" fontId="45" fillId="25" borderId="32" xfId="0" applyFont="1" applyFill="1" applyBorder="1" applyAlignment="1">
      <alignment vertical="top" wrapText="1"/>
    </xf>
    <xf numFmtId="0" fontId="45" fillId="25" borderId="48" xfId="0" applyFont="1" applyFill="1" applyBorder="1" applyAlignment="1">
      <alignment vertical="top" wrapText="1"/>
    </xf>
    <xf numFmtId="4" fontId="46" fillId="27" borderId="26" xfId="0" applyNumberFormat="1" applyFont="1" applyFill="1" applyBorder="1"/>
    <xf numFmtId="0" fontId="45" fillId="25" borderId="30" xfId="0" applyFont="1" applyFill="1" applyBorder="1" applyAlignment="1">
      <alignment vertical="center" wrapText="1"/>
    </xf>
    <xf numFmtId="0" fontId="45" fillId="25" borderId="79" xfId="0" applyFont="1" applyFill="1" applyBorder="1" applyAlignment="1">
      <alignment vertical="center" wrapText="1"/>
    </xf>
    <xf numFmtId="0" fontId="45" fillId="25" borderId="28" xfId="0" applyFont="1" applyFill="1" applyBorder="1" applyAlignment="1">
      <alignment vertical="center" wrapText="1"/>
    </xf>
    <xf numFmtId="0" fontId="45" fillId="25" borderId="35" xfId="0" applyFont="1" applyFill="1" applyBorder="1" applyAlignment="1">
      <alignment vertical="center" wrapText="1"/>
    </xf>
    <xf numFmtId="0" fontId="21" fillId="38" borderId="0" xfId="0" applyFont="1" applyFill="1" applyBorder="1" applyProtection="1"/>
    <xf numFmtId="0" fontId="21" fillId="38" borderId="27" xfId="0" applyFont="1" applyFill="1" applyBorder="1" applyProtection="1"/>
    <xf numFmtId="0" fontId="21" fillId="38" borderId="52" xfId="0" applyFont="1" applyFill="1" applyBorder="1" applyProtection="1"/>
    <xf numFmtId="0" fontId="21" fillId="38" borderId="56" xfId="0" applyFont="1" applyFill="1" applyBorder="1" applyProtection="1"/>
    <xf numFmtId="0" fontId="0" fillId="38" borderId="0" xfId="0" applyFill="1" applyBorder="1" applyProtection="1"/>
    <xf numFmtId="0" fontId="21" fillId="38" borderId="0" xfId="0" applyFont="1" applyFill="1" applyBorder="1" applyAlignment="1" applyProtection="1">
      <alignment wrapText="1"/>
    </xf>
    <xf numFmtId="0" fontId="0" fillId="38" borderId="0" xfId="0" applyFill="1" applyBorder="1" applyAlignment="1" applyProtection="1">
      <alignment wrapText="1"/>
    </xf>
    <xf numFmtId="0" fontId="0" fillId="38" borderId="0" xfId="0" applyFill="1" applyBorder="1" applyAlignment="1" applyProtection="1"/>
    <xf numFmtId="0" fontId="0" fillId="38" borderId="0" xfId="0" applyFill="1" applyBorder="1" applyProtection="1">
      <protection locked="0"/>
    </xf>
    <xf numFmtId="0" fontId="3" fillId="0" borderId="0" xfId="0" applyFont="1" applyFill="1" applyProtection="1"/>
    <xf numFmtId="0" fontId="3" fillId="0" borderId="0" xfId="0" applyFont="1" applyFill="1" applyProtection="1">
      <protection locked="0"/>
    </xf>
    <xf numFmtId="4" fontId="3" fillId="45" borderId="28" xfId="0" applyNumberFormat="1" applyFont="1" applyFill="1" applyBorder="1" applyAlignment="1" applyProtection="1">
      <alignment wrapText="1"/>
    </xf>
    <xf numFmtId="4" fontId="6" fillId="45" borderId="0" xfId="0" applyNumberFormat="1" applyFont="1" applyFill="1" applyProtection="1"/>
    <xf numFmtId="4" fontId="3" fillId="45" borderId="35" xfId="0" applyNumberFormat="1" applyFont="1" applyFill="1" applyBorder="1" applyAlignment="1" applyProtection="1">
      <alignment wrapText="1"/>
    </xf>
    <xf numFmtId="0" fontId="3" fillId="46" borderId="11" xfId="0" applyFont="1" applyFill="1" applyBorder="1" applyAlignment="1">
      <alignment horizontal="center" vertical="center" wrapText="1"/>
    </xf>
    <xf numFmtId="0" fontId="6" fillId="46" borderId="14" xfId="0" applyFont="1" applyFill="1" applyBorder="1" applyAlignment="1"/>
    <xf numFmtId="0" fontId="7" fillId="46" borderId="14" xfId="0" applyFont="1" applyFill="1" applyBorder="1" applyAlignment="1">
      <alignment wrapText="1"/>
    </xf>
    <xf numFmtId="3" fontId="14" fillId="46" borderId="14" xfId="0" applyNumberFormat="1" applyFont="1" applyFill="1" applyBorder="1" applyAlignment="1">
      <alignment wrapText="1"/>
    </xf>
    <xf numFmtId="4" fontId="3" fillId="0" borderId="0" xfId="0" applyNumberFormat="1" applyFont="1" applyProtection="1">
      <protection locked="0"/>
    </xf>
    <xf numFmtId="4" fontId="3" fillId="0" borderId="0" xfId="0" applyNumberFormat="1" applyFont="1" applyAlignment="1" applyProtection="1">
      <alignment wrapText="1"/>
      <protection locked="0"/>
    </xf>
    <xf numFmtId="0" fontId="3" fillId="0" borderId="0" xfId="0" applyFont="1" applyAlignment="1" applyProtection="1">
      <alignment wrapText="1"/>
      <protection locked="0"/>
    </xf>
    <xf numFmtId="4" fontId="3" fillId="0" borderId="0" xfId="0" applyNumberFormat="1" applyFont="1" applyProtection="1"/>
    <xf numFmtId="1" fontId="3" fillId="0" borderId="0" xfId="0" applyNumberFormat="1" applyFont="1" applyProtection="1"/>
    <xf numFmtId="0" fontId="3" fillId="0" borderId="0" xfId="0" applyFont="1" applyProtection="1"/>
    <xf numFmtId="3" fontId="3" fillId="0" borderId="0" xfId="0" applyNumberFormat="1" applyFont="1" applyProtection="1"/>
    <xf numFmtId="1" fontId="3" fillId="0" borderId="0" xfId="0" applyNumberFormat="1" applyFont="1" applyProtection="1">
      <protection locked="0"/>
    </xf>
    <xf numFmtId="3" fontId="3" fillId="0" borderId="0" xfId="0" applyNumberFormat="1" applyFont="1" applyProtection="1">
      <protection locked="0"/>
    </xf>
    <xf numFmtId="4" fontId="3" fillId="47" borderId="20" xfId="0" applyNumberFormat="1" applyFont="1" applyFill="1" applyBorder="1" applyProtection="1"/>
    <xf numFmtId="0" fontId="0" fillId="25" borderId="19" xfId="0" applyFill="1" applyBorder="1" applyAlignment="1" applyProtection="1"/>
    <xf numFmtId="0" fontId="102" fillId="0" borderId="0" xfId="0" applyFont="1" applyFill="1" applyBorder="1" applyProtection="1"/>
    <xf numFmtId="4" fontId="6" fillId="47" borderId="20" xfId="0" applyNumberFormat="1" applyFont="1" applyFill="1" applyBorder="1" applyProtection="1"/>
    <xf numFmtId="0" fontId="102" fillId="0" borderId="0" xfId="0" applyFont="1" applyFill="1" applyProtection="1"/>
    <xf numFmtId="4" fontId="102" fillId="0" borderId="0" xfId="0" applyNumberFormat="1" applyFont="1" applyFill="1" applyBorder="1" applyProtection="1"/>
    <xf numFmtId="0" fontId="6" fillId="0" borderId="0" xfId="0" applyFont="1" applyFill="1" applyProtection="1"/>
    <xf numFmtId="4" fontId="6" fillId="0" borderId="0" xfId="0" applyNumberFormat="1" applyFont="1" applyFill="1" applyBorder="1" applyProtection="1"/>
    <xf numFmtId="3" fontId="3" fillId="0" borderId="25" xfId="0" applyNumberFormat="1" applyFont="1" applyFill="1" applyBorder="1" applyProtection="1"/>
    <xf numFmtId="3" fontId="3" fillId="0" borderId="10" xfId="0" applyNumberFormat="1" applyFont="1" applyFill="1" applyBorder="1" applyAlignment="1" applyProtection="1">
      <alignment wrapText="1"/>
    </xf>
    <xf numFmtId="3" fontId="3" fillId="0" borderId="0" xfId="0" applyNumberFormat="1" applyFont="1" applyFill="1" applyBorder="1" applyProtection="1">
      <protection locked="0"/>
    </xf>
    <xf numFmtId="3" fontId="3" fillId="47" borderId="20" xfId="0" applyNumberFormat="1" applyFont="1" applyFill="1" applyBorder="1" applyProtection="1"/>
    <xf numFmtId="3" fontId="6" fillId="47" borderId="20" xfId="0" applyNumberFormat="1" applyFont="1" applyFill="1" applyBorder="1" applyProtection="1"/>
    <xf numFmtId="4" fontId="3" fillId="47" borderId="10" xfId="0" applyNumberFormat="1" applyFont="1" applyFill="1" applyBorder="1" applyProtection="1"/>
    <xf numFmtId="3" fontId="3" fillId="47" borderId="10" xfId="0" applyNumberFormat="1" applyFont="1" applyFill="1" applyBorder="1" applyProtection="1"/>
    <xf numFmtId="4" fontId="3" fillId="47" borderId="0" xfId="0" applyNumberFormat="1" applyFont="1" applyFill="1" applyBorder="1" applyProtection="1"/>
    <xf numFmtId="3" fontId="3" fillId="47" borderId="0" xfId="0" applyNumberFormat="1" applyFont="1" applyFill="1" applyBorder="1" applyProtection="1"/>
    <xf numFmtId="3" fontId="0" fillId="38" borderId="10" xfId="0" applyNumberFormat="1" applyFill="1" applyBorder="1" applyAlignment="1" applyProtection="1">
      <alignment wrapText="1"/>
    </xf>
    <xf numFmtId="4" fontId="0" fillId="24" borderId="10" xfId="0" applyNumberFormat="1" applyFill="1" applyBorder="1" applyAlignment="1" applyProtection="1">
      <alignment wrapText="1"/>
    </xf>
    <xf numFmtId="0" fontId="6" fillId="0" borderId="10" xfId="0" applyFont="1" applyFill="1" applyBorder="1" applyProtection="1"/>
    <xf numFmtId="4" fontId="6" fillId="0" borderId="10" xfId="0" applyNumberFormat="1" applyFont="1" applyFill="1" applyBorder="1" applyProtection="1"/>
    <xf numFmtId="3" fontId="6" fillId="0" borderId="10" xfId="0" applyNumberFormat="1" applyFont="1" applyFill="1" applyBorder="1" applyProtection="1"/>
    <xf numFmtId="3" fontId="3" fillId="0" borderId="10" xfId="0" applyNumberFormat="1" applyFont="1" applyFill="1" applyBorder="1" applyProtection="1"/>
    <xf numFmtId="0" fontId="4" fillId="0" borderId="0" xfId="0" applyFont="1" applyAlignment="1">
      <alignment horizontal="left" vertical="center" wrapText="1"/>
    </xf>
    <xf numFmtId="0" fontId="0" fillId="48" borderId="0" xfId="0" applyFill="1" applyAlignment="1" applyProtection="1">
      <alignment wrapText="1"/>
      <protection locked="0"/>
    </xf>
    <xf numFmtId="0" fontId="0" fillId="48" borderId="0" xfId="0" applyFill="1" applyProtection="1">
      <protection locked="0"/>
    </xf>
    <xf numFmtId="0" fontId="3" fillId="48" borderId="0" xfId="0" applyFont="1" applyFill="1" applyProtection="1">
      <protection locked="0"/>
    </xf>
    <xf numFmtId="0" fontId="4" fillId="0" borderId="0" xfId="0" applyFont="1" applyAlignment="1">
      <alignment horizontal="left" vertical="center"/>
    </xf>
    <xf numFmtId="0" fontId="0" fillId="0" borderId="0" xfId="0" applyBorder="1" applyAlignment="1">
      <alignment horizontal="left" vertical="center" wrapText="1"/>
    </xf>
    <xf numFmtId="0" fontId="4" fillId="0" borderId="0" xfId="0" applyFont="1" applyBorder="1" applyAlignment="1"/>
    <xf numFmtId="4" fontId="0" fillId="47" borderId="80" xfId="0" applyNumberFormat="1" applyFill="1" applyBorder="1" applyProtection="1">
      <protection locked="0"/>
    </xf>
    <xf numFmtId="0" fontId="4" fillId="47" borderId="0" xfId="0" applyFont="1" applyFill="1" applyAlignment="1">
      <alignment wrapText="1"/>
    </xf>
    <xf numFmtId="0" fontId="3" fillId="0" borderId="0" xfId="0" applyFont="1" applyBorder="1" applyAlignment="1"/>
    <xf numFmtId="0" fontId="7" fillId="0" borderId="0" xfId="0" applyFont="1" applyBorder="1" applyAlignment="1">
      <alignment horizontal="left" vertical="top" wrapText="1"/>
    </xf>
    <xf numFmtId="1" fontId="3" fillId="0" borderId="31" xfId="0" applyNumberFormat="1" applyFont="1" applyFill="1" applyBorder="1" applyProtection="1"/>
    <xf numFmtId="1" fontId="3" fillId="0" borderId="10" xfId="0" applyNumberFormat="1" applyFont="1" applyFill="1" applyBorder="1" applyProtection="1"/>
    <xf numFmtId="0" fontId="3" fillId="0" borderId="18" xfId="0" applyFont="1" applyFill="1" applyBorder="1" applyAlignment="1"/>
    <xf numFmtId="4" fontId="3" fillId="0" borderId="26" xfId="0" applyNumberFormat="1" applyFont="1" applyFill="1" applyBorder="1" applyAlignment="1"/>
    <xf numFmtId="0" fontId="3" fillId="27" borderId="19" xfId="0" applyFont="1" applyFill="1" applyBorder="1" applyAlignment="1">
      <alignment horizontal="center" vertical="center" wrapText="1"/>
    </xf>
    <xf numFmtId="0" fontId="3" fillId="0" borderId="27" xfId="0" applyFont="1" applyFill="1" applyBorder="1"/>
    <xf numFmtId="0" fontId="3" fillId="0" borderId="56" xfId="0" applyFont="1" applyFill="1" applyBorder="1" applyAlignment="1"/>
    <xf numFmtId="4" fontId="3" fillId="45" borderId="32" xfId="0" applyNumberFormat="1" applyFont="1" applyFill="1" applyBorder="1" applyAlignment="1" applyProtection="1">
      <alignment wrapText="1"/>
    </xf>
    <xf numFmtId="0" fontId="6" fillId="37" borderId="53" xfId="0" applyFont="1" applyFill="1" applyBorder="1"/>
    <xf numFmtId="0" fontId="4" fillId="47" borderId="0" xfId="0" applyFont="1" applyFill="1"/>
    <xf numFmtId="0" fontId="0" fillId="47" borderId="0" xfId="0" applyFill="1"/>
    <xf numFmtId="0" fontId="6" fillId="0" borderId="59" xfId="0" applyFont="1" applyFill="1" applyBorder="1" applyAlignment="1">
      <alignment horizontal="left" vertical="center" wrapText="1"/>
    </xf>
    <xf numFmtId="0" fontId="4" fillId="0" borderId="81" xfId="0" applyFont="1" applyBorder="1" applyAlignment="1">
      <alignment horizontal="left" vertical="center" wrapText="1"/>
    </xf>
    <xf numFmtId="0" fontId="112" fillId="0" borderId="59" xfId="0" applyFont="1" applyFill="1" applyBorder="1" applyAlignment="1">
      <alignment horizontal="left" vertical="center" wrapText="1"/>
    </xf>
    <xf numFmtId="0" fontId="2" fillId="46" borderId="10" xfId="0" applyFont="1" applyFill="1" applyBorder="1" applyAlignment="1">
      <alignment wrapText="1"/>
    </xf>
    <xf numFmtId="3" fontId="3" fillId="46" borderId="14" xfId="0" applyNumberFormat="1" applyFont="1" applyFill="1" applyBorder="1" applyAlignment="1">
      <alignment wrapText="1"/>
    </xf>
    <xf numFmtId="0" fontId="3" fillId="46" borderId="14" xfId="0" applyFont="1" applyFill="1" applyBorder="1" applyAlignment="1">
      <alignment wrapText="1"/>
    </xf>
    <xf numFmtId="3" fontId="3" fillId="49" borderId="10" xfId="0" applyNumberFormat="1" applyFont="1" applyFill="1" applyBorder="1" applyAlignment="1">
      <alignment wrapText="1"/>
    </xf>
    <xf numFmtId="0" fontId="1" fillId="0" borderId="12" xfId="0" applyFont="1" applyFill="1" applyBorder="1" applyAlignment="1">
      <alignment horizontal="left" vertical="center" wrapText="1"/>
    </xf>
    <xf numFmtId="0" fontId="3" fillId="0" borderId="81" xfId="0" applyFont="1" applyBorder="1" applyAlignment="1">
      <alignment horizontal="left" vertical="center" wrapText="1"/>
    </xf>
    <xf numFmtId="3" fontId="14" fillId="25" borderId="14" xfId="0" applyNumberFormat="1" applyFont="1" applyFill="1" applyBorder="1" applyAlignment="1" applyProtection="1">
      <alignment wrapText="1"/>
    </xf>
    <xf numFmtId="3" fontId="1" fillId="27" borderId="14" xfId="0" applyNumberFormat="1" applyFont="1" applyFill="1" applyBorder="1" applyAlignment="1" applyProtection="1">
      <alignment wrapText="1"/>
    </xf>
    <xf numFmtId="3" fontId="1" fillId="24" borderId="14" xfId="0" applyNumberFormat="1" applyFont="1" applyFill="1" applyBorder="1"/>
    <xf numFmtId="3" fontId="3" fillId="47" borderId="17" xfId="0" applyNumberFormat="1" applyFont="1" applyFill="1" applyBorder="1" applyAlignment="1"/>
    <xf numFmtId="3" fontId="3" fillId="47" borderId="15" xfId="0" applyNumberFormat="1" applyFont="1" applyFill="1" applyBorder="1" applyAlignment="1"/>
    <xf numFmtId="0" fontId="113" fillId="0" borderId="0" xfId="0" applyFont="1" applyFill="1" applyBorder="1" applyProtection="1"/>
    <xf numFmtId="4" fontId="113" fillId="0" borderId="0" xfId="0" applyNumberFormat="1" applyFont="1" applyFill="1" applyBorder="1" applyProtection="1">
      <protection locked="0"/>
    </xf>
    <xf numFmtId="0" fontId="113" fillId="0" borderId="0" xfId="0" applyFont="1" applyFill="1" applyProtection="1"/>
    <xf numFmtId="4" fontId="113" fillId="0" borderId="0" xfId="0" applyNumberFormat="1" applyFont="1" applyFill="1" applyBorder="1" applyProtection="1"/>
    <xf numFmtId="0" fontId="114" fillId="0" borderId="0" xfId="0" applyFont="1" applyFill="1" applyBorder="1" applyProtection="1"/>
    <xf numFmtId="4" fontId="115" fillId="47" borderId="20" xfId="0" applyNumberFormat="1" applyFont="1" applyFill="1" applyBorder="1" applyProtection="1"/>
    <xf numFmtId="0" fontId="114" fillId="0" borderId="0" xfId="0" applyFont="1" applyFill="1" applyProtection="1"/>
    <xf numFmtId="4" fontId="114" fillId="0" borderId="0" xfId="0" applyNumberFormat="1" applyFont="1" applyFill="1" applyBorder="1" applyProtection="1"/>
    <xf numFmtId="0" fontId="3" fillId="47" borderId="10" xfId="0" applyFont="1" applyFill="1" applyBorder="1" applyAlignment="1" applyProtection="1">
      <alignment wrapText="1"/>
    </xf>
    <xf numFmtId="0" fontId="6" fillId="0" borderId="10" xfId="0" applyFont="1" applyFill="1" applyBorder="1" applyAlignment="1" applyProtection="1">
      <alignment wrapText="1"/>
    </xf>
    <xf numFmtId="0" fontId="1" fillId="50" borderId="0" xfId="0" applyFont="1" applyFill="1" applyAlignment="1">
      <alignment wrapText="1"/>
    </xf>
    <xf numFmtId="0" fontId="1" fillId="47" borderId="0" xfId="0" applyFont="1" applyFill="1" applyAlignment="1">
      <alignment wrapText="1"/>
    </xf>
    <xf numFmtId="0" fontId="3" fillId="50" borderId="10" xfId="0" applyFont="1" applyFill="1" applyBorder="1" applyAlignment="1" applyProtection="1">
      <alignment wrapText="1"/>
    </xf>
    <xf numFmtId="0" fontId="3" fillId="50" borderId="0" xfId="0" applyFont="1" applyFill="1" applyAlignment="1"/>
    <xf numFmtId="4" fontId="0" fillId="50" borderId="0" xfId="0" applyNumberFormat="1" applyFill="1" applyBorder="1" applyProtection="1">
      <protection locked="0"/>
    </xf>
    <xf numFmtId="4" fontId="0" fillId="50" borderId="0" xfId="0" applyNumberFormat="1" applyFill="1" applyProtection="1">
      <protection locked="0"/>
    </xf>
    <xf numFmtId="3" fontId="0" fillId="50" borderId="0" xfId="0" applyNumberFormat="1" applyFill="1" applyProtection="1">
      <protection locked="0"/>
    </xf>
    <xf numFmtId="0" fontId="102" fillId="0" borderId="0" xfId="0" applyFont="1" applyAlignment="1">
      <alignment horizontal="left" vertical="center"/>
    </xf>
    <xf numFmtId="0" fontId="11" fillId="25" borderId="14" xfId="0" applyFont="1" applyFill="1" applyBorder="1" applyAlignment="1">
      <alignment vertical="top" wrapText="1"/>
    </xf>
    <xf numFmtId="0" fontId="11" fillId="25" borderId="16" xfId="0" applyFont="1" applyFill="1" applyBorder="1" applyAlignment="1">
      <alignment vertical="top" wrapText="1"/>
    </xf>
    <xf numFmtId="0" fontId="3" fillId="0" borderId="10" xfId="0" applyFont="1" applyFill="1" applyBorder="1" applyAlignment="1" applyProtection="1">
      <protection locked="0"/>
    </xf>
    <xf numFmtId="3" fontId="0" fillId="0" borderId="10" xfId="0" applyNumberFormat="1" applyBorder="1" applyAlignment="1" applyProtection="1">
      <alignment wrapText="1"/>
    </xf>
    <xf numFmtId="3" fontId="0" fillId="0" borderId="11" xfId="0" applyNumberFormat="1" applyBorder="1" applyAlignment="1" applyProtection="1">
      <alignment wrapText="1"/>
      <protection locked="0"/>
    </xf>
    <xf numFmtId="165" fontId="0" fillId="0" borderId="11" xfId="0" applyNumberFormat="1" applyBorder="1" applyAlignment="1" applyProtection="1">
      <alignment wrapText="1"/>
      <protection locked="0"/>
    </xf>
    <xf numFmtId="0" fontId="0" fillId="0" borderId="82" xfId="0" applyBorder="1" applyProtection="1">
      <protection locked="0"/>
    </xf>
    <xf numFmtId="0" fontId="0" fillId="0" borderId="50" xfId="0" applyBorder="1" applyProtection="1">
      <protection locked="0"/>
    </xf>
    <xf numFmtId="0" fontId="0" fillId="0" borderId="50" xfId="0" applyBorder="1" applyAlignment="1" applyProtection="1">
      <alignment wrapText="1"/>
      <protection locked="0"/>
    </xf>
    <xf numFmtId="0" fontId="0" fillId="38" borderId="50" xfId="0" applyFill="1" applyBorder="1" applyAlignment="1" applyProtection="1">
      <protection locked="0"/>
    </xf>
    <xf numFmtId="0" fontId="0" fillId="0" borderId="83" xfId="0" applyBorder="1" applyProtection="1">
      <protection locked="0"/>
    </xf>
    <xf numFmtId="0" fontId="0" fillId="0" borderId="84" xfId="0" applyBorder="1" applyProtection="1">
      <protection locked="0"/>
    </xf>
    <xf numFmtId="0" fontId="0" fillId="0" borderId="51" xfId="0" applyBorder="1" applyProtection="1">
      <protection locked="0"/>
    </xf>
    <xf numFmtId="0" fontId="0" fillId="0" borderId="17" xfId="0" applyBorder="1" applyProtection="1">
      <protection locked="0"/>
    </xf>
    <xf numFmtId="0" fontId="0" fillId="0" borderId="12" xfId="0" applyBorder="1" applyProtection="1">
      <protection locked="0"/>
    </xf>
    <xf numFmtId="0" fontId="0" fillId="0" borderId="41" xfId="0" applyBorder="1" applyProtection="1">
      <protection locked="0"/>
    </xf>
    <xf numFmtId="0" fontId="0" fillId="0" borderId="39" xfId="0" applyBorder="1" applyProtection="1">
      <protection locked="0"/>
    </xf>
    <xf numFmtId="0" fontId="0" fillId="0" borderId="85" xfId="0" applyBorder="1" applyProtection="1">
      <protection locked="0"/>
    </xf>
    <xf numFmtId="0" fontId="0" fillId="0" borderId="86" xfId="0" applyBorder="1" applyProtection="1">
      <protection locked="0"/>
    </xf>
    <xf numFmtId="14" fontId="3" fillId="0" borderId="10" xfId="0" applyNumberFormat="1" applyFont="1" applyFill="1" applyBorder="1" applyAlignment="1" applyProtection="1">
      <protection locked="0"/>
    </xf>
    <xf numFmtId="0" fontId="20" fillId="39" borderId="19" xfId="0" applyFont="1" applyFill="1" applyBorder="1" applyAlignment="1">
      <alignment horizontal="center" vertical="center" wrapText="1"/>
    </xf>
    <xf numFmtId="3" fontId="14" fillId="39" borderId="19" xfId="0" applyNumberFormat="1" applyFont="1" applyFill="1" applyBorder="1" applyAlignment="1">
      <alignment wrapText="1"/>
    </xf>
    <xf numFmtId="0" fontId="3" fillId="25" borderId="0" xfId="0" applyFont="1" applyFill="1" applyBorder="1" applyAlignment="1">
      <alignment horizontal="center" vertical="center" wrapText="1"/>
    </xf>
    <xf numFmtId="3" fontId="14" fillId="25" borderId="0" xfId="0" applyNumberFormat="1" applyFont="1" applyFill="1" applyBorder="1" applyAlignment="1">
      <alignment wrapText="1"/>
    </xf>
    <xf numFmtId="3" fontId="0" fillId="0" borderId="16" xfId="0" applyNumberFormat="1" applyBorder="1" applyAlignment="1" applyProtection="1">
      <alignment wrapText="1"/>
      <protection locked="0"/>
    </xf>
    <xf numFmtId="0" fontId="0" fillId="46" borderId="14" xfId="0" applyFill="1" applyBorder="1" applyAlignment="1"/>
    <xf numFmtId="3" fontId="14" fillId="46" borderId="16" xfId="0" applyNumberFormat="1" applyFont="1" applyFill="1" applyBorder="1" applyAlignment="1">
      <alignment wrapText="1"/>
    </xf>
    <xf numFmtId="0" fontId="1" fillId="50" borderId="26" xfId="0" applyFont="1" applyFill="1" applyBorder="1" applyAlignment="1">
      <alignment wrapText="1"/>
    </xf>
    <xf numFmtId="0" fontId="4" fillId="24" borderId="26" xfId="0" applyFont="1" applyFill="1" applyBorder="1"/>
    <xf numFmtId="0" fontId="0" fillId="30" borderId="26" xfId="0" applyFill="1" applyBorder="1"/>
    <xf numFmtId="0" fontId="4" fillId="34" borderId="26" xfId="0" applyFont="1" applyFill="1" applyBorder="1"/>
    <xf numFmtId="0" fontId="3" fillId="0" borderId="26" xfId="0" applyFont="1" applyBorder="1" applyAlignment="1">
      <alignment wrapText="1"/>
    </xf>
    <xf numFmtId="0" fontId="1" fillId="32" borderId="0" xfId="0" applyFont="1" applyFill="1"/>
    <xf numFmtId="0" fontId="1" fillId="0" borderId="12" xfId="0" applyFont="1" applyFill="1" applyBorder="1" applyAlignment="1">
      <alignment wrapText="1"/>
    </xf>
    <xf numFmtId="0" fontId="3" fillId="51" borderId="10" xfId="0" applyFont="1" applyFill="1" applyBorder="1" applyAlignment="1" applyProtection="1">
      <alignment wrapText="1"/>
    </xf>
    <xf numFmtId="0" fontId="1" fillId="51" borderId="0" xfId="0" applyFont="1" applyFill="1" applyBorder="1" applyProtection="1">
      <protection locked="0"/>
    </xf>
    <xf numFmtId="4" fontId="0" fillId="47" borderId="0" xfId="0" applyNumberFormat="1" applyFill="1" applyBorder="1" applyProtection="1">
      <protection locked="0"/>
    </xf>
    <xf numFmtId="4" fontId="0" fillId="47" borderId="0" xfId="0" applyNumberFormat="1" applyFill="1" applyProtection="1">
      <protection locked="0"/>
    </xf>
    <xf numFmtId="3" fontId="0" fillId="47" borderId="0" xfId="0" applyNumberFormat="1" applyFill="1" applyProtection="1">
      <protection locked="0"/>
    </xf>
    <xf numFmtId="0" fontId="1" fillId="28" borderId="10" xfId="0" applyFont="1" applyFill="1" applyBorder="1"/>
    <xf numFmtId="4" fontId="114" fillId="0" borderId="0" xfId="0" applyNumberFormat="1" applyFont="1" applyFill="1" applyProtection="1"/>
    <xf numFmtId="0" fontId="115" fillId="0" borderId="10" xfId="0" applyFont="1" applyFill="1" applyBorder="1" applyAlignment="1" applyProtection="1">
      <alignment wrapText="1"/>
    </xf>
    <xf numFmtId="4" fontId="116" fillId="0" borderId="0" xfId="0" applyNumberFormat="1" applyFont="1" applyFill="1" applyBorder="1" applyProtection="1"/>
    <xf numFmtId="0" fontId="116" fillId="0" borderId="0" xfId="0" applyFont="1" applyFill="1" applyBorder="1" applyProtection="1">
      <protection locked="0"/>
    </xf>
    <xf numFmtId="0" fontId="1" fillId="0" borderId="10" xfId="0" applyFont="1" applyFill="1" applyBorder="1" applyAlignment="1">
      <alignment horizontal="left" vertical="center" wrapText="1"/>
    </xf>
    <xf numFmtId="0" fontId="1" fillId="0" borderId="0" xfId="0" applyFont="1" applyFill="1" applyAlignment="1">
      <alignment horizontal="left" vertical="center" wrapText="1"/>
    </xf>
    <xf numFmtId="3" fontId="3" fillId="52" borderId="14" xfId="0" applyNumberFormat="1" applyFont="1" applyFill="1" applyBorder="1" applyAlignment="1">
      <alignment wrapText="1"/>
    </xf>
    <xf numFmtId="3" fontId="3" fillId="52" borderId="35" xfId="0" applyNumberFormat="1" applyFont="1" applyFill="1" applyBorder="1" applyAlignment="1">
      <alignment wrapText="1"/>
    </xf>
    <xf numFmtId="3" fontId="0" fillId="49" borderId="0" xfId="0" applyNumberFormat="1" applyFill="1" applyBorder="1"/>
    <xf numFmtId="3" fontId="0" fillId="49" borderId="10" xfId="0" applyNumberFormat="1" applyFill="1" applyBorder="1" applyAlignment="1" applyProtection="1">
      <alignment wrapText="1"/>
      <protection locked="0"/>
    </xf>
    <xf numFmtId="0" fontId="0" fillId="0" borderId="11" xfId="0" applyFill="1" applyBorder="1" applyProtection="1">
      <protection locked="0"/>
    </xf>
    <xf numFmtId="0" fontId="3" fillId="0" borderId="10" xfId="0" applyFont="1" applyFill="1" applyBorder="1" applyAlignment="1" applyProtection="1">
      <alignment wrapText="1"/>
      <protection locked="0"/>
    </xf>
    <xf numFmtId="14" fontId="3" fillId="0" borderId="10" xfId="0" applyNumberFormat="1" applyFont="1" applyFill="1" applyBorder="1" applyAlignment="1" applyProtection="1">
      <alignment wrapText="1"/>
      <protection locked="0"/>
    </xf>
    <xf numFmtId="3" fontId="0" fillId="0" borderId="10" xfId="0" applyNumberFormat="1" applyFill="1" applyBorder="1" applyAlignment="1" applyProtection="1">
      <alignment wrapText="1"/>
      <protection locked="0"/>
    </xf>
    <xf numFmtId="0" fontId="0" fillId="0" borderId="16" xfId="0" applyFill="1" applyBorder="1" applyAlignment="1" applyProtection="1">
      <alignment wrapText="1"/>
      <protection locked="0"/>
    </xf>
    <xf numFmtId="4" fontId="0" fillId="0" borderId="16" xfId="0" applyNumberFormat="1" applyFill="1" applyBorder="1" applyAlignment="1" applyProtection="1">
      <alignment wrapText="1"/>
      <protection locked="0"/>
    </xf>
    <xf numFmtId="0" fontId="11" fillId="0" borderId="0" xfId="0" applyFont="1" applyFill="1" applyBorder="1" applyAlignment="1" applyProtection="1">
      <alignment wrapText="1"/>
      <protection locked="0"/>
    </xf>
    <xf numFmtId="4" fontId="0" fillId="47" borderId="87" xfId="0" applyNumberFormat="1" applyFill="1" applyBorder="1" applyProtection="1">
      <protection locked="0"/>
    </xf>
    <xf numFmtId="3" fontId="0" fillId="53" borderId="10" xfId="0" applyNumberFormat="1" applyFill="1" applyBorder="1" applyAlignment="1" applyProtection="1">
      <alignment wrapText="1"/>
    </xf>
    <xf numFmtId="3" fontId="3" fillId="46" borderId="11" xfId="0" applyNumberFormat="1" applyFont="1" applyFill="1" applyBorder="1" applyAlignment="1">
      <alignment wrapText="1"/>
    </xf>
    <xf numFmtId="1" fontId="4" fillId="42" borderId="10" xfId="28" applyNumberFormat="1" applyFont="1" applyFill="1" applyBorder="1" applyAlignment="1" applyProtection="1">
      <alignment wrapText="1"/>
      <protection locked="0"/>
    </xf>
    <xf numFmtId="1" fontId="4" fillId="42" borderId="15" xfId="28" applyNumberFormat="1" applyFont="1" applyFill="1" applyBorder="1" applyAlignment="1" applyProtection="1">
      <alignment wrapText="1"/>
      <protection locked="0"/>
    </xf>
    <xf numFmtId="1" fontId="4" fillId="42" borderId="11" xfId="28" applyNumberFormat="1" applyFont="1" applyFill="1" applyBorder="1" applyAlignment="1" applyProtection="1">
      <alignment wrapText="1"/>
      <protection locked="0"/>
    </xf>
    <xf numFmtId="4" fontId="3" fillId="54" borderId="14" xfId="0" applyNumberFormat="1" applyFont="1" applyFill="1" applyBorder="1" applyAlignment="1" applyProtection="1">
      <alignment horizontal="center" vertical="center" wrapText="1"/>
    </xf>
    <xf numFmtId="4" fontId="117" fillId="27" borderId="14" xfId="0" applyNumberFormat="1" applyFont="1" applyFill="1" applyBorder="1" applyAlignment="1" applyProtection="1">
      <alignment horizontal="center"/>
    </xf>
    <xf numFmtId="4" fontId="20" fillId="54" borderId="33" xfId="0" applyNumberFormat="1" applyFont="1" applyFill="1" applyBorder="1" applyAlignment="1" applyProtection="1">
      <alignment vertical="top" wrapText="1"/>
    </xf>
    <xf numFmtId="4" fontId="3" fillId="0" borderId="78" xfId="0" applyNumberFormat="1" applyFont="1" applyFill="1" applyBorder="1" applyAlignment="1" applyProtection="1">
      <alignment horizontal="center" vertical="center" wrapText="1"/>
      <protection locked="0"/>
    </xf>
    <xf numFmtId="4" fontId="7" fillId="25" borderId="22" xfId="0" applyNumberFormat="1" applyFont="1" applyFill="1" applyBorder="1" applyAlignment="1">
      <alignment wrapText="1"/>
    </xf>
    <xf numFmtId="4" fontId="3" fillId="54" borderId="14" xfId="0" applyNumberFormat="1" applyFont="1" applyFill="1" applyBorder="1" applyAlignment="1" applyProtection="1"/>
    <xf numFmtId="0" fontId="11" fillId="25" borderId="14" xfId="0" applyFont="1" applyFill="1" applyBorder="1" applyAlignment="1">
      <alignment wrapText="1"/>
    </xf>
    <xf numFmtId="0" fontId="3" fillId="46" borderId="19" xfId="0" applyFont="1" applyFill="1" applyBorder="1" applyAlignment="1">
      <alignment horizontal="center" vertical="center" wrapText="1"/>
    </xf>
    <xf numFmtId="0" fontId="7" fillId="46" borderId="14" xfId="0" applyFont="1" applyFill="1" applyBorder="1" applyAlignment="1">
      <alignment horizontal="center" wrapText="1"/>
    </xf>
    <xf numFmtId="0" fontId="20" fillId="46" borderId="14" xfId="0" applyFont="1" applyFill="1" applyBorder="1" applyAlignment="1">
      <alignment horizontal="center" wrapText="1"/>
    </xf>
    <xf numFmtId="3" fontId="0" fillId="46" borderId="14" xfId="0" applyNumberFormat="1" applyFill="1" applyBorder="1"/>
    <xf numFmtId="3" fontId="1" fillId="54" borderId="14" xfId="0" applyNumberFormat="1" applyFont="1" applyFill="1" applyBorder="1" applyAlignment="1">
      <alignment wrapText="1"/>
    </xf>
    <xf numFmtId="2" fontId="0" fillId="0" borderId="10" xfId="0" applyNumberFormat="1" applyFill="1" applyBorder="1" applyProtection="1">
      <protection locked="0"/>
    </xf>
    <xf numFmtId="2" fontId="0" fillId="25" borderId="0" xfId="0" applyNumberFormat="1" applyFill="1" applyBorder="1"/>
    <xf numFmtId="2" fontId="3" fillId="54" borderId="10" xfId="0" applyNumberFormat="1" applyFont="1" applyFill="1" applyBorder="1" applyAlignment="1">
      <alignment vertical="top" wrapText="1"/>
    </xf>
    <xf numFmtId="2" fontId="0" fillId="0" borderId="16" xfId="0" applyNumberFormat="1" applyFill="1" applyBorder="1" applyAlignment="1" applyProtection="1">
      <alignment wrapText="1"/>
      <protection locked="0"/>
    </xf>
    <xf numFmtId="2" fontId="0" fillId="0" borderId="10" xfId="0" applyNumberFormat="1" applyFill="1" applyBorder="1" applyAlignment="1" applyProtection="1">
      <alignment wrapText="1"/>
      <protection locked="0"/>
    </xf>
    <xf numFmtId="2" fontId="0" fillId="0" borderId="0" xfId="0" applyNumberFormat="1" applyFill="1" applyBorder="1" applyProtection="1">
      <protection locked="0"/>
    </xf>
    <xf numFmtId="3" fontId="1" fillId="25" borderId="0" xfId="0" applyNumberFormat="1" applyFont="1" applyFill="1" applyBorder="1"/>
    <xf numFmtId="3" fontId="3" fillId="46" borderId="46" xfId="0" applyNumberFormat="1" applyFont="1" applyFill="1" applyBorder="1" applyAlignment="1">
      <alignment vertical="top" wrapText="1"/>
    </xf>
    <xf numFmtId="3" fontId="3" fillId="46" borderId="20" xfId="0" applyNumberFormat="1" applyFont="1" applyFill="1" applyBorder="1" applyAlignment="1">
      <alignment vertical="top" wrapText="1"/>
    </xf>
    <xf numFmtId="3" fontId="0" fillId="54" borderId="0" xfId="0" applyNumberFormat="1" applyFill="1" applyBorder="1"/>
    <xf numFmtId="3" fontId="3" fillId="54" borderId="0" xfId="0" applyNumberFormat="1" applyFont="1" applyFill="1" applyBorder="1"/>
    <xf numFmtId="3" fontId="3" fillId="54" borderId="0" xfId="0" applyNumberFormat="1" applyFont="1" applyFill="1" applyBorder="1" applyAlignment="1">
      <alignment wrapText="1"/>
    </xf>
    <xf numFmtId="3" fontId="3" fillId="46" borderId="16" xfId="0" applyNumberFormat="1" applyFont="1" applyFill="1" applyBorder="1" applyAlignment="1">
      <alignment wrapText="1"/>
    </xf>
    <xf numFmtId="3" fontId="0" fillId="47" borderId="10" xfId="0" applyNumberFormat="1" applyFill="1" applyBorder="1" applyAlignment="1" applyProtection="1">
      <alignment wrapText="1"/>
      <protection locked="0"/>
    </xf>
    <xf numFmtId="3" fontId="0" fillId="47" borderId="0" xfId="0" applyNumberFormat="1" applyFill="1" applyBorder="1" applyProtection="1">
      <protection locked="0"/>
    </xf>
    <xf numFmtId="3" fontId="3" fillId="24" borderId="13" xfId="0" applyNumberFormat="1" applyFont="1" applyFill="1" applyBorder="1" applyAlignment="1"/>
    <xf numFmtId="3" fontId="3" fillId="46" borderId="14" xfId="0" applyNumberFormat="1" applyFont="1" applyFill="1" applyBorder="1"/>
    <xf numFmtId="0" fontId="11" fillId="25" borderId="16" xfId="0" applyFont="1" applyFill="1" applyBorder="1" applyAlignment="1">
      <alignment wrapText="1"/>
    </xf>
    <xf numFmtId="0" fontId="1" fillId="48" borderId="26" xfId="0" applyFont="1" applyFill="1" applyBorder="1"/>
    <xf numFmtId="3" fontId="0" fillId="47" borderId="10" xfId="0" applyNumberFormat="1" applyFill="1" applyBorder="1" applyProtection="1">
      <protection locked="0"/>
    </xf>
    <xf numFmtId="0" fontId="101" fillId="46" borderId="0" xfId="0" applyFont="1" applyFill="1" applyBorder="1" applyAlignment="1"/>
    <xf numFmtId="0" fontId="0" fillId="46" borderId="0" xfId="0" applyFill="1"/>
    <xf numFmtId="0" fontId="0" fillId="46" borderId="0" xfId="0" applyFill="1" applyBorder="1"/>
    <xf numFmtId="0" fontId="0" fillId="46" borderId="11" xfId="0" applyFill="1" applyBorder="1" applyAlignment="1">
      <alignment wrapText="1"/>
    </xf>
    <xf numFmtId="0" fontId="1" fillId="46" borderId="14" xfId="0" applyFont="1" applyFill="1" applyBorder="1" applyAlignment="1">
      <alignment wrapText="1"/>
    </xf>
    <xf numFmtId="3" fontId="0" fillId="46" borderId="16" xfId="0" applyNumberFormat="1" applyFill="1" applyBorder="1"/>
    <xf numFmtId="0" fontId="0" fillId="46" borderId="14" xfId="0" applyFill="1" applyBorder="1" applyAlignment="1">
      <alignment wrapText="1"/>
    </xf>
    <xf numFmtId="0" fontId="0" fillId="46" borderId="13" xfId="0" applyFill="1" applyBorder="1" applyAlignment="1">
      <alignment wrapText="1"/>
    </xf>
    <xf numFmtId="3" fontId="0" fillId="39" borderId="28" xfId="0" applyNumberFormat="1" applyFill="1" applyBorder="1"/>
    <xf numFmtId="0" fontId="0" fillId="25" borderId="18" xfId="0" applyFill="1" applyBorder="1" applyAlignment="1">
      <alignment wrapText="1"/>
    </xf>
    <xf numFmtId="0" fontId="0" fillId="25" borderId="15" xfId="0" applyFill="1" applyBorder="1" applyAlignment="1">
      <alignment wrapText="1"/>
    </xf>
    <xf numFmtId="0" fontId="0" fillId="46" borderId="19" xfId="0" applyFill="1" applyBorder="1" applyAlignment="1"/>
    <xf numFmtId="0" fontId="0" fillId="46" borderId="19" xfId="0" applyFill="1" applyBorder="1" applyAlignment="1">
      <alignment wrapText="1"/>
    </xf>
    <xf numFmtId="3" fontId="0" fillId="46" borderId="53" xfId="0" applyNumberFormat="1" applyFill="1" applyBorder="1"/>
    <xf numFmtId="3" fontId="0" fillId="47" borderId="16" xfId="0" applyNumberFormat="1" applyFill="1" applyBorder="1" applyProtection="1">
      <protection locked="0"/>
    </xf>
    <xf numFmtId="0" fontId="3" fillId="25" borderId="13" xfId="0" applyFont="1" applyFill="1" applyBorder="1" applyAlignment="1">
      <alignment vertical="top"/>
    </xf>
    <xf numFmtId="3" fontId="3" fillId="55" borderId="16" xfId="0" applyNumberFormat="1" applyFont="1" applyFill="1" applyBorder="1" applyAlignment="1">
      <alignment wrapText="1"/>
    </xf>
    <xf numFmtId="0" fontId="3" fillId="46" borderId="10" xfId="0" applyFont="1" applyFill="1" applyBorder="1" applyAlignment="1">
      <alignment horizontal="center" vertical="center" wrapText="1"/>
    </xf>
    <xf numFmtId="0" fontId="3" fillId="46" borderId="13" xfId="0" applyFont="1" applyFill="1" applyBorder="1" applyAlignment="1">
      <alignment horizontal="left" vertical="center" wrapText="1"/>
    </xf>
    <xf numFmtId="0" fontId="3" fillId="46" borderId="10" xfId="0" applyFont="1" applyFill="1" applyBorder="1" applyAlignment="1">
      <alignment horizontal="left" wrapText="1"/>
    </xf>
    <xf numFmtId="0" fontId="4" fillId="46" borderId="10" xfId="0" applyFont="1" applyFill="1" applyBorder="1" applyAlignment="1">
      <alignment horizontal="left" wrapText="1"/>
    </xf>
    <xf numFmtId="0" fontId="3" fillId="46" borderId="13" xfId="0" applyFont="1" applyFill="1" applyBorder="1" applyAlignment="1">
      <alignment horizontal="center" vertical="center" wrapText="1"/>
    </xf>
    <xf numFmtId="0" fontId="16" fillId="0" borderId="0" xfId="0" applyFont="1" applyFill="1" applyAlignment="1" applyProtection="1">
      <alignment wrapText="1"/>
    </xf>
    <xf numFmtId="0" fontId="16" fillId="0" borderId="0" xfId="0" applyFont="1" applyFill="1" applyAlignment="1" applyProtection="1">
      <alignment wrapText="1"/>
      <protection locked="0"/>
    </xf>
    <xf numFmtId="0" fontId="0" fillId="0" borderId="0" xfId="0" applyFill="1" applyAlignment="1" applyProtection="1">
      <alignment wrapText="1"/>
      <protection locked="0"/>
    </xf>
    <xf numFmtId="0" fontId="102" fillId="0" borderId="0" xfId="0" applyFont="1" applyFill="1" applyAlignment="1" applyProtection="1">
      <alignment wrapText="1"/>
    </xf>
    <xf numFmtId="0" fontId="114" fillId="0" borderId="0" xfId="0" applyFont="1" applyFill="1" applyAlignment="1" applyProtection="1">
      <alignment wrapText="1"/>
    </xf>
    <xf numFmtId="0" fontId="6" fillId="0" borderId="0" xfId="0" applyFont="1" applyFill="1" applyAlignment="1" applyProtection="1">
      <alignment wrapText="1"/>
    </xf>
    <xf numFmtId="0" fontId="113" fillId="0" borderId="0" xfId="0" applyFont="1" applyFill="1" applyAlignment="1" applyProtection="1">
      <alignment wrapText="1"/>
    </xf>
    <xf numFmtId="0" fontId="0" fillId="52" borderId="0" xfId="0" applyFill="1" applyProtection="1"/>
    <xf numFmtId="0" fontId="0" fillId="52" borderId="0" xfId="0" applyFill="1" applyAlignment="1" applyProtection="1">
      <alignment wrapText="1"/>
    </xf>
    <xf numFmtId="0" fontId="0" fillId="52" borderId="0" xfId="0" applyFill="1" applyAlignment="1" applyProtection="1"/>
    <xf numFmtId="0" fontId="1" fillId="52" borderId="0" xfId="0" applyFont="1" applyFill="1" applyAlignment="1" applyProtection="1">
      <alignment wrapText="1"/>
    </xf>
    <xf numFmtId="3" fontId="0" fillId="52" borderId="0" xfId="0" applyNumberFormat="1" applyFill="1" applyAlignment="1" applyProtection="1">
      <alignment wrapText="1"/>
    </xf>
    <xf numFmtId="0" fontId="3" fillId="52" borderId="0" xfId="0" applyFont="1" applyFill="1" applyProtection="1"/>
    <xf numFmtId="0" fontId="3" fillId="52" borderId="0" xfId="0" applyFont="1" applyFill="1" applyProtection="1">
      <protection locked="0"/>
    </xf>
    <xf numFmtId="0" fontId="0" fillId="52" borderId="0" xfId="0" applyFill="1" applyProtection="1">
      <protection locked="0"/>
    </xf>
    <xf numFmtId="0" fontId="102" fillId="52" borderId="0" xfId="0" applyFont="1" applyFill="1" applyProtection="1"/>
    <xf numFmtId="0" fontId="114" fillId="52" borderId="0" xfId="0" applyFont="1" applyFill="1" applyProtection="1"/>
    <xf numFmtId="0" fontId="6" fillId="52" borderId="0" xfId="0" applyFont="1" applyFill="1" applyProtection="1"/>
    <xf numFmtId="0" fontId="113" fillId="52" borderId="0" xfId="0" applyFont="1" applyFill="1" applyProtection="1"/>
    <xf numFmtId="3" fontId="3" fillId="54" borderId="28" xfId="0" applyNumberFormat="1" applyFont="1" applyFill="1" applyBorder="1" applyAlignment="1"/>
    <xf numFmtId="3" fontId="3" fillId="54" borderId="35" xfId="0" applyNumberFormat="1" applyFont="1" applyFill="1" applyBorder="1" applyAlignment="1">
      <alignment wrapText="1"/>
    </xf>
    <xf numFmtId="0" fontId="1" fillId="46" borderId="10" xfId="0" applyFont="1" applyFill="1" applyBorder="1" applyAlignment="1">
      <alignment horizontal="left" wrapText="1"/>
    </xf>
    <xf numFmtId="0" fontId="1" fillId="0" borderId="81" xfId="0" applyFont="1" applyBorder="1" applyAlignment="1">
      <alignment horizontal="left" vertical="center" wrapText="1"/>
    </xf>
    <xf numFmtId="3" fontId="3" fillId="55" borderId="14" xfId="0" applyNumberFormat="1" applyFont="1" applyFill="1" applyBorder="1" applyAlignment="1" applyProtection="1">
      <alignment wrapText="1"/>
      <protection locked="0"/>
    </xf>
    <xf numFmtId="0" fontId="6" fillId="47" borderId="0" xfId="0" applyFont="1" applyFill="1" applyAlignment="1">
      <alignment wrapText="1"/>
    </xf>
    <xf numFmtId="0" fontId="3" fillId="47" borderId="10" xfId="0" applyFont="1" applyFill="1" applyBorder="1" applyAlignment="1">
      <alignment horizontal="left" vertical="center" wrapText="1"/>
    </xf>
    <xf numFmtId="3" fontId="3" fillId="47" borderId="10" xfId="0" applyNumberFormat="1" applyFont="1" applyFill="1" applyBorder="1" applyAlignment="1">
      <alignment wrapText="1"/>
    </xf>
    <xf numFmtId="0" fontId="2" fillId="47" borderId="15" xfId="0" applyFont="1" applyFill="1" applyBorder="1" applyAlignment="1">
      <alignment horizontal="left" wrapText="1"/>
    </xf>
    <xf numFmtId="3" fontId="0" fillId="47" borderId="0" xfId="0" applyNumberFormat="1" applyFill="1" applyAlignment="1" applyProtection="1">
      <alignment wrapText="1"/>
    </xf>
    <xf numFmtId="3" fontId="0" fillId="47" borderId="10" xfId="0" applyNumberFormat="1" applyFill="1" applyBorder="1" applyAlignment="1" applyProtection="1">
      <alignment wrapText="1"/>
    </xf>
    <xf numFmtId="0" fontId="118" fillId="0" borderId="0" xfId="0" applyFont="1" applyAlignment="1">
      <alignment vertical="center"/>
    </xf>
    <xf numFmtId="0" fontId="3" fillId="0" borderId="16" xfId="0" applyFont="1" applyFill="1" applyBorder="1"/>
    <xf numFmtId="0" fontId="1" fillId="25" borderId="0" xfId="0" applyFont="1" applyFill="1"/>
    <xf numFmtId="0" fontId="3" fillId="46" borderId="19" xfId="0" applyFont="1" applyFill="1" applyBorder="1" applyAlignment="1">
      <alignment horizontal="left" vertical="center" wrapText="1"/>
    </xf>
    <xf numFmtId="0" fontId="1" fillId="56" borderId="14" xfId="0" applyFont="1" applyFill="1" applyBorder="1" applyAlignment="1">
      <alignment vertical="top" wrapText="1"/>
    </xf>
    <xf numFmtId="0" fontId="3" fillId="56" borderId="19" xfId="0" applyFont="1" applyFill="1" applyBorder="1" applyAlignment="1">
      <alignment horizontal="center" vertical="center" wrapText="1"/>
    </xf>
    <xf numFmtId="0" fontId="1" fillId="25" borderId="14" xfId="0" applyFont="1" applyFill="1" applyBorder="1" applyAlignment="1">
      <alignment horizontal="center" wrapText="1"/>
    </xf>
    <xf numFmtId="0" fontId="110" fillId="56" borderId="14" xfId="0" applyFont="1" applyFill="1" applyBorder="1" applyAlignment="1">
      <alignment horizontal="center" wrapText="1"/>
    </xf>
    <xf numFmtId="0" fontId="1" fillId="24" borderId="26" xfId="0" applyFont="1" applyFill="1" applyBorder="1"/>
    <xf numFmtId="0" fontId="3" fillId="56" borderId="16" xfId="0" applyFont="1" applyFill="1" applyBorder="1" applyAlignment="1">
      <alignment wrapText="1"/>
    </xf>
    <xf numFmtId="4" fontId="3" fillId="56" borderId="20" xfId="0" applyNumberFormat="1" applyFont="1" applyFill="1" applyBorder="1" applyProtection="1"/>
    <xf numFmtId="4" fontId="3" fillId="56" borderId="21" xfId="0" applyNumberFormat="1" applyFont="1" applyFill="1" applyBorder="1" applyProtection="1"/>
    <xf numFmtId="3" fontId="3" fillId="56" borderId="21" xfId="0" applyNumberFormat="1" applyFont="1" applyFill="1" applyBorder="1" applyProtection="1"/>
    <xf numFmtId="3" fontId="0" fillId="56" borderId="0" xfId="0" applyNumberFormat="1" applyFill="1" applyAlignment="1" applyProtection="1">
      <alignment wrapText="1"/>
    </xf>
    <xf numFmtId="3" fontId="0" fillId="56" borderId="10" xfId="0" applyNumberFormat="1" applyFill="1" applyBorder="1" applyAlignment="1" applyProtection="1">
      <alignment wrapText="1"/>
    </xf>
    <xf numFmtId="4" fontId="3" fillId="56" borderId="22" xfId="0" applyNumberFormat="1" applyFont="1" applyFill="1" applyBorder="1" applyProtection="1"/>
    <xf numFmtId="4" fontId="3" fillId="56" borderId="23" xfId="0" applyNumberFormat="1" applyFont="1" applyFill="1" applyBorder="1" applyProtection="1"/>
    <xf numFmtId="0" fontId="3" fillId="56" borderId="14" xfId="0" applyFont="1" applyFill="1" applyBorder="1" applyAlignment="1">
      <alignment wrapText="1"/>
    </xf>
    <xf numFmtId="3" fontId="3" fillId="56" borderId="23" xfId="0" applyNumberFormat="1" applyFont="1" applyFill="1" applyBorder="1" applyProtection="1"/>
    <xf numFmtId="0" fontId="3" fillId="56" borderId="24" xfId="0" applyFont="1" applyFill="1" applyBorder="1"/>
    <xf numFmtId="4" fontId="3" fillId="56" borderId="25" xfId="0" applyNumberFormat="1" applyFont="1" applyFill="1" applyBorder="1" applyProtection="1"/>
    <xf numFmtId="4" fontId="3" fillId="56" borderId="24" xfId="0" applyNumberFormat="1" applyFont="1" applyFill="1" applyBorder="1" applyProtection="1"/>
    <xf numFmtId="3" fontId="3" fillId="56" borderId="24" xfId="0" applyNumberFormat="1" applyFont="1" applyFill="1" applyBorder="1" applyProtection="1"/>
    <xf numFmtId="3" fontId="3" fillId="56" borderId="26" xfId="0" applyNumberFormat="1" applyFont="1" applyFill="1" applyBorder="1" applyProtection="1"/>
    <xf numFmtId="4" fontId="3" fillId="56" borderId="26" xfId="0" applyNumberFormat="1" applyFont="1" applyFill="1" applyBorder="1" applyProtection="1"/>
    <xf numFmtId="3" fontId="116" fillId="0" borderId="0" xfId="0" applyNumberFormat="1" applyFont="1" applyFill="1" applyProtection="1">
      <protection locked="0"/>
    </xf>
    <xf numFmtId="0" fontId="3" fillId="0" borderId="28" xfId="0" applyFont="1" applyFill="1" applyBorder="1" applyProtection="1">
      <protection locked="0"/>
    </xf>
    <xf numFmtId="167" fontId="3" fillId="0" borderId="28" xfId="0" applyNumberFormat="1" applyFont="1" applyFill="1" applyBorder="1" applyProtection="1">
      <protection locked="0"/>
    </xf>
    <xf numFmtId="0" fontId="1" fillId="0" borderId="10" xfId="0" applyFont="1" applyFill="1" applyBorder="1" applyAlignment="1">
      <alignment wrapText="1"/>
    </xf>
    <xf numFmtId="0" fontId="6" fillId="57" borderId="0" xfId="0" applyFont="1" applyFill="1" applyBorder="1" applyProtection="1"/>
    <xf numFmtId="0" fontId="0" fillId="57" borderId="0" xfId="0" applyFill="1" applyBorder="1"/>
    <xf numFmtId="0" fontId="0" fillId="57" borderId="0" xfId="0" applyFill="1" applyBorder="1" applyProtection="1"/>
    <xf numFmtId="0" fontId="0" fillId="0" borderId="0" xfId="0" applyBorder="1" applyAlignment="1">
      <alignment horizontal="left" vertical="center" wrapText="1"/>
    </xf>
    <xf numFmtId="0" fontId="3" fillId="0" borderId="0" xfId="0" applyFont="1" applyAlignment="1">
      <alignment horizontal="left" vertical="center" wrapText="1"/>
    </xf>
    <xf numFmtId="0" fontId="4" fillId="47" borderId="19" xfId="0" applyFont="1" applyFill="1" applyBorder="1" applyAlignment="1">
      <alignment horizontal="left" wrapText="1"/>
    </xf>
    <xf numFmtId="0" fontId="4" fillId="47" borderId="0" xfId="0" applyFont="1" applyFill="1" applyBorder="1" applyAlignment="1">
      <alignment horizontal="left" wrapText="1"/>
    </xf>
    <xf numFmtId="0" fontId="4" fillId="0" borderId="0" xfId="0" applyFont="1" applyBorder="1" applyAlignment="1">
      <alignment horizontal="left" vertical="center" wrapText="1"/>
    </xf>
    <xf numFmtId="0" fontId="21" fillId="0" borderId="0" xfId="0" applyFont="1" applyFill="1" applyAlignment="1">
      <alignment horizontal="left" wrapText="1"/>
    </xf>
    <xf numFmtId="3" fontId="8" fillId="0" borderId="18" xfId="0" applyNumberFormat="1" applyFont="1" applyFill="1" applyBorder="1" applyAlignment="1">
      <alignment horizontal="left" vertical="center" wrapText="1" shrinkToFit="1"/>
    </xf>
    <xf numFmtId="3" fontId="8" fillId="0" borderId="15" xfId="0" applyNumberFormat="1" applyFont="1" applyFill="1" applyBorder="1" applyAlignment="1">
      <alignment horizontal="left" vertical="center" wrapText="1" shrinkToFit="1"/>
    </xf>
    <xf numFmtId="0" fontId="4" fillId="47" borderId="0" xfId="0" applyFont="1" applyFill="1" applyAlignment="1">
      <alignment horizontal="left" vertical="center" wrapText="1"/>
    </xf>
    <xf numFmtId="0" fontId="0" fillId="47" borderId="0" xfId="0" applyFill="1" applyAlignment="1">
      <alignment horizontal="left" vertical="center" wrapText="1"/>
    </xf>
    <xf numFmtId="0" fontId="1" fillId="0" borderId="0" xfId="0" applyFont="1" applyFill="1" applyAlignment="1">
      <alignment horizontal="left" wrapText="1"/>
    </xf>
    <xf numFmtId="0" fontId="3" fillId="0" borderId="17" xfId="0" applyFont="1" applyFill="1" applyBorder="1" applyAlignment="1">
      <alignment horizontal="left" wrapText="1"/>
    </xf>
    <xf numFmtId="0" fontId="3" fillId="0" borderId="15" xfId="0" applyFont="1" applyFill="1" applyBorder="1"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47" borderId="17" xfId="0" applyFont="1" applyFill="1" applyBorder="1" applyAlignment="1">
      <alignment horizontal="left" wrapText="1"/>
    </xf>
    <xf numFmtId="0" fontId="3" fillId="47" borderId="15" xfId="0" applyFont="1" applyFill="1" applyBorder="1" applyAlignment="1">
      <alignment horizontal="left" wrapText="1"/>
    </xf>
    <xf numFmtId="0" fontId="2" fillId="47" borderId="17" xfId="0" applyFont="1" applyFill="1" applyBorder="1" applyAlignment="1">
      <alignment horizontal="left" wrapText="1"/>
    </xf>
    <xf numFmtId="0" fontId="2" fillId="47" borderId="15" xfId="0" applyFont="1" applyFill="1" applyBorder="1" applyAlignment="1">
      <alignment horizontal="left" wrapText="1"/>
    </xf>
    <xf numFmtId="0" fontId="3" fillId="46" borderId="11"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3" fillId="46" borderId="16" xfId="0" applyFont="1" applyFill="1" applyBorder="1" applyAlignment="1">
      <alignment horizontal="center" vertical="center" wrapText="1"/>
    </xf>
    <xf numFmtId="0" fontId="1" fillId="0" borderId="0" xfId="0" applyFont="1" applyAlignment="1">
      <alignment horizontal="left" vertical="center" wrapText="1"/>
    </xf>
    <xf numFmtId="0" fontId="119" fillId="46" borderId="27" xfId="0" applyFont="1" applyFill="1" applyBorder="1" applyAlignment="1">
      <alignment horizontal="center" wrapText="1"/>
    </xf>
    <xf numFmtId="0" fontId="119" fillId="46" borderId="52" xfId="0" applyFont="1" applyFill="1" applyBorder="1" applyAlignment="1">
      <alignment horizontal="center" wrapText="1"/>
    </xf>
    <xf numFmtId="0" fontId="119" fillId="46" borderId="56" xfId="0" applyFont="1" applyFill="1" applyBorder="1" applyAlignment="1">
      <alignment horizontal="center" wrapText="1"/>
    </xf>
    <xf numFmtId="0" fontId="1" fillId="46" borderId="14" xfId="0" applyFont="1" applyFill="1" applyBorder="1" applyAlignment="1">
      <alignment horizontal="left" vertical="center" wrapText="1"/>
    </xf>
    <xf numFmtId="0" fontId="1" fillId="46" borderId="16" xfId="0" applyFont="1" applyFill="1" applyBorder="1" applyAlignment="1">
      <alignment horizontal="left" vertical="center" wrapText="1"/>
    </xf>
    <xf numFmtId="0" fontId="12" fillId="38" borderId="78" xfId="0" applyFont="1" applyFill="1" applyBorder="1" applyAlignment="1">
      <alignment horizontal="center" wrapText="1"/>
    </xf>
    <xf numFmtId="0" fontId="12" fillId="38" borderId="77" xfId="0" applyFont="1" applyFill="1" applyBorder="1" applyAlignment="1">
      <alignment horizontal="center" wrapText="1"/>
    </xf>
    <xf numFmtId="0" fontId="12" fillId="38" borderId="79" xfId="0" applyFont="1" applyFill="1" applyBorder="1" applyAlignment="1">
      <alignment horizontal="center" wrapText="1"/>
    </xf>
    <xf numFmtId="0" fontId="0" fillId="47" borderId="17" xfId="0" applyNumberFormat="1" applyFill="1" applyBorder="1" applyAlignment="1" applyProtection="1">
      <alignment horizontal="center"/>
      <protection locked="0"/>
    </xf>
    <xf numFmtId="0" fontId="0" fillId="47" borderId="18" xfId="0" applyNumberFormat="1" applyFill="1" applyBorder="1" applyAlignment="1" applyProtection="1">
      <alignment horizontal="center"/>
      <protection locked="0"/>
    </xf>
    <xf numFmtId="0" fontId="0" fillId="47" borderId="15" xfId="0" applyNumberFormat="1" applyFill="1" applyBorder="1" applyAlignment="1" applyProtection="1">
      <alignment horizontal="center"/>
      <protection locked="0"/>
    </xf>
    <xf numFmtId="0" fontId="1" fillId="25" borderId="11" xfId="0" applyFont="1" applyFill="1" applyBorder="1" applyAlignment="1">
      <alignment horizontal="center" wrapText="1"/>
    </xf>
    <xf numFmtId="0" fontId="0" fillId="25" borderId="14" xfId="0" applyFill="1" applyBorder="1" applyAlignment="1">
      <alignment horizontal="center" wrapText="1"/>
    </xf>
    <xf numFmtId="0" fontId="0" fillId="0" borderId="17" xfId="0" applyNumberFormat="1" applyFill="1" applyBorder="1" applyAlignment="1" applyProtection="1">
      <alignment horizontal="left" wrapText="1"/>
      <protection locked="0"/>
    </xf>
    <xf numFmtId="0" fontId="0" fillId="0" borderId="18" xfId="0" applyNumberFormat="1" applyFill="1" applyBorder="1" applyAlignment="1" applyProtection="1">
      <alignment horizontal="left" wrapText="1"/>
      <protection locked="0"/>
    </xf>
    <xf numFmtId="0" fontId="0" fillId="0" borderId="15" xfId="0" applyNumberFormat="1" applyFill="1" applyBorder="1" applyAlignment="1" applyProtection="1">
      <alignment horizontal="left" wrapText="1"/>
      <protection locked="0"/>
    </xf>
    <xf numFmtId="0" fontId="0" fillId="0" borderId="17" xfId="0" applyNumberFormat="1" applyFill="1" applyBorder="1" applyAlignment="1" applyProtection="1">
      <alignment horizontal="left" vertical="top" wrapText="1"/>
      <protection locked="0"/>
    </xf>
    <xf numFmtId="0" fontId="0" fillId="0" borderId="18" xfId="0" applyNumberFormat="1" applyFill="1" applyBorder="1" applyAlignment="1" applyProtection="1">
      <alignment horizontal="left" vertical="top" wrapText="1"/>
      <protection locked="0"/>
    </xf>
    <xf numFmtId="0" fontId="3" fillId="24" borderId="31" xfId="0" applyFont="1" applyFill="1" applyBorder="1" applyAlignment="1">
      <alignment horizontal="center" wrapText="1"/>
    </xf>
    <xf numFmtId="0" fontId="3" fillId="24" borderId="29" xfId="0" applyFont="1" applyFill="1" applyBorder="1" applyAlignment="1">
      <alignment horizontal="center" wrapText="1"/>
    </xf>
    <xf numFmtId="0" fontId="3" fillId="24" borderId="30" xfId="0" applyFont="1" applyFill="1" applyBorder="1" applyAlignment="1">
      <alignment horizontal="center" wrapText="1"/>
    </xf>
    <xf numFmtId="0" fontId="3" fillId="24" borderId="78" xfId="0" applyFont="1" applyFill="1" applyBorder="1" applyAlignment="1">
      <alignment horizontal="center" wrapText="1"/>
    </xf>
    <xf numFmtId="0" fontId="3" fillId="24" borderId="77" xfId="0" applyFont="1" applyFill="1" applyBorder="1" applyAlignment="1">
      <alignment horizontal="center" wrapText="1"/>
    </xf>
    <xf numFmtId="0" fontId="3" fillId="24" borderId="79" xfId="0" applyFont="1" applyFill="1" applyBorder="1" applyAlignment="1">
      <alignment horizontal="center" wrapText="1"/>
    </xf>
    <xf numFmtId="0" fontId="20" fillId="27" borderId="32" xfId="0" applyFont="1" applyFill="1" applyBorder="1" applyAlignment="1">
      <alignment horizontal="center" wrapText="1"/>
    </xf>
    <xf numFmtId="0" fontId="20" fillId="27" borderId="35" xfId="0" applyFont="1" applyFill="1" applyBorder="1" applyAlignment="1">
      <alignment horizontal="center" wrapText="1"/>
    </xf>
    <xf numFmtId="3" fontId="3" fillId="25" borderId="18" xfId="0" applyNumberFormat="1" applyFont="1" applyFill="1" applyBorder="1" applyAlignment="1">
      <alignment horizontal="center" wrapText="1"/>
    </xf>
    <xf numFmtId="4" fontId="3" fillId="25" borderId="31" xfId="0" applyNumberFormat="1" applyFont="1" applyFill="1" applyBorder="1" applyAlignment="1">
      <alignment horizontal="center" wrapText="1"/>
    </xf>
    <xf numFmtId="4" fontId="3" fillId="25" borderId="29" xfId="0" applyNumberFormat="1" applyFont="1" applyFill="1" applyBorder="1" applyAlignment="1">
      <alignment horizontal="center" wrapText="1"/>
    </xf>
    <xf numFmtId="4" fontId="3" fillId="25" borderId="43" xfId="0" applyNumberFormat="1" applyFont="1" applyFill="1" applyBorder="1" applyAlignment="1">
      <alignment horizontal="center" wrapText="1"/>
    </xf>
    <xf numFmtId="3" fontId="3" fillId="49" borderId="45" xfId="0" applyNumberFormat="1" applyFont="1" applyFill="1" applyBorder="1" applyAlignment="1">
      <alignment horizontal="center" vertical="center" wrapText="1"/>
    </xf>
    <xf numFmtId="3" fontId="3" fillId="49" borderId="14" xfId="0" applyNumberFormat="1" applyFont="1" applyFill="1" applyBorder="1" applyAlignment="1">
      <alignment horizontal="center" vertical="center" wrapText="1"/>
    </xf>
    <xf numFmtId="3" fontId="3" fillId="49" borderId="16" xfId="0" applyNumberFormat="1" applyFont="1" applyFill="1" applyBorder="1" applyAlignment="1">
      <alignment horizontal="center" vertical="center" wrapText="1"/>
    </xf>
    <xf numFmtId="4" fontId="3" fillId="24" borderId="0" xfId="0" applyNumberFormat="1" applyFont="1" applyFill="1" applyBorder="1" applyAlignment="1" applyProtection="1">
      <alignment horizontal="center" wrapText="1"/>
    </xf>
    <xf numFmtId="4" fontId="3" fillId="24" borderId="77" xfId="0" applyNumberFormat="1" applyFont="1" applyFill="1" applyBorder="1" applyAlignment="1" applyProtection="1">
      <alignment horizontal="center" wrapText="1"/>
    </xf>
    <xf numFmtId="3" fontId="3" fillId="25" borderId="17" xfId="0" applyNumberFormat="1" applyFont="1" applyFill="1" applyBorder="1" applyAlignment="1">
      <alignment horizontal="center" wrapText="1"/>
    </xf>
    <xf numFmtId="3" fontId="3" fillId="54" borderId="88" xfId="0" applyNumberFormat="1" applyFont="1" applyFill="1" applyBorder="1" applyAlignment="1">
      <alignment horizontal="center" wrapText="1"/>
    </xf>
    <xf numFmtId="3" fontId="3" fillId="54" borderId="29" xfId="0" applyNumberFormat="1" applyFont="1" applyFill="1" applyBorder="1" applyAlignment="1">
      <alignment horizontal="center"/>
    </xf>
    <xf numFmtId="0" fontId="0" fillId="46" borderId="17" xfId="0" applyFill="1" applyBorder="1" applyAlignment="1">
      <alignment horizontal="center" wrapText="1"/>
    </xf>
    <xf numFmtId="0" fontId="0" fillId="46" borderId="18" xfId="0" applyFill="1" applyBorder="1" applyAlignment="1">
      <alignment horizontal="center" wrapText="1"/>
    </xf>
    <xf numFmtId="0" fontId="0" fillId="46" borderId="15" xfId="0" applyFill="1" applyBorder="1" applyAlignment="1">
      <alignment horizontal="center" wrapText="1"/>
    </xf>
    <xf numFmtId="0" fontId="3" fillId="54" borderId="27" xfId="0" applyFont="1" applyFill="1" applyBorder="1" applyAlignment="1">
      <alignment horizontal="center" wrapText="1"/>
    </xf>
    <xf numFmtId="0" fontId="3" fillId="54" borderId="52" xfId="0" applyFont="1" applyFill="1" applyBorder="1" applyAlignment="1">
      <alignment horizontal="center" wrapText="1"/>
    </xf>
    <xf numFmtId="4" fontId="3" fillId="39" borderId="27" xfId="0" applyNumberFormat="1" applyFont="1" applyFill="1" applyBorder="1" applyAlignment="1">
      <alignment horizontal="center"/>
    </xf>
    <xf numFmtId="4" fontId="3" fillId="39" borderId="52" xfId="0" applyNumberFormat="1" applyFont="1" applyFill="1" applyBorder="1" applyAlignment="1">
      <alignment horizontal="center"/>
    </xf>
    <xf numFmtId="4" fontId="3" fillId="39" borderId="56" xfId="0" applyNumberFormat="1" applyFont="1" applyFill="1" applyBorder="1" applyAlignment="1">
      <alignment horizontal="center"/>
    </xf>
    <xf numFmtId="4" fontId="3" fillId="25" borderId="11" xfId="0" applyNumberFormat="1" applyFont="1" applyFill="1" applyBorder="1" applyAlignment="1">
      <alignment horizontal="center" vertical="center" wrapText="1"/>
    </xf>
    <xf numFmtId="4" fontId="3" fillId="25" borderId="14" xfId="0" applyNumberFormat="1" applyFont="1" applyFill="1" applyBorder="1" applyAlignment="1">
      <alignment horizontal="center" vertical="center" wrapText="1"/>
    </xf>
    <xf numFmtId="4" fontId="3" fillId="25" borderId="45" xfId="0" applyNumberFormat="1" applyFont="1" applyFill="1" applyBorder="1" applyAlignment="1">
      <alignment horizontal="center" vertical="center" wrapText="1"/>
    </xf>
    <xf numFmtId="4" fontId="3" fillId="25" borderId="22" xfId="0" applyNumberFormat="1" applyFont="1" applyFill="1" applyBorder="1" applyAlignment="1">
      <alignment horizontal="center" vertical="center" wrapText="1"/>
    </xf>
    <xf numFmtId="4" fontId="20" fillId="56" borderId="88" xfId="0" applyNumberFormat="1" applyFont="1" applyFill="1" applyBorder="1" applyAlignment="1">
      <alignment horizontal="center" vertical="center" wrapText="1"/>
    </xf>
    <xf numFmtId="4" fontId="20" fillId="56" borderId="19" xfId="0" applyNumberFormat="1" applyFont="1" applyFill="1" applyBorder="1" applyAlignment="1">
      <alignment horizontal="center" vertical="center" wrapText="1"/>
    </xf>
    <xf numFmtId="2" fontId="52" fillId="54" borderId="14" xfId="0" applyNumberFormat="1" applyFont="1" applyFill="1" applyBorder="1" applyAlignment="1">
      <alignment horizontal="center" vertical="center" wrapText="1"/>
    </xf>
    <xf numFmtId="2" fontId="52" fillId="54" borderId="16" xfId="0" applyNumberFormat="1" applyFont="1" applyFill="1" applyBorder="1" applyAlignment="1">
      <alignment horizontal="center" vertical="center" wrapText="1"/>
    </xf>
    <xf numFmtId="3" fontId="120" fillId="45" borderId="14" xfId="0" applyNumberFormat="1" applyFont="1" applyFill="1" applyBorder="1" applyAlignment="1" applyProtection="1">
      <alignment horizontal="center" vertical="center" wrapText="1"/>
      <protection locked="0"/>
    </xf>
    <xf numFmtId="3" fontId="120" fillId="45" borderId="16" xfId="0" applyNumberFormat="1" applyFont="1" applyFill="1" applyBorder="1" applyAlignment="1" applyProtection="1">
      <alignment horizontal="center" vertical="center" wrapText="1"/>
      <protection locked="0"/>
    </xf>
    <xf numFmtId="3" fontId="3" fillId="27" borderId="52" xfId="0" applyNumberFormat="1" applyFont="1" applyFill="1" applyBorder="1" applyAlignment="1">
      <alignment horizontal="center" wrapText="1"/>
    </xf>
    <xf numFmtId="3" fontId="3" fillId="27" borderId="56" xfId="0" applyNumberFormat="1" applyFont="1" applyFill="1" applyBorder="1" applyAlignment="1">
      <alignment horizontal="center" wrapTex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5" xfId="0" applyFont="1" applyFill="1" applyBorder="1" applyAlignment="1">
      <alignment horizontal="center"/>
    </xf>
    <xf numFmtId="3" fontId="3" fillId="0" borderId="17" xfId="0" applyNumberFormat="1" applyFont="1" applyFill="1" applyBorder="1" applyAlignment="1" applyProtection="1">
      <alignment horizontal="center"/>
    </xf>
    <xf numFmtId="3" fontId="3" fillId="0" borderId="18" xfId="0" applyNumberFormat="1" applyFont="1" applyFill="1" applyBorder="1" applyAlignment="1" applyProtection="1">
      <alignment horizontal="center"/>
    </xf>
    <xf numFmtId="3" fontId="3" fillId="0" borderId="15" xfId="0" applyNumberFormat="1" applyFont="1" applyFill="1" applyBorder="1" applyAlignment="1" applyProtection="1">
      <alignment horizontal="center"/>
    </xf>
    <xf numFmtId="4" fontId="20" fillId="27" borderId="14" xfId="0" applyNumberFormat="1" applyFont="1" applyFill="1" applyBorder="1" applyAlignment="1">
      <alignment horizontal="center" vertical="center" wrapText="1"/>
    </xf>
    <xf numFmtId="4" fontId="20" fillId="27" borderId="33" xfId="0" applyNumberFormat="1" applyFont="1" applyFill="1" applyBorder="1" applyAlignment="1">
      <alignment horizontal="center" vertical="center" wrapText="1"/>
    </xf>
    <xf numFmtId="4" fontId="20" fillId="45" borderId="14" xfId="0" applyNumberFormat="1" applyFont="1" applyFill="1" applyBorder="1" applyAlignment="1">
      <alignment horizontal="center" vertical="center" wrapText="1"/>
    </xf>
    <xf numFmtId="4" fontId="20" fillId="45" borderId="33" xfId="0" applyNumberFormat="1" applyFont="1" applyFill="1" applyBorder="1" applyAlignment="1">
      <alignment horizontal="center" vertical="center" wrapText="1"/>
    </xf>
    <xf numFmtId="3" fontId="21" fillId="27" borderId="49" xfId="0" applyNumberFormat="1" applyFont="1" applyFill="1" applyBorder="1" applyAlignment="1" applyProtection="1">
      <alignment horizontal="center" vertical="center" wrapText="1" shrinkToFit="1"/>
    </xf>
    <xf numFmtId="3" fontId="21" fillId="27" borderId="59" xfId="0" applyNumberFormat="1" applyFont="1" applyFill="1" applyBorder="1" applyAlignment="1" applyProtection="1">
      <alignment horizontal="center" vertical="center" wrapText="1" shrinkToFit="1"/>
    </xf>
    <xf numFmtId="3" fontId="21" fillId="27" borderId="89" xfId="0" applyNumberFormat="1" applyFont="1" applyFill="1" applyBorder="1" applyAlignment="1" applyProtection="1">
      <alignment horizontal="center" vertical="center" wrapText="1" shrinkToFit="1"/>
    </xf>
    <xf numFmtId="0" fontId="3" fillId="0" borderId="13" xfId="0" applyFont="1" applyFill="1" applyBorder="1" applyAlignment="1">
      <alignment horizontal="left"/>
    </xf>
    <xf numFmtId="0" fontId="3" fillId="0" borderId="44" xfId="0" applyFont="1" applyFill="1" applyBorder="1" applyAlignment="1">
      <alignment horizontal="left"/>
    </xf>
    <xf numFmtId="0" fontId="3" fillId="0" borderId="18" xfId="0" applyFont="1" applyFill="1" applyBorder="1" applyAlignment="1">
      <alignment horizontal="left"/>
    </xf>
    <xf numFmtId="0" fontId="0" fillId="27" borderId="11" xfId="0" applyFill="1" applyBorder="1" applyAlignment="1">
      <alignment horizontal="center" wrapText="1"/>
    </xf>
    <xf numFmtId="0" fontId="0" fillId="27" borderId="14" xfId="0" applyFill="1" applyBorder="1" applyAlignment="1">
      <alignment horizontal="center" wrapText="1"/>
    </xf>
    <xf numFmtId="0" fontId="0" fillId="27" borderId="16" xfId="0" applyFill="1" applyBorder="1" applyAlignment="1">
      <alignment horizontal="center" wrapText="1"/>
    </xf>
    <xf numFmtId="0" fontId="16" fillId="0" borderId="11" xfId="0" applyFont="1" applyFill="1" applyBorder="1" applyAlignment="1" applyProtection="1">
      <alignment horizontal="center" wrapText="1"/>
      <protection locked="0"/>
    </xf>
    <xf numFmtId="0" fontId="16" fillId="0" borderId="16" xfId="0" applyFont="1" applyFill="1" applyBorder="1" applyAlignment="1" applyProtection="1">
      <alignment horizontal="center" wrapText="1"/>
      <protection locked="0"/>
    </xf>
    <xf numFmtId="0" fontId="13" fillId="0" borderId="0" xfId="0" applyFont="1" applyAlignment="1" applyProtection="1">
      <alignment horizontal="left" wrapText="1"/>
      <protection locked="0"/>
    </xf>
    <xf numFmtId="0" fontId="12" fillId="25" borderId="27" xfId="0" applyFont="1" applyFill="1" applyBorder="1" applyAlignment="1" applyProtection="1">
      <alignment horizontal="center"/>
    </xf>
    <xf numFmtId="0" fontId="12" fillId="25" borderId="52" xfId="0" applyFont="1" applyFill="1" applyBorder="1" applyAlignment="1" applyProtection="1">
      <alignment horizontal="center"/>
    </xf>
    <xf numFmtId="0" fontId="11" fillId="38" borderId="31" xfId="0" applyFont="1" applyFill="1" applyBorder="1" applyAlignment="1" applyProtection="1">
      <alignment horizontal="center" vertical="top" wrapText="1"/>
      <protection locked="0"/>
    </xf>
    <xf numFmtId="0" fontId="11" fillId="38" borderId="29" xfId="0" applyFont="1" applyFill="1" applyBorder="1" applyAlignment="1" applyProtection="1">
      <alignment horizontal="center" vertical="top" wrapText="1"/>
      <protection locked="0"/>
    </xf>
    <xf numFmtId="0" fontId="11" fillId="38" borderId="30" xfId="0" applyFont="1" applyFill="1" applyBorder="1" applyAlignment="1" applyProtection="1">
      <alignment horizontal="center" vertical="top" wrapText="1"/>
      <protection locked="0"/>
    </xf>
    <xf numFmtId="3" fontId="37" fillId="0" borderId="27" xfId="0" applyNumberFormat="1" applyFont="1" applyFill="1" applyBorder="1" applyAlignment="1" applyProtection="1">
      <alignment horizontal="center" wrapText="1"/>
    </xf>
    <xf numFmtId="3" fontId="37" fillId="0" borderId="52" xfId="0" applyNumberFormat="1" applyFont="1" applyFill="1" applyBorder="1" applyAlignment="1" applyProtection="1">
      <alignment horizontal="center" wrapText="1"/>
    </xf>
    <xf numFmtId="3" fontId="37" fillId="0" borderId="56" xfId="0" applyNumberFormat="1" applyFont="1" applyFill="1" applyBorder="1" applyAlignment="1" applyProtection="1">
      <alignment horizontal="center" wrapText="1"/>
    </xf>
    <xf numFmtId="0" fontId="44" fillId="0" borderId="27" xfId="40" applyFont="1" applyFill="1" applyBorder="1" applyAlignment="1">
      <alignment horizontal="center" vertical="center" wrapText="1"/>
    </xf>
    <xf numFmtId="0" fontId="44" fillId="0" borderId="52" xfId="40" applyFont="1" applyFill="1" applyBorder="1" applyAlignment="1">
      <alignment horizontal="center" vertical="center" wrapText="1"/>
    </xf>
    <xf numFmtId="0" fontId="44" fillId="0" borderId="56" xfId="40" applyFont="1" applyFill="1" applyBorder="1" applyAlignment="1">
      <alignment horizontal="center" vertical="center" wrapText="1"/>
    </xf>
    <xf numFmtId="0" fontId="12" fillId="25" borderId="27" xfId="0" applyFont="1" applyFill="1" applyBorder="1" applyAlignment="1" applyProtection="1">
      <alignment horizontal="center" vertical="top" wrapText="1"/>
    </xf>
    <xf numFmtId="0" fontId="12" fillId="25" borderId="52" xfId="0" applyFont="1" applyFill="1" applyBorder="1" applyAlignment="1" applyProtection="1">
      <alignment horizontal="center" vertical="top" wrapText="1"/>
    </xf>
    <xf numFmtId="0" fontId="12" fillId="25" borderId="56" xfId="0" applyFont="1" applyFill="1" applyBorder="1" applyAlignment="1" applyProtection="1">
      <alignment horizontal="center" vertical="top" wrapText="1"/>
    </xf>
    <xf numFmtId="0" fontId="12" fillId="25" borderId="56" xfId="0" applyFont="1" applyFill="1" applyBorder="1" applyAlignment="1" applyProtection="1">
      <alignment horizontal="center"/>
    </xf>
    <xf numFmtId="0" fontId="35"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top" wrapText="1"/>
    </xf>
    <xf numFmtId="0" fontId="72" fillId="26" borderId="27" xfId="0" applyFont="1" applyFill="1" applyBorder="1" applyAlignment="1" applyProtection="1">
      <alignment horizontal="center" vertical="center" wrapText="1"/>
    </xf>
    <xf numFmtId="0" fontId="72" fillId="26" borderId="56" xfId="0" applyFont="1" applyFill="1" applyBorder="1" applyAlignment="1" applyProtection="1">
      <alignment horizontal="center" vertical="center" wrapText="1"/>
    </xf>
    <xf numFmtId="0" fontId="11" fillId="38" borderId="27" xfId="0" applyNumberFormat="1" applyFont="1" applyFill="1" applyBorder="1" applyAlignment="1" applyProtection="1">
      <alignment horizontal="center" vertical="top" wrapText="1"/>
      <protection locked="0"/>
    </xf>
    <xf numFmtId="0" fontId="11" fillId="38" borderId="52" xfId="0" applyNumberFormat="1" applyFont="1" applyFill="1" applyBorder="1" applyAlignment="1" applyProtection="1">
      <alignment horizontal="center" vertical="top" wrapText="1"/>
      <protection locked="0"/>
    </xf>
    <xf numFmtId="0" fontId="11" fillId="38" borderId="56" xfId="0" applyNumberFormat="1" applyFont="1" applyFill="1" applyBorder="1" applyAlignment="1" applyProtection="1">
      <alignment horizontal="center" vertical="top" wrapText="1"/>
      <protection locked="0"/>
    </xf>
    <xf numFmtId="0" fontId="72" fillId="26" borderId="45" xfId="0" applyFont="1" applyFill="1" applyBorder="1" applyAlignment="1" applyProtection="1">
      <alignment horizontal="center" wrapText="1"/>
      <protection locked="0"/>
    </xf>
    <xf numFmtId="0" fontId="72" fillId="26" borderId="22" xfId="0" applyFont="1" applyFill="1" applyBorder="1" applyAlignment="1" applyProtection="1">
      <alignment horizontal="center" wrapText="1"/>
      <protection locked="0"/>
    </xf>
    <xf numFmtId="0" fontId="72" fillId="26" borderId="16" xfId="0" applyFont="1" applyFill="1" applyBorder="1" applyAlignment="1" applyProtection="1">
      <alignment horizontal="center" wrapText="1"/>
      <protection locked="0"/>
    </xf>
    <xf numFmtId="0" fontId="72" fillId="26" borderId="0" xfId="0" applyFont="1" applyFill="1" applyBorder="1" applyAlignment="1" applyProtection="1">
      <alignment horizontal="center" wrapText="1"/>
      <protection locked="0"/>
    </xf>
    <xf numFmtId="0" fontId="45" fillId="25" borderId="57" xfId="0" applyFont="1" applyFill="1" applyBorder="1" applyAlignment="1">
      <alignment vertical="top" wrapText="1"/>
    </xf>
    <xf numFmtId="0" fontId="45" fillId="25" borderId="75" xfId="0" applyFont="1" applyFill="1" applyBorder="1" applyAlignment="1">
      <alignment vertical="top" wrapText="1"/>
    </xf>
    <xf numFmtId="0" fontId="45" fillId="25" borderId="91" xfId="0" applyFont="1" applyFill="1" applyBorder="1" applyAlignment="1">
      <alignment vertical="top" wrapText="1"/>
    </xf>
    <xf numFmtId="0" fontId="45" fillId="25" borderId="92" xfId="0" applyFont="1" applyFill="1" applyBorder="1" applyAlignment="1">
      <alignment vertical="top" wrapText="1"/>
    </xf>
    <xf numFmtId="4" fontId="45" fillId="25" borderId="31" xfId="0" applyNumberFormat="1" applyFont="1" applyFill="1" applyBorder="1" applyAlignment="1">
      <alignment horizontal="center" vertical="top" wrapText="1"/>
    </xf>
    <xf numFmtId="4" fontId="45" fillId="25" borderId="29" xfId="0" applyNumberFormat="1" applyFont="1" applyFill="1" applyBorder="1" applyAlignment="1">
      <alignment horizontal="center" vertical="top" wrapText="1"/>
    </xf>
    <xf numFmtId="4" fontId="45" fillId="25" borderId="30" xfId="0" applyNumberFormat="1" applyFont="1" applyFill="1" applyBorder="1" applyAlignment="1">
      <alignment horizontal="center" vertical="top" wrapText="1"/>
    </xf>
    <xf numFmtId="0" fontId="46" fillId="25" borderId="78" xfId="0" applyFont="1" applyFill="1" applyBorder="1" applyAlignment="1">
      <alignment horizontal="left"/>
    </xf>
    <xf numFmtId="0" fontId="46" fillId="25" borderId="79" xfId="0" applyFont="1" applyFill="1" applyBorder="1" applyAlignment="1">
      <alignment horizontal="left"/>
    </xf>
    <xf numFmtId="4" fontId="45" fillId="38" borderId="27" xfId="0" applyNumberFormat="1" applyFont="1" applyFill="1" applyBorder="1" applyAlignment="1" applyProtection="1">
      <alignment horizontal="center"/>
      <protection locked="0"/>
    </xf>
    <xf numFmtId="4" fontId="45" fillId="38" borderId="52" xfId="0" applyNumberFormat="1" applyFont="1" applyFill="1" applyBorder="1" applyAlignment="1" applyProtection="1">
      <alignment horizontal="center"/>
      <protection locked="0"/>
    </xf>
    <xf numFmtId="4" fontId="45" fillId="38" borderId="56" xfId="0" applyNumberFormat="1" applyFont="1" applyFill="1" applyBorder="1" applyAlignment="1" applyProtection="1">
      <alignment horizontal="center"/>
      <protection locked="0"/>
    </xf>
    <xf numFmtId="0" fontId="45" fillId="25" borderId="28" xfId="0" applyFont="1" applyFill="1" applyBorder="1" applyAlignment="1">
      <alignment horizontal="center" vertical="center" wrapText="1"/>
    </xf>
    <xf numFmtId="0" fontId="45" fillId="25" borderId="32" xfId="0" applyFont="1" applyFill="1" applyBorder="1" applyAlignment="1">
      <alignment horizontal="center" vertical="center" wrapText="1"/>
    </xf>
    <xf numFmtId="0" fontId="45" fillId="25" borderId="31" xfId="0" applyFont="1" applyFill="1" applyBorder="1" applyAlignment="1">
      <alignment vertical="top" wrapText="1"/>
    </xf>
    <xf numFmtId="0" fontId="45" fillId="25" borderId="47" xfId="0" applyFont="1" applyFill="1" applyBorder="1" applyAlignment="1">
      <alignment vertical="top" wrapText="1"/>
    </xf>
    <xf numFmtId="0" fontId="45" fillId="54" borderId="28" xfId="0" applyFont="1" applyFill="1" applyBorder="1" applyAlignment="1">
      <alignment horizontal="center" vertical="top" wrapText="1"/>
    </xf>
    <xf numFmtId="0" fontId="45" fillId="54" borderId="35" xfId="0" applyFont="1" applyFill="1" applyBorder="1" applyAlignment="1">
      <alignment horizontal="center" vertical="top" wrapText="1"/>
    </xf>
    <xf numFmtId="0" fontId="49" fillId="38" borderId="51" xfId="0" applyFont="1" applyFill="1" applyBorder="1" applyAlignment="1">
      <alignment horizontal="left"/>
    </xf>
    <xf numFmtId="0" fontId="49" fillId="38" borderId="10" xfId="0" applyFont="1" applyFill="1" applyBorder="1" applyAlignment="1">
      <alignment horizontal="left"/>
    </xf>
    <xf numFmtId="0" fontId="49" fillId="38" borderId="17" xfId="0" applyFont="1" applyFill="1" applyBorder="1" applyAlignment="1">
      <alignment horizontal="left"/>
    </xf>
    <xf numFmtId="0" fontId="49" fillId="38" borderId="12" xfId="0" applyFont="1" applyFill="1" applyBorder="1" applyAlignment="1">
      <alignment horizontal="left"/>
    </xf>
    <xf numFmtId="0" fontId="45" fillId="38" borderId="47" xfId="0" applyFont="1" applyFill="1" applyBorder="1" applyAlignment="1">
      <alignment horizontal="center" vertical="top" wrapText="1"/>
    </xf>
    <xf numFmtId="0" fontId="45" fillId="38" borderId="0" xfId="0" applyFont="1" applyFill="1" applyBorder="1" applyAlignment="1">
      <alignment horizontal="center" vertical="top" wrapText="1"/>
    </xf>
    <xf numFmtId="0" fontId="45" fillId="38" borderId="48" xfId="0" applyFont="1" applyFill="1" applyBorder="1" applyAlignment="1">
      <alignment horizontal="center" vertical="top" wrapText="1"/>
    </xf>
    <xf numFmtId="0" fontId="45" fillId="0" borderId="27" xfId="0" applyNumberFormat="1" applyFont="1" applyFill="1" applyBorder="1" applyAlignment="1" applyProtection="1">
      <alignment horizontal="center" wrapText="1"/>
      <protection locked="0"/>
    </xf>
    <xf numFmtId="0" fontId="45" fillId="0" borderId="56" xfId="0" applyNumberFormat="1" applyFont="1" applyFill="1" applyBorder="1" applyAlignment="1" applyProtection="1">
      <alignment horizontal="center" wrapText="1"/>
      <protection locked="0"/>
    </xf>
    <xf numFmtId="0" fontId="46" fillId="28" borderId="31" xfId="0" applyFont="1" applyFill="1" applyBorder="1" applyAlignment="1">
      <alignment horizontal="center" vertical="top" wrapText="1"/>
    </xf>
    <xf numFmtId="0" fontId="46" fillId="28" borderId="29" xfId="0" applyFont="1" applyFill="1" applyBorder="1" applyAlignment="1">
      <alignment horizontal="center" vertical="top" wrapText="1"/>
    </xf>
    <xf numFmtId="0" fontId="46" fillId="28" borderId="30" xfId="0" applyFont="1" applyFill="1" applyBorder="1" applyAlignment="1">
      <alignment horizontal="center" vertical="top" wrapText="1"/>
    </xf>
    <xf numFmtId="0" fontId="46" fillId="28" borderId="47" xfId="0" applyFont="1" applyFill="1" applyBorder="1" applyAlignment="1">
      <alignment horizontal="center" vertical="top" wrapText="1"/>
    </xf>
    <xf numFmtId="0" fontId="46" fillId="28" borderId="0" xfId="0" applyFont="1" applyFill="1" applyBorder="1" applyAlignment="1">
      <alignment horizontal="center" vertical="top" wrapText="1"/>
    </xf>
    <xf numFmtId="0" fontId="46" fillId="28" borderId="48" xfId="0" applyFont="1" applyFill="1" applyBorder="1" applyAlignment="1">
      <alignment horizontal="center" vertical="top" wrapText="1"/>
    </xf>
    <xf numFmtId="0" fontId="46" fillId="28" borderId="78" xfId="0" applyFont="1" applyFill="1" applyBorder="1" applyAlignment="1">
      <alignment horizontal="center" vertical="top" wrapText="1"/>
    </xf>
    <xf numFmtId="0" fontId="46" fillId="28" borderId="77" xfId="0" applyFont="1" applyFill="1" applyBorder="1" applyAlignment="1">
      <alignment horizontal="center" vertical="top" wrapText="1"/>
    </xf>
    <xf numFmtId="0" fontId="46" fillId="28" borderId="79" xfId="0" applyFont="1" applyFill="1" applyBorder="1" applyAlignment="1">
      <alignment horizontal="center" vertical="top" wrapText="1"/>
    </xf>
    <xf numFmtId="0" fontId="46" fillId="25" borderId="47" xfId="0" applyFont="1" applyFill="1" applyBorder="1" applyAlignment="1">
      <alignment horizontal="left" wrapText="1"/>
    </xf>
    <xf numFmtId="0" fontId="46" fillId="25" borderId="0" xfId="0" applyFont="1" applyFill="1" applyBorder="1" applyAlignment="1">
      <alignment horizontal="left" wrapText="1"/>
    </xf>
    <xf numFmtId="0" fontId="46" fillId="25" borderId="27" xfId="0" applyFont="1" applyFill="1" applyBorder="1" applyAlignment="1">
      <alignment horizontal="left" wrapText="1"/>
    </xf>
    <xf numFmtId="0" fontId="46" fillId="25" borderId="56" xfId="0" applyFont="1" applyFill="1" applyBorder="1" applyAlignment="1">
      <alignment horizontal="left" wrapText="1"/>
    </xf>
    <xf numFmtId="0" fontId="103" fillId="33" borderId="31" xfId="0" applyFont="1" applyFill="1" applyBorder="1" applyAlignment="1">
      <alignment horizontal="center"/>
    </xf>
    <xf numFmtId="0" fontId="103" fillId="33" borderId="29" xfId="0" applyFont="1" applyFill="1" applyBorder="1" applyAlignment="1">
      <alignment horizontal="center"/>
    </xf>
    <xf numFmtId="0" fontId="103" fillId="33" borderId="30" xfId="0" applyFont="1" applyFill="1" applyBorder="1" applyAlignment="1">
      <alignment horizontal="center"/>
    </xf>
    <xf numFmtId="0" fontId="47" fillId="38" borderId="82" xfId="0" applyFont="1" applyFill="1" applyBorder="1" applyAlignment="1">
      <alignment horizontal="left" wrapText="1"/>
    </xf>
    <xf numFmtId="0" fontId="47" fillId="38" borderId="50" xfId="0" applyFont="1" applyFill="1" applyBorder="1" applyAlignment="1">
      <alignment horizontal="left" wrapText="1"/>
    </xf>
    <xf numFmtId="0" fontId="47" fillId="38" borderId="83" xfId="0" applyFont="1" applyFill="1" applyBorder="1" applyAlignment="1">
      <alignment horizontal="left" wrapText="1"/>
    </xf>
    <xf numFmtId="0" fontId="47" fillId="38" borderId="84" xfId="0" applyFont="1" applyFill="1" applyBorder="1" applyAlignment="1">
      <alignment horizontal="left" wrapText="1"/>
    </xf>
    <xf numFmtId="0" fontId="47" fillId="38" borderId="90" xfId="0" applyFont="1" applyFill="1" applyBorder="1" applyAlignment="1">
      <alignment horizontal="left" wrapText="1"/>
    </xf>
    <xf numFmtId="0" fontId="47" fillId="38" borderId="18" xfId="0" applyFont="1" applyFill="1" applyBorder="1" applyAlignment="1">
      <alignment horizontal="left" wrapText="1"/>
    </xf>
    <xf numFmtId="0" fontId="47" fillId="38" borderId="81" xfId="0" applyFont="1" applyFill="1" applyBorder="1" applyAlignment="1">
      <alignment horizontal="left" wrapText="1"/>
    </xf>
    <xf numFmtId="0" fontId="99" fillId="38" borderId="90" xfId="0" applyFont="1" applyFill="1" applyBorder="1" applyAlignment="1">
      <alignment horizontal="left" wrapText="1"/>
    </xf>
    <xf numFmtId="0" fontId="99" fillId="38" borderId="18" xfId="0" applyFont="1" applyFill="1" applyBorder="1" applyAlignment="1">
      <alignment horizontal="left" wrapText="1"/>
    </xf>
    <xf numFmtId="0" fontId="99" fillId="38" borderId="81" xfId="0" applyFont="1" applyFill="1" applyBorder="1" applyAlignment="1">
      <alignment horizontal="left" wrapText="1"/>
    </xf>
    <xf numFmtId="0" fontId="47" fillId="38" borderId="51" xfId="0" applyFont="1" applyFill="1" applyBorder="1" applyAlignment="1">
      <alignment horizontal="left"/>
    </xf>
    <xf numFmtId="0" fontId="47" fillId="38" borderId="10" xfId="0" applyFont="1" applyFill="1" applyBorder="1" applyAlignment="1">
      <alignment horizontal="left"/>
    </xf>
    <xf numFmtId="0" fontId="47" fillId="38" borderId="17" xfId="0" applyFont="1" applyFill="1" applyBorder="1" applyAlignment="1">
      <alignment horizontal="left"/>
    </xf>
    <xf numFmtId="0" fontId="47" fillId="38" borderId="12" xfId="0" applyFont="1" applyFill="1" applyBorder="1" applyAlignment="1">
      <alignment horizontal="left"/>
    </xf>
    <xf numFmtId="0" fontId="0" fillId="0" borderId="0" xfId="0" applyAlignment="1" applyProtection="1">
      <alignment horizontal="center"/>
    </xf>
    <xf numFmtId="0" fontId="23" fillId="0" borderId="10" xfId="40" applyFont="1" applyBorder="1" applyAlignment="1">
      <alignment horizontal="left" vertical="top" wrapText="1"/>
    </xf>
    <xf numFmtId="0" fontId="22" fillId="0" borderId="10" xfId="0" applyFont="1" applyFill="1" applyBorder="1" applyAlignment="1">
      <alignment horizontal="left" vertical="top" wrapText="1"/>
    </xf>
    <xf numFmtId="0" fontId="92" fillId="43" borderId="10" xfId="40" applyFont="1" applyFill="1" applyBorder="1" applyAlignment="1">
      <alignment horizontal="left" vertical="center" wrapText="1"/>
    </xf>
    <xf numFmtId="0" fontId="22" fillId="0" borderId="11" xfId="40" applyFont="1" applyFill="1" applyBorder="1" applyAlignment="1">
      <alignment horizontal="left" vertical="top" wrapText="1"/>
    </xf>
    <xf numFmtId="0" fontId="22" fillId="0" borderId="14" xfId="40" applyFont="1" applyFill="1" applyBorder="1" applyAlignment="1">
      <alignment horizontal="left" vertical="top" wrapText="1"/>
    </xf>
    <xf numFmtId="0" fontId="22" fillId="0" borderId="16" xfId="40" applyFont="1" applyFill="1" applyBorder="1" applyAlignment="1">
      <alignment horizontal="left" vertical="top" wrapText="1"/>
    </xf>
    <xf numFmtId="0" fontId="23" fillId="0" borderId="11" xfId="40" applyFont="1" applyFill="1" applyBorder="1" applyAlignment="1">
      <alignment horizontal="left" vertical="top" wrapText="1"/>
    </xf>
    <xf numFmtId="0" fontId="23" fillId="0" borderId="14" xfId="40" applyFont="1" applyFill="1" applyBorder="1" applyAlignment="1">
      <alignment horizontal="left" vertical="top" wrapText="1"/>
    </xf>
    <xf numFmtId="0" fontId="23" fillId="0" borderId="16" xfId="40" applyFont="1" applyFill="1" applyBorder="1" applyAlignment="1">
      <alignment horizontal="left" vertical="top" wrapText="1"/>
    </xf>
    <xf numFmtId="0" fontId="71" fillId="43" borderId="10" xfId="40" applyFont="1" applyFill="1" applyBorder="1" applyAlignment="1">
      <alignment horizontal="left" vertical="center" wrapText="1"/>
    </xf>
    <xf numFmtId="0" fontId="71" fillId="44" borderId="10" xfId="40" applyFont="1" applyFill="1" applyBorder="1" applyAlignment="1">
      <alignment horizontal="left" vertical="center" wrapText="1"/>
    </xf>
    <xf numFmtId="0" fontId="71" fillId="43" borderId="10" xfId="0" applyFont="1" applyFill="1" applyBorder="1" applyAlignment="1">
      <alignment wrapText="1"/>
    </xf>
    <xf numFmtId="0" fontId="74" fillId="43" borderId="10" xfId="0" applyFont="1" applyFill="1" applyBorder="1" applyAlignment="1">
      <alignment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71" fillId="44" borderId="10" xfId="0" applyFont="1" applyFill="1" applyBorder="1" applyAlignment="1">
      <alignment wrapText="1"/>
    </xf>
    <xf numFmtId="0" fontId="74" fillId="44" borderId="10" xfId="0" applyFont="1" applyFill="1" applyBorder="1" applyAlignment="1">
      <alignment wrapText="1"/>
    </xf>
    <xf numFmtId="0" fontId="22" fillId="0" borderId="10" xfId="40" applyFont="1" applyBorder="1" applyAlignment="1">
      <alignment horizontal="left" vertical="top" wrapText="1"/>
    </xf>
    <xf numFmtId="0" fontId="71" fillId="43" borderId="10" xfId="40" applyFont="1" applyFill="1" applyBorder="1" applyAlignment="1">
      <alignment vertical="top" wrapText="1"/>
    </xf>
    <xf numFmtId="0" fontId="23" fillId="0" borderId="10" xfId="40" applyFont="1" applyBorder="1" applyAlignment="1">
      <alignment vertical="top" wrapText="1"/>
    </xf>
    <xf numFmtId="0" fontId="23" fillId="38" borderId="10" xfId="40" applyFont="1" applyFill="1" applyBorder="1" applyAlignment="1">
      <alignmen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chedule_9_Template_Excel_Senior_Staff_Remuneration_Details_Sept_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DP04826\Data\Non-Stat%20Management%20%20Framework\Governance%20Documentation\Templates%20for%20Schedules\Schedule%209%20HR\Senior%20Staff%20Template%20Schedule%209%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taff%20Remuneration%20Return%20template%20Sept%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ow r="4">
          <cell r="G4" t="str">
            <v>DML</v>
          </cell>
        </row>
        <row r="5">
          <cell r="G5" t="str">
            <v>DNE</v>
          </cell>
        </row>
        <row r="6">
          <cell r="G6" t="str">
            <v>South</v>
          </cell>
        </row>
        <row r="7">
          <cell r="G7" t="str">
            <v>West</v>
          </cell>
        </row>
        <row r="8">
          <cell r="G8" t="str">
            <v>Corp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
      <sheetName val="Data References"/>
    </sheetNames>
    <sheetDataSet>
      <sheetData sheetId="0" refreshError="1"/>
      <sheetData sheetId="1">
        <row r="2">
          <cell r="A2" t="str">
            <v>DML</v>
          </cell>
          <cell r="B2" t="str">
            <v>CEO/Head of Service Provider</v>
          </cell>
        </row>
        <row r="3">
          <cell r="A3" t="str">
            <v>DNE</v>
          </cell>
          <cell r="B3" t="str">
            <v>General Management</v>
          </cell>
        </row>
        <row r="4">
          <cell r="A4" t="str">
            <v>South</v>
          </cell>
          <cell r="B4" t="str">
            <v>Human Resource Management</v>
          </cell>
        </row>
        <row r="5">
          <cell r="A5" t="str">
            <v>West</v>
          </cell>
          <cell r="B5" t="str">
            <v>Finance Management</v>
          </cell>
        </row>
        <row r="6">
          <cell r="B6" t="str">
            <v>ICT Management</v>
          </cell>
        </row>
        <row r="7">
          <cell r="B7" t="str">
            <v>Medical Management</v>
          </cell>
        </row>
        <row r="8">
          <cell r="B8" t="str">
            <v>Nursing Management</v>
          </cell>
        </row>
        <row r="9">
          <cell r="B9" t="str">
            <v>Health &amp; Social care Professionals Management</v>
          </cell>
        </row>
        <row r="10">
          <cell r="B10" t="str">
            <v>Support Services Management</v>
          </cell>
        </row>
        <row r="11">
          <cell r="B11" t="str">
            <v>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sheetData sheetId="1">
        <row r="4">
          <cell r="G4" t="str">
            <v>DML</v>
          </cell>
        </row>
        <row r="5">
          <cell r="G5" t="str">
            <v>DNE</v>
          </cell>
        </row>
        <row r="6">
          <cell r="G6" t="str">
            <v>South</v>
          </cell>
        </row>
        <row r="7">
          <cell r="G7" t="str">
            <v>West</v>
          </cell>
        </row>
        <row r="8">
          <cell r="G8" t="str">
            <v>Corp</v>
          </cell>
        </row>
        <row r="9">
          <cell r="G9" t="str">
            <v>National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146"/>
  <sheetViews>
    <sheetView topLeftCell="A61" zoomScale="95" zoomScaleNormal="95" workbookViewId="0">
      <selection activeCell="A137" sqref="A137"/>
    </sheetView>
  </sheetViews>
  <sheetFormatPr defaultRowHeight="13.2" x14ac:dyDescent="0.25"/>
  <cols>
    <col min="1" max="1" width="24.33203125" customWidth="1"/>
    <col min="2" max="2" width="117.109375" style="2" customWidth="1"/>
  </cols>
  <sheetData>
    <row r="1" spans="1:2" ht="15.6" x14ac:dyDescent="0.3">
      <c r="A1" s="14" t="s">
        <v>1213</v>
      </c>
      <c r="B1" s="263"/>
    </row>
    <row r="2" spans="1:2" ht="15.6" x14ac:dyDescent="0.3">
      <c r="A2" s="14" t="s">
        <v>314</v>
      </c>
      <c r="B2" s="812"/>
    </row>
    <row r="3" spans="1:2" ht="31.5" customHeight="1" x14ac:dyDescent="0.3">
      <c r="A3" s="855" t="s">
        <v>1247</v>
      </c>
      <c r="B3" s="855"/>
    </row>
    <row r="4" spans="1:2" s="9" customFormat="1" ht="15.6" x14ac:dyDescent="0.3">
      <c r="A4" s="14" t="s">
        <v>315</v>
      </c>
      <c r="B4" s="5"/>
    </row>
    <row r="5" spans="1:2" ht="30" customHeight="1" x14ac:dyDescent="0.25">
      <c r="A5" s="872" t="s">
        <v>1240</v>
      </c>
      <c r="B5" s="864"/>
    </row>
    <row r="6" spans="1:2" ht="15" customHeight="1" x14ac:dyDescent="0.25">
      <c r="A6" s="872" t="s">
        <v>1241</v>
      </c>
      <c r="B6" s="864"/>
    </row>
    <row r="7" spans="1:2" s="9" customFormat="1" ht="15" customHeight="1" x14ac:dyDescent="0.25">
      <c r="A7" s="621" t="s">
        <v>320</v>
      </c>
      <c r="B7" s="617"/>
    </row>
    <row r="8" spans="1:2" s="9" customFormat="1" ht="15" customHeight="1" x14ac:dyDescent="0.25">
      <c r="A8" s="271" t="s">
        <v>1242</v>
      </c>
      <c r="B8" s="617"/>
    </row>
    <row r="9" spans="1:2" s="9" customFormat="1" ht="15" customHeight="1" x14ac:dyDescent="0.25">
      <c r="A9" s="670" t="s">
        <v>1149</v>
      </c>
      <c r="B9" s="617"/>
    </row>
    <row r="10" spans="1:2" s="9" customFormat="1" ht="15" customHeight="1" x14ac:dyDescent="0.25">
      <c r="A10" s="670" t="s">
        <v>1150</v>
      </c>
      <c r="B10" s="617"/>
    </row>
    <row r="11" spans="1:2" ht="15" customHeight="1" x14ac:dyDescent="0.25">
      <c r="A11" s="113" t="s">
        <v>319</v>
      </c>
      <c r="B11" s="111"/>
    </row>
    <row r="12" spans="1:2" x14ac:dyDescent="0.25">
      <c r="A12" s="851" t="s">
        <v>787</v>
      </c>
      <c r="B12" s="851"/>
    </row>
    <row r="13" spans="1:2" x14ac:dyDescent="0.25">
      <c r="A13" s="850" t="s">
        <v>186</v>
      </c>
      <c r="B13" s="850"/>
    </row>
    <row r="14" spans="1:2" ht="38.25" customHeight="1" x14ac:dyDescent="0.25">
      <c r="A14" s="852" t="s">
        <v>1097</v>
      </c>
      <c r="B14" s="853"/>
    </row>
    <row r="15" spans="1:2" x14ac:dyDescent="0.25">
      <c r="A15" s="623" t="s">
        <v>1096</v>
      </c>
      <c r="B15" s="622"/>
    </row>
    <row r="16" spans="1:2" x14ac:dyDescent="0.25">
      <c r="A16" s="626" t="s">
        <v>1080</v>
      </c>
      <c r="B16" s="622"/>
    </row>
    <row r="17" spans="1:14" ht="15" customHeight="1" x14ac:dyDescent="0.25">
      <c r="A17" s="854" t="s">
        <v>1082</v>
      </c>
      <c r="B17" s="850"/>
    </row>
    <row r="18" spans="1:14" ht="15" customHeight="1" x14ac:dyDescent="0.25">
      <c r="A18" s="854" t="s">
        <v>1081</v>
      </c>
      <c r="B18" s="850"/>
    </row>
    <row r="19" spans="1:14" ht="29.25" customHeight="1" x14ac:dyDescent="0.25">
      <c r="A19" s="863" t="s">
        <v>1083</v>
      </c>
      <c r="B19" s="864"/>
    </row>
    <row r="20" spans="1:14" ht="41.25" customHeight="1" x14ac:dyDescent="0.25">
      <c r="A20" s="858" t="s">
        <v>1075</v>
      </c>
      <c r="B20" s="859"/>
    </row>
    <row r="21" spans="1:14" x14ac:dyDescent="0.25">
      <c r="A21" s="6" t="s">
        <v>612</v>
      </c>
      <c r="B21" s="11"/>
    </row>
    <row r="22" spans="1:14" x14ac:dyDescent="0.25">
      <c r="A22" s="272" t="s">
        <v>1243</v>
      </c>
      <c r="B22" s="716"/>
    </row>
    <row r="23" spans="1:14" s="3" customFormat="1" ht="13.5" customHeight="1" x14ac:dyDescent="0.25">
      <c r="A23" s="272" t="s">
        <v>1168</v>
      </c>
      <c r="B23" s="716"/>
    </row>
    <row r="24" spans="1:14" s="3" customFormat="1" ht="13.5" customHeight="1" x14ac:dyDescent="0.25">
      <c r="A24" s="860" t="s">
        <v>1169</v>
      </c>
      <c r="B24" s="860"/>
    </row>
    <row r="25" spans="1:14" s="3" customFormat="1" ht="24" customHeight="1" x14ac:dyDescent="0.25">
      <c r="A25" s="860" t="s">
        <v>1170</v>
      </c>
      <c r="B25" s="860"/>
    </row>
    <row r="26" spans="1:14" ht="14.25" customHeight="1" x14ac:dyDescent="0.25">
      <c r="A26" s="860" t="s">
        <v>1171</v>
      </c>
      <c r="B26" s="860"/>
    </row>
    <row r="27" spans="1:14" x14ac:dyDescent="0.25">
      <c r="A27" s="33" t="s">
        <v>1166</v>
      </c>
      <c r="B27" s="715" t="s">
        <v>1244</v>
      </c>
      <c r="D27" s="80"/>
      <c r="E27" s="79"/>
      <c r="F27" s="79"/>
      <c r="G27" s="79"/>
      <c r="H27" s="79"/>
      <c r="I27" s="79"/>
      <c r="J27" s="76"/>
      <c r="K27" s="76"/>
      <c r="L27" s="76"/>
      <c r="M27" s="76"/>
      <c r="N27" s="76"/>
    </row>
    <row r="28" spans="1:14" ht="37.5" customHeight="1" x14ac:dyDescent="0.25">
      <c r="A28" s="783" t="s">
        <v>1040</v>
      </c>
      <c r="B28" s="846" t="s">
        <v>1233</v>
      </c>
      <c r="D28" s="80"/>
      <c r="E28" s="79"/>
      <c r="F28" s="79"/>
      <c r="G28" s="79"/>
      <c r="H28" s="79"/>
      <c r="I28" s="79"/>
      <c r="J28" s="76"/>
      <c r="K28" s="76"/>
      <c r="L28" s="76"/>
      <c r="M28" s="76"/>
      <c r="N28" s="76"/>
    </row>
    <row r="29" spans="1:14" x14ac:dyDescent="0.25">
      <c r="A29" s="33" t="s">
        <v>1224</v>
      </c>
      <c r="B29" s="12" t="s">
        <v>1014</v>
      </c>
      <c r="D29" s="80"/>
      <c r="E29" s="79"/>
      <c r="F29" s="79"/>
      <c r="G29" s="79"/>
      <c r="H29" s="79"/>
      <c r="I29" s="79"/>
      <c r="J29" s="76"/>
      <c r="K29" s="76"/>
      <c r="L29" s="76"/>
      <c r="M29" s="76"/>
      <c r="N29" s="76"/>
    </row>
    <row r="30" spans="1:14" ht="58.5" customHeight="1" x14ac:dyDescent="0.25">
      <c r="A30" s="33" t="s">
        <v>1235</v>
      </c>
      <c r="B30" s="715" t="s">
        <v>1210</v>
      </c>
      <c r="D30" s="369"/>
      <c r="E30" s="24"/>
      <c r="F30" s="24"/>
      <c r="G30" s="93"/>
      <c r="H30" s="93"/>
      <c r="I30" s="94"/>
      <c r="J30" s="93"/>
      <c r="K30" s="93"/>
      <c r="L30" s="93"/>
      <c r="M30" s="93"/>
      <c r="N30" s="93"/>
    </row>
    <row r="31" spans="1:14" ht="53.25" customHeight="1" x14ac:dyDescent="0.25">
      <c r="A31" s="784" t="s">
        <v>1098</v>
      </c>
      <c r="B31" s="715" t="s">
        <v>1234</v>
      </c>
    </row>
    <row r="32" spans="1:14" ht="26.4" x14ac:dyDescent="0.25">
      <c r="A32" s="785" t="s">
        <v>1099</v>
      </c>
      <c r="B32" s="786" t="s">
        <v>1038</v>
      </c>
    </row>
    <row r="33" spans="1:3" ht="26.4" x14ac:dyDescent="0.25">
      <c r="A33" s="785" t="s">
        <v>1100</v>
      </c>
      <c r="B33" s="809" t="s">
        <v>1211</v>
      </c>
    </row>
    <row r="34" spans="1:3" x14ac:dyDescent="0.25">
      <c r="A34" s="33" t="s">
        <v>196</v>
      </c>
      <c r="B34" s="12" t="s">
        <v>615</v>
      </c>
    </row>
    <row r="35" spans="1:3" ht="24.75" customHeight="1" x14ac:dyDescent="0.25">
      <c r="A35" s="33" t="s">
        <v>1015</v>
      </c>
      <c r="B35" s="32" t="s">
        <v>718</v>
      </c>
    </row>
    <row r="36" spans="1:3" ht="78" customHeight="1" x14ac:dyDescent="0.25">
      <c r="A36" s="33" t="s">
        <v>1015</v>
      </c>
      <c r="B36" s="646" t="s">
        <v>1110</v>
      </c>
    </row>
    <row r="37" spans="1:3" ht="81" customHeight="1" x14ac:dyDescent="0.25">
      <c r="A37" s="787" t="s">
        <v>1164</v>
      </c>
      <c r="B37" s="646" t="s">
        <v>1249</v>
      </c>
    </row>
    <row r="38" spans="1:3" ht="164.25" customHeight="1" x14ac:dyDescent="0.25">
      <c r="A38" s="787" t="s">
        <v>1165</v>
      </c>
      <c r="B38" s="646" t="s">
        <v>1248</v>
      </c>
      <c r="C38" s="637"/>
    </row>
    <row r="39" spans="1:3" ht="39.6" x14ac:dyDescent="0.25">
      <c r="A39" s="787" t="s">
        <v>947</v>
      </c>
      <c r="B39" s="704" t="s">
        <v>1236</v>
      </c>
      <c r="C39" s="637"/>
    </row>
    <row r="40" spans="1:3" ht="26.4" x14ac:dyDescent="0.25">
      <c r="A40" s="787" t="s">
        <v>453</v>
      </c>
      <c r="B40" s="522" t="s">
        <v>1237</v>
      </c>
      <c r="C40" s="637"/>
    </row>
    <row r="41" spans="1:3" ht="12.75" customHeight="1" x14ac:dyDescent="0.25">
      <c r="A41" s="869" t="s">
        <v>1193</v>
      </c>
      <c r="B41" s="639" t="s">
        <v>910</v>
      </c>
      <c r="C41" s="637"/>
    </row>
    <row r="42" spans="1:3" x14ac:dyDescent="0.25">
      <c r="A42" s="870"/>
      <c r="B42" s="640" t="s">
        <v>948</v>
      </c>
      <c r="C42" s="637"/>
    </row>
    <row r="43" spans="1:3" ht="12.75" customHeight="1" x14ac:dyDescent="0.25">
      <c r="A43" s="870"/>
      <c r="B43" s="810" t="s">
        <v>1212</v>
      </c>
      <c r="C43" s="637"/>
    </row>
    <row r="44" spans="1:3" ht="12.75" customHeight="1" x14ac:dyDescent="0.25">
      <c r="A44" s="870"/>
      <c r="B44" s="640" t="s">
        <v>909</v>
      </c>
      <c r="C44" s="637"/>
    </row>
    <row r="45" spans="1:3" x14ac:dyDescent="0.25">
      <c r="A45" s="870"/>
      <c r="B45" s="640" t="s">
        <v>875</v>
      </c>
      <c r="C45" s="637"/>
    </row>
    <row r="46" spans="1:3" x14ac:dyDescent="0.25">
      <c r="A46" s="870"/>
      <c r="B46" s="640" t="s">
        <v>949</v>
      </c>
      <c r="C46" s="638"/>
    </row>
    <row r="47" spans="1:3" x14ac:dyDescent="0.25">
      <c r="A47" s="870"/>
      <c r="B47" s="640" t="s">
        <v>876</v>
      </c>
      <c r="C47" s="638"/>
    </row>
    <row r="48" spans="1:3" x14ac:dyDescent="0.25">
      <c r="A48" s="871"/>
      <c r="B48" s="647" t="s">
        <v>1111</v>
      </c>
      <c r="C48" s="638"/>
    </row>
    <row r="49" spans="1:3" ht="43.5" customHeight="1" x14ac:dyDescent="0.25">
      <c r="A49" s="787" t="s">
        <v>1194</v>
      </c>
      <c r="B49" s="813" t="s">
        <v>1195</v>
      </c>
      <c r="C49" s="638"/>
    </row>
    <row r="50" spans="1:3" ht="12.75" customHeight="1" x14ac:dyDescent="0.25">
      <c r="A50" s="869" t="s">
        <v>1101</v>
      </c>
      <c r="B50" s="641" t="s">
        <v>1102</v>
      </c>
      <c r="C50" s="638"/>
    </row>
    <row r="51" spans="1:3" x14ac:dyDescent="0.25">
      <c r="A51" s="870"/>
      <c r="B51" s="265" t="s">
        <v>393</v>
      </c>
      <c r="C51" s="638"/>
    </row>
    <row r="52" spans="1:3" ht="27" customHeight="1" x14ac:dyDescent="0.25">
      <c r="A52" s="870"/>
      <c r="B52" s="266" t="s">
        <v>394</v>
      </c>
      <c r="C52" s="638"/>
    </row>
    <row r="53" spans="1:3" x14ac:dyDescent="0.25">
      <c r="A53" s="870"/>
      <c r="B53" s="266" t="s">
        <v>395</v>
      </c>
    </row>
    <row r="54" spans="1:3" x14ac:dyDescent="0.25">
      <c r="A54" s="870"/>
      <c r="B54" s="266" t="s">
        <v>950</v>
      </c>
    </row>
    <row r="55" spans="1:3" x14ac:dyDescent="0.25">
      <c r="A55" s="871"/>
      <c r="B55" s="647" t="s">
        <v>1111</v>
      </c>
    </row>
    <row r="56" spans="1:3" x14ac:dyDescent="0.25">
      <c r="A56" s="34" t="s">
        <v>624</v>
      </c>
      <c r="B56" s="267" t="s">
        <v>719</v>
      </c>
    </row>
    <row r="57" spans="1:3" ht="20.25" customHeight="1" x14ac:dyDescent="0.25">
      <c r="A57" s="671"/>
      <c r="B57" s="268" t="s">
        <v>625</v>
      </c>
    </row>
    <row r="58" spans="1:3" x14ac:dyDescent="0.25">
      <c r="A58" s="671"/>
      <c r="B58" s="268" t="s">
        <v>626</v>
      </c>
    </row>
    <row r="59" spans="1:3" x14ac:dyDescent="0.25">
      <c r="A59" s="671"/>
      <c r="B59" s="268" t="s">
        <v>627</v>
      </c>
    </row>
    <row r="60" spans="1:3" x14ac:dyDescent="0.25">
      <c r="A60" s="671"/>
      <c r="B60" s="268" t="s">
        <v>628</v>
      </c>
    </row>
    <row r="61" spans="1:3" x14ac:dyDescent="0.25">
      <c r="A61" s="671"/>
      <c r="B61" s="268" t="s">
        <v>996</v>
      </c>
    </row>
    <row r="62" spans="1:3" x14ac:dyDescent="0.25">
      <c r="A62" s="671"/>
      <c r="B62" s="268" t="s">
        <v>997</v>
      </c>
    </row>
    <row r="63" spans="1:3" x14ac:dyDescent="0.25">
      <c r="A63" s="671"/>
      <c r="B63" s="268" t="s">
        <v>998</v>
      </c>
    </row>
    <row r="64" spans="1:3" ht="26.4" x14ac:dyDescent="0.25">
      <c r="A64" s="672"/>
      <c r="B64" s="269" t="s">
        <v>483</v>
      </c>
    </row>
    <row r="65" spans="1:2" s="2" customFormat="1" ht="20.25" customHeight="1" x14ac:dyDescent="0.25">
      <c r="A65" s="861" t="s">
        <v>1151</v>
      </c>
      <c r="B65" s="862"/>
    </row>
    <row r="66" spans="1:2" s="2" customFormat="1" ht="42.75" customHeight="1" x14ac:dyDescent="0.25">
      <c r="A66" s="861" t="s">
        <v>1152</v>
      </c>
      <c r="B66" s="862"/>
    </row>
    <row r="67" spans="1:2" ht="31.2" x14ac:dyDescent="0.25">
      <c r="A67" s="52" t="s">
        <v>999</v>
      </c>
      <c r="B67" s="13" t="s">
        <v>470</v>
      </c>
    </row>
    <row r="68" spans="1:2" ht="15.6" x14ac:dyDescent="0.25">
      <c r="A68" s="52" t="s">
        <v>1000</v>
      </c>
      <c r="B68" s="13" t="s">
        <v>471</v>
      </c>
    </row>
    <row r="69" spans="1:2" ht="15.6" x14ac:dyDescent="0.25">
      <c r="A69" s="52" t="s">
        <v>1001</v>
      </c>
      <c r="B69" s="13" t="s">
        <v>472</v>
      </c>
    </row>
    <row r="70" spans="1:2" ht="31.2" x14ac:dyDescent="0.25">
      <c r="A70" s="52" t="s">
        <v>1002</v>
      </c>
      <c r="B70" s="13" t="s">
        <v>473</v>
      </c>
    </row>
    <row r="71" spans="1:2" ht="31.2" x14ac:dyDescent="0.25">
      <c r="A71" s="52" t="s">
        <v>913</v>
      </c>
      <c r="B71" s="13" t="s">
        <v>912</v>
      </c>
    </row>
    <row r="72" spans="1:2" ht="46.8" x14ac:dyDescent="0.3">
      <c r="A72" s="642" t="s">
        <v>911</v>
      </c>
      <c r="B72" s="13" t="s">
        <v>914</v>
      </c>
    </row>
    <row r="73" spans="1:2" ht="15.6" x14ac:dyDescent="0.25">
      <c r="A73" s="53" t="s">
        <v>623</v>
      </c>
      <c r="B73" s="13" t="s">
        <v>474</v>
      </c>
    </row>
    <row r="74" spans="1:2" ht="31.2" x14ac:dyDescent="0.25">
      <c r="A74" s="54" t="s">
        <v>189</v>
      </c>
      <c r="B74" s="13" t="s">
        <v>1103</v>
      </c>
    </row>
    <row r="75" spans="1:2" ht="15.6" hidden="1" x14ac:dyDescent="0.25">
      <c r="A75" s="28" t="s">
        <v>194</v>
      </c>
      <c r="B75" s="270" t="s">
        <v>1006</v>
      </c>
    </row>
    <row r="76" spans="1:2" ht="15.6" x14ac:dyDescent="0.3">
      <c r="A76" s="109" t="s">
        <v>489</v>
      </c>
      <c r="B76" s="63" t="s">
        <v>494</v>
      </c>
    </row>
    <row r="77" spans="1:2" ht="15.6" x14ac:dyDescent="0.3">
      <c r="A77" s="109" t="s">
        <v>490</v>
      </c>
      <c r="B77" s="63" t="s">
        <v>495</v>
      </c>
    </row>
    <row r="78" spans="1:2" ht="15.6" x14ac:dyDescent="0.3">
      <c r="A78" s="64" t="s">
        <v>491</v>
      </c>
      <c r="B78" s="13" t="s">
        <v>474</v>
      </c>
    </row>
    <row r="79" spans="1:2" ht="29.25" customHeight="1" x14ac:dyDescent="0.3">
      <c r="A79" s="867" t="s">
        <v>1196</v>
      </c>
      <c r="B79" s="868"/>
    </row>
    <row r="80" spans="1:2" ht="43.5" customHeight="1" x14ac:dyDescent="0.3">
      <c r="A80" s="644" t="s">
        <v>1197</v>
      </c>
      <c r="B80" s="815" t="s">
        <v>1198</v>
      </c>
    </row>
    <row r="81" spans="1:2" ht="15.6" x14ac:dyDescent="0.3">
      <c r="A81" s="644" t="s">
        <v>781</v>
      </c>
      <c r="B81" s="65" t="s">
        <v>784</v>
      </c>
    </row>
    <row r="82" spans="1:2" ht="31.2" x14ac:dyDescent="0.3">
      <c r="A82" s="109" t="s">
        <v>523</v>
      </c>
      <c r="B82" s="65" t="s">
        <v>317</v>
      </c>
    </row>
    <row r="83" spans="1:2" ht="31.2" x14ac:dyDescent="0.3">
      <c r="A83" s="109" t="s">
        <v>1232</v>
      </c>
      <c r="B83" s="65" t="s">
        <v>318</v>
      </c>
    </row>
    <row r="84" spans="1:2" ht="15.6" x14ac:dyDescent="0.3">
      <c r="A84" s="64" t="s">
        <v>493</v>
      </c>
      <c r="B84" s="13" t="s">
        <v>474</v>
      </c>
    </row>
    <row r="85" spans="1:2" ht="16.2" thickBot="1" x14ac:dyDescent="0.35">
      <c r="A85" s="64" t="s">
        <v>496</v>
      </c>
      <c r="B85" s="718" t="s">
        <v>1172</v>
      </c>
    </row>
    <row r="86" spans="1:2" ht="26.4" x14ac:dyDescent="0.25">
      <c r="A86" s="102" t="s">
        <v>874</v>
      </c>
      <c r="B86" s="66" t="s">
        <v>1153</v>
      </c>
    </row>
    <row r="87" spans="1:2" ht="39" customHeight="1" x14ac:dyDescent="0.25">
      <c r="A87" s="102" t="s">
        <v>488</v>
      </c>
      <c r="B87" s="363" t="s">
        <v>1104</v>
      </c>
    </row>
    <row r="88" spans="1:2" ht="37.5" customHeight="1" x14ac:dyDescent="0.25">
      <c r="A88" s="865" t="s">
        <v>1199</v>
      </c>
      <c r="B88" s="866"/>
    </row>
    <row r="89" spans="1:2" ht="45.75" customHeight="1" x14ac:dyDescent="0.3">
      <c r="A89" s="814" t="s">
        <v>1200</v>
      </c>
      <c r="B89" s="815"/>
    </row>
    <row r="90" spans="1:2" s="2" customFormat="1" ht="44.25" customHeight="1" x14ac:dyDescent="0.25">
      <c r="A90" s="856" t="s">
        <v>1154</v>
      </c>
      <c r="B90" s="857"/>
    </row>
    <row r="91" spans="1:2" ht="21" customHeight="1" x14ac:dyDescent="0.25">
      <c r="A91" s="651" t="s">
        <v>1112</v>
      </c>
      <c r="B91" s="652"/>
    </row>
    <row r="92" spans="1:2" s="264" customFormat="1" x14ac:dyDescent="0.25">
      <c r="A92" s="271"/>
      <c r="B92" s="272"/>
    </row>
    <row r="93" spans="1:2" s="264" customFormat="1" x14ac:dyDescent="0.25">
      <c r="A93" s="271"/>
      <c r="B93" s="272"/>
    </row>
    <row r="94" spans="1:2" s="264" customFormat="1" ht="15.6" x14ac:dyDescent="0.3">
      <c r="A94" s="14" t="s">
        <v>903</v>
      </c>
      <c r="B94" s="272"/>
    </row>
    <row r="95" spans="1:2" s="264" customFormat="1" x14ac:dyDescent="0.25">
      <c r="A95" s="271" t="s">
        <v>904</v>
      </c>
      <c r="B95" s="272"/>
    </row>
    <row r="96" spans="1:2" s="264" customFormat="1" x14ac:dyDescent="0.25">
      <c r="A96" s="272" t="s">
        <v>1107</v>
      </c>
      <c r="B96" s="272"/>
    </row>
    <row r="97" spans="1:2" s="264" customFormat="1" x14ac:dyDescent="0.25">
      <c r="A97" s="271" t="s">
        <v>1156</v>
      </c>
      <c r="B97" s="272"/>
    </row>
    <row r="98" spans="1:2" s="264" customFormat="1" x14ac:dyDescent="0.25">
      <c r="A98" s="271" t="s">
        <v>1108</v>
      </c>
      <c r="B98" s="272"/>
    </row>
    <row r="99" spans="1:2" s="264" customFormat="1" x14ac:dyDescent="0.25">
      <c r="A99" s="271" t="s">
        <v>1113</v>
      </c>
      <c r="B99" s="272"/>
    </row>
    <row r="100" spans="1:2" x14ac:dyDescent="0.25">
      <c r="A100" s="271" t="s">
        <v>1109</v>
      </c>
      <c r="B100" s="272"/>
    </row>
    <row r="101" spans="1:2" x14ac:dyDescent="0.25">
      <c r="A101" s="271"/>
      <c r="B101" s="272"/>
    </row>
    <row r="102" spans="1:2" x14ac:dyDescent="0.25">
      <c r="A102" s="169" t="s">
        <v>1105</v>
      </c>
      <c r="B102" s="272"/>
    </row>
    <row r="103" spans="1:2" x14ac:dyDescent="0.25">
      <c r="A103" s="271" t="s">
        <v>1106</v>
      </c>
      <c r="B103" s="272"/>
    </row>
    <row r="104" spans="1:2" x14ac:dyDescent="0.25">
      <c r="A104" s="271" t="s">
        <v>1238</v>
      </c>
      <c r="B104" s="272"/>
    </row>
    <row r="105" spans="1:2" x14ac:dyDescent="0.25">
      <c r="A105" s="271" t="s">
        <v>1114</v>
      </c>
      <c r="B105" s="272"/>
    </row>
    <row r="106" spans="1:2" x14ac:dyDescent="0.25">
      <c r="A106" s="271" t="s">
        <v>1115</v>
      </c>
      <c r="B106" s="272"/>
    </row>
    <row r="107" spans="1:2" x14ac:dyDescent="0.25">
      <c r="A107">
        <v>1</v>
      </c>
      <c r="B107" s="272" t="s">
        <v>1116</v>
      </c>
    </row>
    <row r="108" spans="1:2" x14ac:dyDescent="0.25">
      <c r="A108">
        <v>2</v>
      </c>
      <c r="B108" s="272" t="s">
        <v>1117</v>
      </c>
    </row>
    <row r="109" spans="1:2" x14ac:dyDescent="0.25">
      <c r="A109">
        <v>3</v>
      </c>
      <c r="B109" s="272" t="s">
        <v>1118</v>
      </c>
    </row>
    <row r="110" spans="1:2" x14ac:dyDescent="0.25">
      <c r="A110">
        <v>4</v>
      </c>
      <c r="B110" s="272" t="s">
        <v>1203</v>
      </c>
    </row>
    <row r="111" spans="1:2" x14ac:dyDescent="0.25">
      <c r="A111" s="271" t="s">
        <v>1204</v>
      </c>
    </row>
    <row r="112" spans="1:2" x14ac:dyDescent="0.25">
      <c r="A112" s="271" t="s">
        <v>1119</v>
      </c>
    </row>
    <row r="113" spans="1:2" x14ac:dyDescent="0.25">
      <c r="A113" s="271" t="s">
        <v>1120</v>
      </c>
    </row>
    <row r="114" spans="1:2" x14ac:dyDescent="0.25">
      <c r="A114" s="271" t="s">
        <v>1121</v>
      </c>
    </row>
    <row r="115" spans="1:2" x14ac:dyDescent="0.25">
      <c r="A115" s="271" t="s">
        <v>1155</v>
      </c>
    </row>
    <row r="116" spans="1:2" x14ac:dyDescent="0.25">
      <c r="A116" s="271" t="s">
        <v>1122</v>
      </c>
    </row>
    <row r="117" spans="1:2" x14ac:dyDescent="0.25">
      <c r="A117">
        <v>1</v>
      </c>
      <c r="B117" s="272" t="s">
        <v>1123</v>
      </c>
    </row>
    <row r="118" spans="1:2" x14ac:dyDescent="0.25">
      <c r="A118">
        <v>2</v>
      </c>
      <c r="B118" s="272" t="s">
        <v>1203</v>
      </c>
    </row>
    <row r="119" spans="1:2" x14ac:dyDescent="0.25">
      <c r="A119">
        <v>3</v>
      </c>
      <c r="B119" s="272" t="s">
        <v>1124</v>
      </c>
    </row>
    <row r="120" spans="1:2" x14ac:dyDescent="0.25">
      <c r="B120" s="272" t="s">
        <v>1125</v>
      </c>
    </row>
    <row r="121" spans="1:2" x14ac:dyDescent="0.25">
      <c r="B121" s="272" t="s">
        <v>1126</v>
      </c>
    </row>
    <row r="122" spans="1:2" x14ac:dyDescent="0.25">
      <c r="A122" s="169" t="s">
        <v>1135</v>
      </c>
    </row>
    <row r="123" spans="1:2" x14ac:dyDescent="0.25">
      <c r="A123" s="271" t="s">
        <v>1136</v>
      </c>
    </row>
    <row r="124" spans="1:2" x14ac:dyDescent="0.25">
      <c r="A124" s="271" t="s">
        <v>1137</v>
      </c>
    </row>
    <row r="125" spans="1:2" x14ac:dyDescent="0.25">
      <c r="A125" s="271" t="s">
        <v>1205</v>
      </c>
    </row>
    <row r="126" spans="1:2" x14ac:dyDescent="0.25">
      <c r="A126" s="271" t="s">
        <v>1206</v>
      </c>
    </row>
    <row r="127" spans="1:2" x14ac:dyDescent="0.25">
      <c r="A127" s="271" t="s">
        <v>1138</v>
      </c>
    </row>
    <row r="129" spans="1:1" x14ac:dyDescent="0.25">
      <c r="A129" s="169" t="s">
        <v>1145</v>
      </c>
    </row>
    <row r="130" spans="1:1" x14ac:dyDescent="0.25">
      <c r="A130" s="271" t="s">
        <v>1207</v>
      </c>
    </row>
    <row r="131" spans="1:1" x14ac:dyDescent="0.25">
      <c r="A131" s="271" t="s">
        <v>1140</v>
      </c>
    </row>
    <row r="132" spans="1:1" x14ac:dyDescent="0.25">
      <c r="A132" s="271" t="s">
        <v>1141</v>
      </c>
    </row>
    <row r="133" spans="1:1" x14ac:dyDescent="0.25">
      <c r="A133" s="271" t="s">
        <v>1142</v>
      </c>
    </row>
    <row r="134" spans="1:1" x14ac:dyDescent="0.25">
      <c r="A134" s="271" t="s">
        <v>1143</v>
      </c>
    </row>
    <row r="136" spans="1:1" x14ac:dyDescent="0.25">
      <c r="A136" s="169" t="s">
        <v>1144</v>
      </c>
    </row>
    <row r="137" spans="1:1" x14ac:dyDescent="0.25">
      <c r="A137" s="271" t="s">
        <v>1253</v>
      </c>
    </row>
    <row r="139" spans="1:1" x14ac:dyDescent="0.25">
      <c r="A139" s="169" t="s">
        <v>1146</v>
      </c>
    </row>
    <row r="140" spans="1:1" x14ac:dyDescent="0.25">
      <c r="A140" s="271" t="s">
        <v>1208</v>
      </c>
    </row>
    <row r="141" spans="1:1" x14ac:dyDescent="0.25">
      <c r="A141" s="271"/>
    </row>
    <row r="142" spans="1:1" x14ac:dyDescent="0.25">
      <c r="A142" s="169" t="s">
        <v>1148</v>
      </c>
    </row>
    <row r="143" spans="1:1" x14ac:dyDescent="0.25">
      <c r="A143" s="271" t="s">
        <v>1209</v>
      </c>
    </row>
    <row r="145" spans="1:1" x14ac:dyDescent="0.25">
      <c r="A145" s="169" t="s">
        <v>1147</v>
      </c>
    </row>
    <row r="146" spans="1:1" x14ac:dyDescent="0.25">
      <c r="A146" s="271" t="s">
        <v>1239</v>
      </c>
    </row>
  </sheetData>
  <sheetProtection password="CC7C" sheet="1" objects="1" scenarios="1"/>
  <mergeCells count="20">
    <mergeCell ref="A19:B19"/>
    <mergeCell ref="A88:B88"/>
    <mergeCell ref="A79:B79"/>
    <mergeCell ref="A66:B66"/>
    <mergeCell ref="A50:A55"/>
    <mergeCell ref="A25:B25"/>
    <mergeCell ref="A41:A48"/>
    <mergeCell ref="A90:B90"/>
    <mergeCell ref="A20:B20"/>
    <mergeCell ref="A26:B26"/>
    <mergeCell ref="A24:B24"/>
    <mergeCell ref="A65:B65"/>
    <mergeCell ref="A13:B13"/>
    <mergeCell ref="A12:B12"/>
    <mergeCell ref="A14:B14"/>
    <mergeCell ref="A18:B18"/>
    <mergeCell ref="A3:B3"/>
    <mergeCell ref="A5:B5"/>
    <mergeCell ref="A6:B6"/>
    <mergeCell ref="A17:B17"/>
  </mergeCells>
  <phoneticPr fontId="7" type="noConversion"/>
  <dataValidations count="2">
    <dataValidation allowBlank="1" showErrorMessage="1" sqref="B85"/>
    <dataValidation allowBlank="1" showInputMessage="1" showErrorMessage="1" prompt="Must have entry for_x000a_automated KPI target_x000a_blanks mean Service Unit_x000a_will not be counted. " sqref="A36"/>
  </dataValidations>
  <pageMargins left="0" right="0" top="0" bottom="0.78740157480314965" header="0.51181102362204722" footer="0.51181102362204722"/>
  <pageSetup paperSize="9" scale="65" orientation="portrait" verticalDpi="300" r:id="rId1"/>
  <headerFooter alignWithMargins="0">
    <oddFooter>&amp;LInstructions&amp;CPage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5"/>
  </sheetPr>
  <dimension ref="A1:W442"/>
  <sheetViews>
    <sheetView topLeftCell="A34" zoomScale="75" zoomScaleNormal="75" workbookViewId="0">
      <selection activeCell="A143" sqref="A143"/>
    </sheetView>
  </sheetViews>
  <sheetFormatPr defaultColWidth="9.109375" defaultRowHeight="17.399999999999999" x14ac:dyDescent="0.3"/>
  <cols>
    <col min="1" max="1" width="5.6640625" style="451" customWidth="1"/>
    <col min="2" max="2" width="26.6640625" style="452" customWidth="1"/>
    <col min="3" max="3" width="108.6640625" style="431" customWidth="1"/>
    <col min="4" max="4" width="67.33203125" style="430" customWidth="1"/>
    <col min="5" max="16384" width="9.109375" style="436"/>
  </cols>
  <sheetData>
    <row r="1" spans="1:4" s="424" customFormat="1" ht="30" customHeight="1" x14ac:dyDescent="0.25">
      <c r="A1" s="1039" t="s">
        <v>676</v>
      </c>
      <c r="B1" s="1039"/>
      <c r="C1" s="1039"/>
      <c r="D1" s="423"/>
    </row>
    <row r="2" spans="1:4" s="419" customFormat="1" ht="18" x14ac:dyDescent="0.35">
      <c r="A2" s="425"/>
      <c r="B2" s="426"/>
      <c r="C2" s="426"/>
      <c r="D2" s="427"/>
    </row>
    <row r="3" spans="1:4" s="431" customFormat="1" ht="39.75" customHeight="1" x14ac:dyDescent="0.3">
      <c r="A3" s="428">
        <v>1</v>
      </c>
      <c r="B3" s="429" t="s">
        <v>751</v>
      </c>
      <c r="C3" s="429" t="s">
        <v>677</v>
      </c>
      <c r="D3" s="430"/>
    </row>
    <row r="4" spans="1:4" s="434" customFormat="1" ht="258.75" customHeight="1" x14ac:dyDescent="0.3">
      <c r="A4" s="1040">
        <v>2</v>
      </c>
      <c r="B4" s="1043" t="s">
        <v>752</v>
      </c>
      <c r="C4" s="433" t="s">
        <v>232</v>
      </c>
      <c r="D4" s="430"/>
    </row>
    <row r="5" spans="1:4" s="434" customFormat="1" ht="236.25" customHeight="1" x14ac:dyDescent="0.3">
      <c r="A5" s="1041"/>
      <c r="B5" s="1044"/>
      <c r="C5" s="433" t="s">
        <v>233</v>
      </c>
      <c r="D5" s="430"/>
    </row>
    <row r="6" spans="1:4" s="434" customFormat="1" ht="41.25" customHeight="1" x14ac:dyDescent="0.3">
      <c r="A6" s="1041"/>
      <c r="B6" s="1044"/>
      <c r="C6" s="433" t="s">
        <v>234</v>
      </c>
      <c r="D6" s="430"/>
    </row>
    <row r="7" spans="1:4" s="431" customFormat="1" ht="144.75" customHeight="1" x14ac:dyDescent="0.3">
      <c r="A7" s="1041"/>
      <c r="B7" s="1044"/>
      <c r="C7" s="428" t="s">
        <v>235</v>
      </c>
      <c r="D7" s="430"/>
    </row>
    <row r="8" spans="1:4" ht="78.75" customHeight="1" x14ac:dyDescent="0.3">
      <c r="A8" s="1042"/>
      <c r="B8" s="1045"/>
      <c r="C8" s="435" t="s">
        <v>236</v>
      </c>
    </row>
    <row r="9" spans="1:4" s="431" customFormat="1" ht="36" x14ac:dyDescent="0.3">
      <c r="A9" s="1040">
        <v>3</v>
      </c>
      <c r="B9" s="429" t="s">
        <v>753</v>
      </c>
      <c r="C9" s="437" t="s">
        <v>237</v>
      </c>
      <c r="D9" s="430"/>
    </row>
    <row r="10" spans="1:4" s="431" customFormat="1" ht="96" customHeight="1" x14ac:dyDescent="0.3">
      <c r="A10" s="1042"/>
      <c r="B10" s="429" t="s">
        <v>893</v>
      </c>
      <c r="C10" s="428" t="s">
        <v>981</v>
      </c>
      <c r="D10" s="430"/>
    </row>
    <row r="11" spans="1:4" s="431" customFormat="1" ht="20.25" customHeight="1" x14ac:dyDescent="0.3">
      <c r="A11" s="428">
        <v>4</v>
      </c>
      <c r="B11" s="429" t="s">
        <v>894</v>
      </c>
      <c r="C11" s="428" t="s">
        <v>238</v>
      </c>
      <c r="D11" s="430"/>
    </row>
    <row r="12" spans="1:4" s="431" customFormat="1" ht="97.5" customHeight="1" x14ac:dyDescent="0.3">
      <c r="A12" s="428">
        <v>5</v>
      </c>
      <c r="B12" s="429" t="s">
        <v>895</v>
      </c>
      <c r="C12" s="428" t="s">
        <v>239</v>
      </c>
      <c r="D12" s="430"/>
    </row>
    <row r="13" spans="1:4" customFormat="1" ht="39.9" customHeight="1" x14ac:dyDescent="0.25">
      <c r="A13" s="1038">
        <v>6</v>
      </c>
      <c r="B13" s="346" t="s">
        <v>972</v>
      </c>
      <c r="C13" s="175" t="s">
        <v>662</v>
      </c>
    </row>
    <row r="14" spans="1:4" customFormat="1" ht="30" customHeight="1" x14ac:dyDescent="0.25">
      <c r="A14" s="1038"/>
      <c r="B14" s="346" t="s">
        <v>973</v>
      </c>
      <c r="C14" s="174" t="s">
        <v>667</v>
      </c>
    </row>
    <row r="15" spans="1:4" customFormat="1" ht="30" customHeight="1" x14ac:dyDescent="0.25">
      <c r="A15" s="1038"/>
      <c r="B15" s="346" t="s">
        <v>974</v>
      </c>
      <c r="C15" s="175" t="s">
        <v>862</v>
      </c>
    </row>
    <row r="16" spans="1:4" customFormat="1" ht="39.9" customHeight="1" x14ac:dyDescent="0.25">
      <c r="A16" s="173">
        <v>7</v>
      </c>
      <c r="B16" s="346" t="s">
        <v>984</v>
      </c>
      <c r="C16" s="408" t="s">
        <v>509</v>
      </c>
    </row>
    <row r="17" spans="1:23" ht="39.9" customHeight="1" x14ac:dyDescent="0.3">
      <c r="A17" s="437">
        <v>8</v>
      </c>
      <c r="B17" s="411" t="s">
        <v>985</v>
      </c>
      <c r="C17" s="435" t="s">
        <v>240</v>
      </c>
    </row>
    <row r="18" spans="1:23" ht="39.9" customHeight="1" x14ac:dyDescent="0.3">
      <c r="A18" s="437">
        <v>9</v>
      </c>
      <c r="B18" s="411" t="s">
        <v>986</v>
      </c>
      <c r="C18" s="435" t="s">
        <v>241</v>
      </c>
    </row>
    <row r="19" spans="1:23" ht="39.9" customHeight="1" x14ac:dyDescent="0.3">
      <c r="A19" s="437">
        <v>10</v>
      </c>
      <c r="B19" s="411" t="s">
        <v>988</v>
      </c>
      <c r="C19" s="435" t="s">
        <v>242</v>
      </c>
    </row>
    <row r="20" spans="1:23" customFormat="1" ht="130.5" customHeight="1" x14ac:dyDescent="0.25">
      <c r="A20" s="173">
        <v>11</v>
      </c>
      <c r="B20" s="346" t="s">
        <v>990</v>
      </c>
      <c r="C20" s="408" t="s">
        <v>663</v>
      </c>
    </row>
    <row r="21" spans="1:23" customFormat="1" ht="39.9" customHeight="1" x14ac:dyDescent="0.3">
      <c r="A21" s="437">
        <v>12</v>
      </c>
      <c r="B21" s="411" t="s">
        <v>991</v>
      </c>
      <c r="C21" s="176" t="s">
        <v>678</v>
      </c>
      <c r="D21" s="438"/>
    </row>
    <row r="22" spans="1:23" customFormat="1" ht="110.1" customHeight="1" x14ac:dyDescent="0.3">
      <c r="A22" s="437">
        <v>13</v>
      </c>
      <c r="B22" s="411" t="s">
        <v>992</v>
      </c>
      <c r="C22" s="408" t="s">
        <v>243</v>
      </c>
      <c r="D22" s="438"/>
    </row>
    <row r="23" spans="1:23" customFormat="1" ht="36" x14ac:dyDescent="0.25">
      <c r="A23" s="173">
        <v>14</v>
      </c>
      <c r="B23" s="346" t="s">
        <v>993</v>
      </c>
      <c r="C23" s="409" t="s">
        <v>664</v>
      </c>
    </row>
    <row r="24" spans="1:23" customFormat="1" ht="39.9" customHeight="1" x14ac:dyDescent="0.3">
      <c r="A24" s="173">
        <v>15</v>
      </c>
      <c r="B24" s="346" t="s">
        <v>994</v>
      </c>
      <c r="C24" s="409" t="s">
        <v>244</v>
      </c>
      <c r="D24" s="438"/>
    </row>
    <row r="25" spans="1:23" customFormat="1" ht="20.100000000000001" customHeight="1" x14ac:dyDescent="0.3">
      <c r="A25" s="173">
        <v>16</v>
      </c>
      <c r="B25" s="346" t="s">
        <v>785</v>
      </c>
      <c r="C25" s="410"/>
      <c r="D25" s="438"/>
    </row>
    <row r="26" spans="1:23" customFormat="1" ht="20.100000000000001" customHeight="1" x14ac:dyDescent="0.3">
      <c r="A26" s="173">
        <v>17</v>
      </c>
      <c r="B26" s="346" t="s">
        <v>786</v>
      </c>
      <c r="C26" s="173"/>
      <c r="D26" s="438"/>
    </row>
    <row r="27" spans="1:23" s="406" customFormat="1" ht="39.9" customHeight="1" collapsed="1" x14ac:dyDescent="0.3">
      <c r="A27" s="1037" t="s">
        <v>863</v>
      </c>
      <c r="B27" s="1037"/>
      <c r="C27" s="175" t="s">
        <v>665</v>
      </c>
      <c r="D27" s="412"/>
      <c r="E27" s="413"/>
      <c r="F27" s="413"/>
      <c r="G27" s="413"/>
      <c r="H27" s="413"/>
      <c r="I27" s="413"/>
      <c r="J27" s="413"/>
      <c r="K27" s="413"/>
      <c r="L27" s="413"/>
      <c r="M27" s="413"/>
      <c r="N27" s="413"/>
      <c r="O27" s="413"/>
      <c r="P27" s="413"/>
      <c r="Q27" s="413"/>
      <c r="R27" s="413"/>
      <c r="S27" s="413"/>
      <c r="T27" s="413"/>
      <c r="U27" s="413"/>
      <c r="V27" s="413"/>
      <c r="W27" s="413"/>
    </row>
    <row r="28" spans="1:23" s="406" customFormat="1" ht="30" customHeight="1" x14ac:dyDescent="0.3">
      <c r="A28" s="1037"/>
      <c r="B28" s="1037"/>
      <c r="C28" s="414" t="s">
        <v>666</v>
      </c>
      <c r="D28" s="412"/>
      <c r="E28" s="413"/>
      <c r="F28" s="413"/>
      <c r="G28" s="413"/>
      <c r="H28" s="413"/>
      <c r="I28" s="413"/>
      <c r="J28" s="413"/>
      <c r="K28" s="413"/>
      <c r="L28" s="413"/>
      <c r="M28" s="413"/>
      <c r="N28" s="413"/>
      <c r="O28" s="413"/>
      <c r="P28" s="413"/>
      <c r="Q28" s="413"/>
      <c r="R28" s="413"/>
      <c r="S28" s="413"/>
      <c r="T28" s="413"/>
      <c r="U28" s="413"/>
      <c r="V28" s="413"/>
      <c r="W28" s="413"/>
    </row>
    <row r="29" spans="1:23" s="424" customFormat="1" ht="30" customHeight="1" x14ac:dyDescent="0.25">
      <c r="A29" s="1046" t="s">
        <v>245</v>
      </c>
      <c r="B29" s="1046"/>
      <c r="C29" s="1046"/>
      <c r="D29" s="423"/>
    </row>
    <row r="30" spans="1:23" s="419" customFormat="1" ht="18" x14ac:dyDescent="0.35">
      <c r="A30" s="425"/>
      <c r="B30" s="426"/>
      <c r="C30" s="426"/>
      <c r="D30" s="427"/>
    </row>
    <row r="31" spans="1:23" ht="27" customHeight="1" x14ac:dyDescent="0.3">
      <c r="A31" s="428">
        <v>1</v>
      </c>
      <c r="B31" s="429" t="s">
        <v>751</v>
      </c>
      <c r="C31" s="429" t="s">
        <v>246</v>
      </c>
    </row>
    <row r="32" spans="1:23" ht="409.6" customHeight="1" x14ac:dyDescent="0.3">
      <c r="A32" s="428">
        <v>2</v>
      </c>
      <c r="B32" s="429" t="s">
        <v>752</v>
      </c>
      <c r="C32" s="428" t="s">
        <v>723</v>
      </c>
    </row>
    <row r="33" spans="1:4" s="434" customFormat="1" ht="41.25" customHeight="1" x14ac:dyDescent="0.3">
      <c r="A33" s="428"/>
      <c r="B33" s="429"/>
      <c r="C33" s="433" t="s">
        <v>724</v>
      </c>
      <c r="D33" s="430"/>
    </row>
    <row r="34" spans="1:4" ht="189" customHeight="1" x14ac:dyDescent="0.3">
      <c r="A34" s="428"/>
      <c r="B34" s="439"/>
      <c r="C34" s="428" t="s">
        <v>725</v>
      </c>
    </row>
    <row r="35" spans="1:4" ht="78.75" customHeight="1" x14ac:dyDescent="0.3">
      <c r="A35" s="432"/>
      <c r="B35" s="429"/>
      <c r="C35" s="435" t="s">
        <v>236</v>
      </c>
    </row>
    <row r="36" spans="1:4" ht="36" customHeight="1" x14ac:dyDescent="0.3">
      <c r="A36" s="1040">
        <v>3</v>
      </c>
      <c r="B36" s="429" t="s">
        <v>753</v>
      </c>
      <c r="C36" s="440" t="s">
        <v>726</v>
      </c>
    </row>
    <row r="37" spans="1:4" ht="91.5" customHeight="1" x14ac:dyDescent="0.3">
      <c r="A37" s="1042"/>
      <c r="B37" s="429" t="s">
        <v>893</v>
      </c>
      <c r="C37" s="428" t="s">
        <v>981</v>
      </c>
    </row>
    <row r="38" spans="1:4" ht="26.25" customHeight="1" x14ac:dyDescent="0.3">
      <c r="A38" s="428">
        <v>4</v>
      </c>
      <c r="B38" s="429" t="s">
        <v>894</v>
      </c>
      <c r="C38" s="428" t="s">
        <v>238</v>
      </c>
    </row>
    <row r="39" spans="1:4" s="441" customFormat="1" ht="111.75" customHeight="1" x14ac:dyDescent="0.3">
      <c r="A39" s="428">
        <v>5</v>
      </c>
      <c r="B39" s="429" t="s">
        <v>895</v>
      </c>
      <c r="C39" s="428" t="s">
        <v>727</v>
      </c>
      <c r="D39" s="430"/>
    </row>
    <row r="40" spans="1:4" customFormat="1" ht="39.9" customHeight="1" x14ac:dyDescent="0.25">
      <c r="A40" s="1038">
        <v>6</v>
      </c>
      <c r="B40" s="346" t="s">
        <v>972</v>
      </c>
      <c r="C40" s="175" t="s">
        <v>662</v>
      </c>
    </row>
    <row r="41" spans="1:4" customFormat="1" ht="30" customHeight="1" x14ac:dyDescent="0.25">
      <c r="A41" s="1038"/>
      <c r="B41" s="346" t="s">
        <v>973</v>
      </c>
      <c r="C41" s="174" t="s">
        <v>667</v>
      </c>
    </row>
    <row r="42" spans="1:4" customFormat="1" ht="30" customHeight="1" x14ac:dyDescent="0.25">
      <c r="A42" s="1038"/>
      <c r="B42" s="346" t="s">
        <v>974</v>
      </c>
      <c r="C42" s="175" t="s">
        <v>862</v>
      </c>
    </row>
    <row r="43" spans="1:4" customFormat="1" ht="39.9" customHeight="1" x14ac:dyDescent="0.25">
      <c r="A43" s="173">
        <v>7</v>
      </c>
      <c r="B43" s="346" t="s">
        <v>984</v>
      </c>
      <c r="C43" s="408" t="s">
        <v>509</v>
      </c>
    </row>
    <row r="44" spans="1:4" s="441" customFormat="1" ht="39.9" customHeight="1" x14ac:dyDescent="0.3">
      <c r="A44" s="437">
        <v>8</v>
      </c>
      <c r="B44" s="411" t="s">
        <v>985</v>
      </c>
      <c r="C44" s="435" t="s">
        <v>240</v>
      </c>
      <c r="D44" s="430"/>
    </row>
    <row r="45" spans="1:4" s="441" customFormat="1" ht="39.9" customHeight="1" x14ac:dyDescent="0.3">
      <c r="A45" s="437">
        <v>9</v>
      </c>
      <c r="B45" s="411" t="s">
        <v>986</v>
      </c>
      <c r="C45" s="435" t="s">
        <v>241</v>
      </c>
      <c r="D45" s="430"/>
    </row>
    <row r="46" spans="1:4" s="441" customFormat="1" ht="22.5" customHeight="1" x14ac:dyDescent="0.3">
      <c r="A46" s="437">
        <v>10</v>
      </c>
      <c r="B46" s="411" t="s">
        <v>988</v>
      </c>
      <c r="C46" s="435" t="s">
        <v>242</v>
      </c>
      <c r="D46" s="430"/>
    </row>
    <row r="47" spans="1:4" customFormat="1" ht="133.5" customHeight="1" x14ac:dyDescent="0.25">
      <c r="A47" s="173">
        <v>11</v>
      </c>
      <c r="B47" s="346" t="s">
        <v>990</v>
      </c>
      <c r="C47" s="408" t="s">
        <v>663</v>
      </c>
    </row>
    <row r="48" spans="1:4" s="9" customFormat="1" ht="39.9" customHeight="1" x14ac:dyDescent="0.3">
      <c r="A48" s="437">
        <v>12</v>
      </c>
      <c r="B48" s="411" t="s">
        <v>991</v>
      </c>
      <c r="C48" s="176" t="s">
        <v>678</v>
      </c>
      <c r="D48" s="438"/>
    </row>
    <row r="49" spans="1:23" s="9" customFormat="1" ht="110.1" customHeight="1" x14ac:dyDescent="0.3">
      <c r="A49" s="437">
        <v>13</v>
      </c>
      <c r="B49" s="411" t="s">
        <v>992</v>
      </c>
      <c r="C49" s="408" t="s">
        <v>243</v>
      </c>
      <c r="D49" s="438"/>
    </row>
    <row r="50" spans="1:23" customFormat="1" ht="36" x14ac:dyDescent="0.25">
      <c r="A50" s="173">
        <v>14</v>
      </c>
      <c r="B50" s="346" t="s">
        <v>993</v>
      </c>
      <c r="C50" s="409" t="s">
        <v>664</v>
      </c>
    </row>
    <row r="51" spans="1:23" customFormat="1" ht="39.9" customHeight="1" x14ac:dyDescent="0.3">
      <c r="A51" s="173">
        <v>15</v>
      </c>
      <c r="B51" s="346" t="s">
        <v>994</v>
      </c>
      <c r="C51" s="409" t="s">
        <v>728</v>
      </c>
      <c r="D51" s="438"/>
    </row>
    <row r="52" spans="1:23" customFormat="1" ht="20.100000000000001" customHeight="1" x14ac:dyDescent="0.3">
      <c r="A52" s="173">
        <v>16</v>
      </c>
      <c r="B52" s="346" t="s">
        <v>785</v>
      </c>
      <c r="C52" s="410"/>
      <c r="D52" s="438"/>
    </row>
    <row r="53" spans="1:23" customFormat="1" ht="20.100000000000001" customHeight="1" x14ac:dyDescent="0.3">
      <c r="A53" s="173">
        <v>17</v>
      </c>
      <c r="B53" s="346" t="s">
        <v>786</v>
      </c>
      <c r="C53" s="173"/>
      <c r="D53" s="438"/>
    </row>
    <row r="54" spans="1:23" s="406" customFormat="1" ht="39.9" customHeight="1" collapsed="1" x14ac:dyDescent="0.3">
      <c r="A54" s="1037" t="s">
        <v>863</v>
      </c>
      <c r="B54" s="1037"/>
      <c r="C54" s="175" t="s">
        <v>665</v>
      </c>
      <c r="D54" s="412"/>
      <c r="E54" s="413"/>
      <c r="F54" s="413"/>
      <c r="G54" s="413"/>
      <c r="H54" s="413"/>
      <c r="I54" s="413"/>
      <c r="J54" s="413"/>
      <c r="K54" s="413"/>
      <c r="L54" s="413"/>
      <c r="M54" s="413"/>
      <c r="N54" s="413"/>
      <c r="O54" s="413"/>
      <c r="P54" s="413"/>
      <c r="Q54" s="413"/>
      <c r="R54" s="413"/>
      <c r="S54" s="413"/>
      <c r="T54" s="413"/>
      <c r="U54" s="413"/>
      <c r="V54" s="413"/>
      <c r="W54" s="413"/>
    </row>
    <row r="55" spans="1:23" s="406" customFormat="1" ht="30" customHeight="1" x14ac:dyDescent="0.3">
      <c r="A55" s="1037"/>
      <c r="B55" s="1037"/>
      <c r="C55" s="414" t="s">
        <v>666</v>
      </c>
      <c r="D55" s="412"/>
      <c r="E55" s="413"/>
      <c r="F55" s="413"/>
      <c r="G55" s="413"/>
      <c r="H55" s="413"/>
      <c r="I55" s="413"/>
      <c r="J55" s="413"/>
      <c r="K55" s="413"/>
      <c r="L55" s="413"/>
      <c r="M55" s="413"/>
      <c r="N55" s="413"/>
      <c r="O55" s="413"/>
      <c r="P55" s="413"/>
      <c r="Q55" s="413"/>
      <c r="R55" s="413"/>
      <c r="S55" s="413"/>
      <c r="T55" s="413"/>
      <c r="U55" s="413"/>
      <c r="V55" s="413"/>
      <c r="W55" s="413"/>
    </row>
    <row r="56" spans="1:23" s="424" customFormat="1" ht="30" customHeight="1" x14ac:dyDescent="0.25">
      <c r="A56" s="1046" t="s">
        <v>729</v>
      </c>
      <c r="B56" s="1046"/>
      <c r="C56" s="1046"/>
      <c r="D56" s="442"/>
    </row>
    <row r="57" spans="1:23" s="419" customFormat="1" ht="18" x14ac:dyDescent="0.35">
      <c r="A57" s="425"/>
      <c r="B57" s="426"/>
      <c r="C57" s="426"/>
      <c r="D57" s="443"/>
    </row>
    <row r="58" spans="1:23" s="446" customFormat="1" ht="27" customHeight="1" x14ac:dyDescent="0.25">
      <c r="A58" s="428">
        <v>1</v>
      </c>
      <c r="B58" s="429" t="s">
        <v>751</v>
      </c>
      <c r="C58" s="444" t="s">
        <v>730</v>
      </c>
      <c r="D58" s="445"/>
    </row>
    <row r="59" spans="1:23" s="448" customFormat="1" ht="240" customHeight="1" x14ac:dyDescent="0.35">
      <c r="A59" s="428">
        <v>2</v>
      </c>
      <c r="B59" s="429" t="s">
        <v>752</v>
      </c>
      <c r="C59" s="428" t="s">
        <v>731</v>
      </c>
      <c r="D59" s="447"/>
    </row>
    <row r="60" spans="1:23" s="448" customFormat="1" ht="291.75" customHeight="1" x14ac:dyDescent="0.35">
      <c r="A60" s="428"/>
      <c r="B60" s="449"/>
      <c r="C60" s="428" t="s">
        <v>732</v>
      </c>
      <c r="D60" s="447"/>
    </row>
    <row r="61" spans="1:23" s="448" customFormat="1" ht="59.25" customHeight="1" x14ac:dyDescent="0.35">
      <c r="A61" s="428"/>
      <c r="B61" s="429"/>
      <c r="C61" s="433" t="s">
        <v>733</v>
      </c>
      <c r="D61" s="447"/>
    </row>
    <row r="62" spans="1:23" ht="189" customHeight="1" x14ac:dyDescent="0.3">
      <c r="A62" s="432"/>
      <c r="B62" s="429"/>
      <c r="C62" s="428" t="s">
        <v>734</v>
      </c>
    </row>
    <row r="63" spans="1:23" s="448" customFormat="1" ht="76.5" customHeight="1" x14ac:dyDescent="0.35">
      <c r="A63" s="432"/>
      <c r="B63" s="429"/>
      <c r="C63" s="435" t="s">
        <v>236</v>
      </c>
      <c r="D63" s="447"/>
    </row>
    <row r="64" spans="1:23" ht="39.75" customHeight="1" x14ac:dyDescent="0.3">
      <c r="A64" s="1040">
        <v>3</v>
      </c>
      <c r="B64" s="429" t="s">
        <v>753</v>
      </c>
      <c r="C64" s="440" t="s">
        <v>735</v>
      </c>
    </row>
    <row r="65" spans="1:4" s="448" customFormat="1" ht="91.5" customHeight="1" x14ac:dyDescent="0.35">
      <c r="A65" s="1042"/>
      <c r="B65" s="429" t="s">
        <v>893</v>
      </c>
      <c r="C65" s="428" t="s">
        <v>981</v>
      </c>
      <c r="D65" s="447"/>
    </row>
    <row r="66" spans="1:4" s="448" customFormat="1" ht="30" customHeight="1" x14ac:dyDescent="0.35">
      <c r="A66" s="428">
        <v>4</v>
      </c>
      <c r="B66" s="429" t="s">
        <v>894</v>
      </c>
      <c r="C66" s="428" t="s">
        <v>238</v>
      </c>
      <c r="D66" s="447"/>
    </row>
    <row r="67" spans="1:4" s="441" customFormat="1" ht="108.75" customHeight="1" x14ac:dyDescent="0.3">
      <c r="A67" s="428">
        <v>5</v>
      </c>
      <c r="B67" s="429" t="s">
        <v>895</v>
      </c>
      <c r="C67" s="428" t="s">
        <v>736</v>
      </c>
      <c r="D67" s="430"/>
    </row>
    <row r="68" spans="1:4" customFormat="1" ht="39.9" customHeight="1" x14ac:dyDescent="0.25">
      <c r="A68" s="1038">
        <v>6</v>
      </c>
      <c r="B68" s="346" t="s">
        <v>972</v>
      </c>
      <c r="C68" s="175" t="s">
        <v>662</v>
      </c>
    </row>
    <row r="69" spans="1:4" customFormat="1" ht="30" customHeight="1" x14ac:dyDescent="0.25">
      <c r="A69" s="1038"/>
      <c r="B69" s="346" t="s">
        <v>973</v>
      </c>
      <c r="C69" s="174" t="s">
        <v>667</v>
      </c>
    </row>
    <row r="70" spans="1:4" customFormat="1" ht="30" customHeight="1" x14ac:dyDescent="0.25">
      <c r="A70" s="1038"/>
      <c r="B70" s="346" t="s">
        <v>974</v>
      </c>
      <c r="C70" s="175" t="s">
        <v>862</v>
      </c>
    </row>
    <row r="71" spans="1:4" customFormat="1" ht="39.9" customHeight="1" x14ac:dyDescent="0.25">
      <c r="A71" s="173">
        <v>7</v>
      </c>
      <c r="B71" s="346" t="s">
        <v>984</v>
      </c>
      <c r="C71" s="408" t="s">
        <v>509</v>
      </c>
    </row>
    <row r="72" spans="1:4" s="441" customFormat="1" ht="39.9" customHeight="1" x14ac:dyDescent="0.3">
      <c r="A72" s="437">
        <v>8</v>
      </c>
      <c r="B72" s="411" t="s">
        <v>985</v>
      </c>
      <c r="C72" s="435" t="s">
        <v>240</v>
      </c>
      <c r="D72" s="430"/>
    </row>
    <row r="73" spans="1:4" s="441" customFormat="1" ht="39.9" customHeight="1" x14ac:dyDescent="0.3">
      <c r="A73" s="437">
        <v>9</v>
      </c>
      <c r="B73" s="411" t="s">
        <v>986</v>
      </c>
      <c r="C73" s="435" t="s">
        <v>241</v>
      </c>
      <c r="D73" s="430"/>
    </row>
    <row r="74" spans="1:4" s="9" customFormat="1" ht="39.9" customHeight="1" x14ac:dyDescent="0.3">
      <c r="A74" s="437">
        <v>10</v>
      </c>
      <c r="B74" s="411" t="s">
        <v>988</v>
      </c>
      <c r="C74" s="435" t="s">
        <v>242</v>
      </c>
      <c r="D74" s="438"/>
    </row>
    <row r="75" spans="1:4" customFormat="1" ht="140.1" customHeight="1" x14ac:dyDescent="0.25">
      <c r="A75" s="173">
        <v>11</v>
      </c>
      <c r="B75" s="346" t="s">
        <v>990</v>
      </c>
      <c r="C75" s="408" t="s">
        <v>663</v>
      </c>
    </row>
    <row r="76" spans="1:4" customFormat="1" ht="46.5" customHeight="1" x14ac:dyDescent="0.3">
      <c r="A76" s="437">
        <v>12</v>
      </c>
      <c r="B76" s="411" t="s">
        <v>991</v>
      </c>
      <c r="C76" s="176" t="s">
        <v>678</v>
      </c>
      <c r="D76" s="438"/>
    </row>
    <row r="77" spans="1:4" customFormat="1" ht="114" customHeight="1" x14ac:dyDescent="0.3">
      <c r="A77" s="437">
        <v>13</v>
      </c>
      <c r="B77" s="411" t="s">
        <v>992</v>
      </c>
      <c r="C77" s="408" t="s">
        <v>243</v>
      </c>
      <c r="D77" s="438"/>
    </row>
    <row r="78" spans="1:4" customFormat="1" ht="36" x14ac:dyDescent="0.25">
      <c r="A78" s="173">
        <v>14</v>
      </c>
      <c r="B78" s="346" t="s">
        <v>993</v>
      </c>
      <c r="C78" s="409" t="s">
        <v>664</v>
      </c>
    </row>
    <row r="79" spans="1:4" customFormat="1" ht="47.25" customHeight="1" x14ac:dyDescent="0.3">
      <c r="A79" s="173">
        <v>15</v>
      </c>
      <c r="B79" s="346" t="s">
        <v>994</v>
      </c>
      <c r="C79" s="409" t="s">
        <v>728</v>
      </c>
      <c r="D79" s="438"/>
    </row>
    <row r="80" spans="1:4" customFormat="1" ht="30" customHeight="1" x14ac:dyDescent="0.3">
      <c r="A80" s="173">
        <v>16</v>
      </c>
      <c r="B80" s="346" t="s">
        <v>785</v>
      </c>
      <c r="C80" s="410"/>
      <c r="D80" s="438"/>
    </row>
    <row r="81" spans="1:23" s="406" customFormat="1" ht="30" customHeight="1" collapsed="1" x14ac:dyDescent="0.3">
      <c r="A81" s="173">
        <v>17</v>
      </c>
      <c r="B81" s="346" t="s">
        <v>786</v>
      </c>
      <c r="C81" s="173"/>
      <c r="D81" s="412"/>
      <c r="E81" s="413"/>
      <c r="F81" s="413"/>
      <c r="G81" s="413"/>
      <c r="H81" s="413"/>
      <c r="I81" s="413"/>
      <c r="J81" s="413"/>
      <c r="K81" s="413"/>
      <c r="L81" s="413"/>
      <c r="M81" s="413"/>
      <c r="N81" s="413"/>
      <c r="O81" s="413"/>
      <c r="P81" s="413"/>
      <c r="Q81" s="413"/>
      <c r="R81" s="413"/>
      <c r="S81" s="413"/>
      <c r="T81" s="413"/>
      <c r="U81" s="413"/>
      <c r="V81" s="413"/>
      <c r="W81" s="413"/>
    </row>
    <row r="82" spans="1:23" s="406" customFormat="1" ht="39.9" customHeight="1" collapsed="1" x14ac:dyDescent="0.3">
      <c r="A82" s="1037" t="s">
        <v>863</v>
      </c>
      <c r="B82" s="1037"/>
      <c r="C82" s="175" t="s">
        <v>665</v>
      </c>
      <c r="D82" s="412"/>
      <c r="E82" s="413"/>
      <c r="F82" s="413"/>
      <c r="G82" s="413"/>
      <c r="H82" s="413"/>
      <c r="I82" s="413"/>
      <c r="J82" s="413"/>
      <c r="K82" s="413"/>
      <c r="L82" s="413"/>
      <c r="M82" s="413"/>
      <c r="N82" s="413"/>
      <c r="O82" s="413"/>
      <c r="P82" s="413"/>
      <c r="Q82" s="413"/>
      <c r="R82" s="413"/>
      <c r="S82" s="413"/>
      <c r="T82" s="413"/>
      <c r="U82" s="413"/>
      <c r="V82" s="413"/>
      <c r="W82" s="413"/>
    </row>
    <row r="83" spans="1:23" s="406" customFormat="1" ht="30" customHeight="1" x14ac:dyDescent="0.3">
      <c r="A83" s="1037"/>
      <c r="B83" s="1037"/>
      <c r="C83" s="414" t="s">
        <v>666</v>
      </c>
      <c r="D83" s="412"/>
      <c r="E83" s="413"/>
      <c r="F83" s="413"/>
      <c r="G83" s="413"/>
      <c r="H83" s="413"/>
      <c r="I83" s="413"/>
      <c r="J83" s="413"/>
      <c r="K83" s="413"/>
      <c r="L83" s="413"/>
      <c r="M83" s="413"/>
      <c r="N83" s="413"/>
      <c r="O83" s="413"/>
      <c r="P83" s="413"/>
      <c r="Q83" s="413"/>
      <c r="R83" s="413"/>
      <c r="S83" s="413"/>
      <c r="T83" s="413"/>
      <c r="U83" s="413"/>
      <c r="V83" s="413"/>
      <c r="W83" s="413"/>
    </row>
    <row r="84" spans="1:23" s="419" customFormat="1" ht="25.2" x14ac:dyDescent="0.3">
      <c r="A84" s="1046" t="s">
        <v>737</v>
      </c>
      <c r="B84" s="1046"/>
      <c r="C84" s="1046"/>
      <c r="D84" s="427"/>
    </row>
    <row r="85" spans="1:23" s="431" customFormat="1" ht="15" customHeight="1" x14ac:dyDescent="0.35">
      <c r="A85" s="425"/>
      <c r="B85" s="426"/>
      <c r="C85" s="426"/>
      <c r="D85" s="430"/>
    </row>
    <row r="86" spans="1:23" s="431" customFormat="1" ht="30" customHeight="1" x14ac:dyDescent="0.3">
      <c r="A86" s="428">
        <v>1</v>
      </c>
      <c r="B86" s="429" t="s">
        <v>751</v>
      </c>
      <c r="C86" s="429" t="s">
        <v>738</v>
      </c>
      <c r="D86" s="430"/>
    </row>
    <row r="87" spans="1:23" s="431" customFormat="1" ht="347.25" customHeight="1" x14ac:dyDescent="0.3">
      <c r="A87" s="428">
        <v>2</v>
      </c>
      <c r="B87" s="429" t="s">
        <v>752</v>
      </c>
      <c r="C87" s="428" t="s">
        <v>739</v>
      </c>
      <c r="D87" s="430"/>
    </row>
    <row r="88" spans="1:23" s="431" customFormat="1" ht="220.5" customHeight="1" x14ac:dyDescent="0.3">
      <c r="A88" s="428"/>
      <c r="B88" s="429"/>
      <c r="C88" s="428" t="s">
        <v>740</v>
      </c>
      <c r="D88" s="430"/>
    </row>
    <row r="89" spans="1:23" s="448" customFormat="1" ht="49.5" customHeight="1" x14ac:dyDescent="0.35">
      <c r="A89" s="428"/>
      <c r="B89" s="429"/>
      <c r="C89" s="433" t="s">
        <v>724</v>
      </c>
      <c r="D89" s="447"/>
    </row>
    <row r="90" spans="1:23" ht="327.75" customHeight="1" x14ac:dyDescent="0.3">
      <c r="A90" s="432"/>
      <c r="B90" s="449"/>
      <c r="C90" s="428" t="s">
        <v>272</v>
      </c>
      <c r="D90" s="450"/>
    </row>
    <row r="91" spans="1:23" s="431" customFormat="1" ht="72" x14ac:dyDescent="0.35">
      <c r="A91" s="432"/>
      <c r="B91" s="429"/>
      <c r="C91" s="435" t="s">
        <v>236</v>
      </c>
      <c r="D91" s="447"/>
    </row>
    <row r="92" spans="1:23" s="441" customFormat="1" ht="30" customHeight="1" x14ac:dyDescent="0.3">
      <c r="A92" s="1040">
        <v>3</v>
      </c>
      <c r="B92" s="429" t="s">
        <v>753</v>
      </c>
      <c r="C92" s="437" t="s">
        <v>273</v>
      </c>
      <c r="D92" s="430"/>
    </row>
    <row r="93" spans="1:23" s="448" customFormat="1" ht="88.5" customHeight="1" x14ac:dyDescent="0.35">
      <c r="A93" s="1042"/>
      <c r="B93" s="429" t="s">
        <v>893</v>
      </c>
      <c r="C93" s="428" t="s">
        <v>981</v>
      </c>
      <c r="D93" s="447"/>
    </row>
    <row r="94" spans="1:23" s="431" customFormat="1" ht="30" customHeight="1" x14ac:dyDescent="0.3">
      <c r="A94" s="428">
        <v>4</v>
      </c>
      <c r="B94" s="429" t="s">
        <v>894</v>
      </c>
      <c r="C94" s="428" t="s">
        <v>238</v>
      </c>
      <c r="D94" s="430"/>
    </row>
    <row r="95" spans="1:23" s="441" customFormat="1" ht="98.25" customHeight="1" x14ac:dyDescent="0.3">
      <c r="A95" s="428">
        <v>5</v>
      </c>
      <c r="B95" s="429" t="s">
        <v>895</v>
      </c>
      <c r="C95" s="437" t="s">
        <v>274</v>
      </c>
      <c r="D95" s="430"/>
    </row>
    <row r="96" spans="1:23" customFormat="1" ht="39.9" customHeight="1" x14ac:dyDescent="0.25">
      <c r="A96" s="1038">
        <v>6</v>
      </c>
      <c r="B96" s="346" t="s">
        <v>972</v>
      </c>
      <c r="C96" s="175" t="s">
        <v>662</v>
      </c>
    </row>
    <row r="97" spans="1:23" customFormat="1" ht="30" customHeight="1" x14ac:dyDescent="0.25">
      <c r="A97" s="1038"/>
      <c r="B97" s="346" t="s">
        <v>973</v>
      </c>
      <c r="C97" s="174" t="s">
        <v>667</v>
      </c>
    </row>
    <row r="98" spans="1:23" customFormat="1" ht="30" customHeight="1" x14ac:dyDescent="0.25">
      <c r="A98" s="1038"/>
      <c r="B98" s="346" t="s">
        <v>974</v>
      </c>
      <c r="C98" s="175" t="s">
        <v>862</v>
      </c>
    </row>
    <row r="99" spans="1:23" customFormat="1" ht="39.9" customHeight="1" x14ac:dyDescent="0.25">
      <c r="A99" s="173">
        <v>7</v>
      </c>
      <c r="B99" s="346" t="s">
        <v>984</v>
      </c>
      <c r="C99" s="408" t="s">
        <v>509</v>
      </c>
    </row>
    <row r="100" spans="1:23" ht="39.9" customHeight="1" x14ac:dyDescent="0.3">
      <c r="A100" s="437">
        <v>8</v>
      </c>
      <c r="B100" s="411" t="s">
        <v>985</v>
      </c>
      <c r="C100" s="435" t="s">
        <v>240</v>
      </c>
    </row>
    <row r="101" spans="1:23" ht="39.9" customHeight="1" x14ac:dyDescent="0.3">
      <c r="A101" s="437">
        <v>9</v>
      </c>
      <c r="B101" s="411" t="s">
        <v>986</v>
      </c>
      <c r="C101" s="435" t="s">
        <v>241</v>
      </c>
    </row>
    <row r="102" spans="1:23" customFormat="1" ht="39.9" customHeight="1" x14ac:dyDescent="0.3">
      <c r="A102" s="437">
        <v>10</v>
      </c>
      <c r="B102" s="411" t="s">
        <v>988</v>
      </c>
      <c r="C102" s="435" t="s">
        <v>242</v>
      </c>
      <c r="D102" s="438"/>
    </row>
    <row r="103" spans="1:23" customFormat="1" ht="140.1" customHeight="1" x14ac:dyDescent="0.25">
      <c r="A103" s="173">
        <v>11</v>
      </c>
      <c r="B103" s="346" t="s">
        <v>990</v>
      </c>
      <c r="C103" s="408" t="s">
        <v>663</v>
      </c>
    </row>
    <row r="104" spans="1:23" customFormat="1" ht="46.5" customHeight="1" x14ac:dyDescent="0.3">
      <c r="A104" s="437">
        <v>12</v>
      </c>
      <c r="B104" s="411" t="s">
        <v>991</v>
      </c>
      <c r="C104" s="176" t="s">
        <v>678</v>
      </c>
      <c r="D104" s="438"/>
    </row>
    <row r="105" spans="1:23" customFormat="1" ht="112.5" customHeight="1" x14ac:dyDescent="0.3">
      <c r="A105" s="437">
        <v>13</v>
      </c>
      <c r="B105" s="411" t="s">
        <v>992</v>
      </c>
      <c r="C105" s="408" t="s">
        <v>243</v>
      </c>
      <c r="D105" s="438"/>
    </row>
    <row r="106" spans="1:23" customFormat="1" ht="36" x14ac:dyDescent="0.25">
      <c r="A106" s="173">
        <v>14</v>
      </c>
      <c r="B106" s="346" t="s">
        <v>993</v>
      </c>
      <c r="C106" s="409" t="s">
        <v>664</v>
      </c>
    </row>
    <row r="107" spans="1:23" customFormat="1" ht="40.5" customHeight="1" x14ac:dyDescent="0.3">
      <c r="A107" s="173">
        <v>15</v>
      </c>
      <c r="B107" s="346" t="s">
        <v>994</v>
      </c>
      <c r="C107" s="409" t="s">
        <v>275</v>
      </c>
      <c r="D107" s="438"/>
    </row>
    <row r="108" spans="1:23" customFormat="1" ht="30" customHeight="1" x14ac:dyDescent="0.3">
      <c r="A108" s="173">
        <v>16</v>
      </c>
      <c r="B108" s="346" t="s">
        <v>785</v>
      </c>
      <c r="C108" s="410"/>
      <c r="D108" s="438"/>
    </row>
    <row r="109" spans="1:23" s="406" customFormat="1" ht="30" customHeight="1" collapsed="1" x14ac:dyDescent="0.3">
      <c r="A109" s="173">
        <v>17</v>
      </c>
      <c r="B109" s="346" t="s">
        <v>786</v>
      </c>
      <c r="C109" s="173"/>
      <c r="D109" s="412"/>
      <c r="E109" s="413"/>
      <c r="F109" s="413"/>
      <c r="G109" s="413"/>
      <c r="H109" s="413"/>
      <c r="I109" s="413"/>
      <c r="J109" s="413"/>
      <c r="K109" s="413"/>
      <c r="L109" s="413"/>
      <c r="M109" s="413"/>
      <c r="N109" s="413"/>
      <c r="O109" s="413"/>
      <c r="P109" s="413"/>
      <c r="Q109" s="413"/>
      <c r="R109" s="413"/>
      <c r="S109" s="413"/>
      <c r="T109" s="413"/>
      <c r="U109" s="413"/>
      <c r="V109" s="413"/>
      <c r="W109" s="413"/>
    </row>
    <row r="110" spans="1:23" s="406" customFormat="1" ht="39.9" customHeight="1" collapsed="1" x14ac:dyDescent="0.3">
      <c r="A110" s="1037" t="s">
        <v>863</v>
      </c>
      <c r="B110" s="1037"/>
      <c r="C110" s="175" t="s">
        <v>665</v>
      </c>
      <c r="D110" s="412"/>
      <c r="E110" s="413"/>
      <c r="F110" s="413"/>
      <c r="G110" s="413"/>
      <c r="H110" s="413"/>
      <c r="I110" s="413"/>
      <c r="J110" s="413"/>
      <c r="K110" s="413"/>
      <c r="L110" s="413"/>
      <c r="M110" s="413"/>
      <c r="N110" s="413"/>
      <c r="O110" s="413"/>
      <c r="P110" s="413"/>
      <c r="Q110" s="413"/>
      <c r="R110" s="413"/>
      <c r="S110" s="413"/>
      <c r="T110" s="413"/>
      <c r="U110" s="413"/>
      <c r="V110" s="413"/>
      <c r="W110" s="413"/>
    </row>
    <row r="111" spans="1:23" s="406" customFormat="1" ht="30" customHeight="1" x14ac:dyDescent="0.3">
      <c r="A111" s="1037"/>
      <c r="B111" s="1037"/>
      <c r="C111" s="414" t="s">
        <v>666</v>
      </c>
      <c r="D111" s="412"/>
      <c r="E111" s="413"/>
      <c r="F111" s="413"/>
      <c r="G111" s="413"/>
      <c r="H111" s="413"/>
      <c r="I111" s="413"/>
      <c r="J111" s="413"/>
      <c r="K111" s="413"/>
      <c r="L111" s="413"/>
      <c r="M111" s="413"/>
      <c r="N111" s="413"/>
      <c r="O111" s="413"/>
      <c r="P111" s="413"/>
      <c r="Q111" s="413"/>
      <c r="R111" s="413"/>
      <c r="S111" s="413"/>
      <c r="T111" s="413"/>
      <c r="U111" s="413"/>
      <c r="V111" s="413"/>
      <c r="W111" s="413"/>
    </row>
    <row r="112" spans="1:23" s="419" customFormat="1" ht="25.2" x14ac:dyDescent="0.3">
      <c r="A112" s="1046" t="s">
        <v>276</v>
      </c>
      <c r="B112" s="1046"/>
      <c r="C112" s="1046"/>
      <c r="D112" s="427"/>
    </row>
    <row r="113" spans="1:4" s="431" customFormat="1" ht="24" customHeight="1" x14ac:dyDescent="0.35">
      <c r="A113" s="425"/>
      <c r="B113" s="426"/>
      <c r="C113" s="426"/>
      <c r="D113" s="430"/>
    </row>
    <row r="114" spans="1:4" s="431" customFormat="1" ht="27.75" customHeight="1" x14ac:dyDescent="0.3">
      <c r="A114" s="428">
        <v>1</v>
      </c>
      <c r="B114" s="429" t="s">
        <v>751</v>
      </c>
      <c r="C114" s="429" t="s">
        <v>277</v>
      </c>
      <c r="D114" s="430"/>
    </row>
    <row r="115" spans="1:4" s="431" customFormat="1" ht="318" customHeight="1" x14ac:dyDescent="0.3">
      <c r="A115" s="1040">
        <v>2</v>
      </c>
      <c r="B115" s="1043" t="s">
        <v>752</v>
      </c>
      <c r="C115" s="428" t="s">
        <v>278</v>
      </c>
      <c r="D115" s="430"/>
    </row>
    <row r="116" spans="1:4" s="448" customFormat="1" ht="132" customHeight="1" x14ac:dyDescent="0.35">
      <c r="A116" s="1041"/>
      <c r="B116" s="1044"/>
      <c r="C116" s="433" t="s">
        <v>279</v>
      </c>
      <c r="D116" s="447"/>
    </row>
    <row r="117" spans="1:4" s="448" customFormat="1" ht="46.5" customHeight="1" x14ac:dyDescent="0.35">
      <c r="A117" s="1042"/>
      <c r="B117" s="1045"/>
      <c r="C117" s="433" t="s">
        <v>724</v>
      </c>
      <c r="D117" s="447"/>
    </row>
    <row r="118" spans="1:4" ht="81.75" customHeight="1" x14ac:dyDescent="0.3">
      <c r="A118" s="432"/>
      <c r="B118" s="439"/>
      <c r="C118" s="428" t="s">
        <v>280</v>
      </c>
    </row>
    <row r="119" spans="1:4" s="431" customFormat="1" ht="80.25" customHeight="1" x14ac:dyDescent="0.35">
      <c r="A119" s="432"/>
      <c r="B119" s="429"/>
      <c r="C119" s="435" t="s">
        <v>236</v>
      </c>
      <c r="D119" s="447"/>
    </row>
    <row r="120" spans="1:4" ht="28.5" customHeight="1" x14ac:dyDescent="0.3">
      <c r="A120" s="1040">
        <v>3</v>
      </c>
      <c r="B120" s="429" t="s">
        <v>753</v>
      </c>
      <c r="C120" s="440" t="s">
        <v>281</v>
      </c>
    </row>
    <row r="121" spans="1:4" s="448" customFormat="1" ht="95.25" customHeight="1" x14ac:dyDescent="0.35">
      <c r="A121" s="1042"/>
      <c r="B121" s="429" t="s">
        <v>893</v>
      </c>
      <c r="C121" s="428" t="s">
        <v>981</v>
      </c>
      <c r="D121" s="447"/>
    </row>
    <row r="122" spans="1:4" s="431" customFormat="1" ht="30" customHeight="1" x14ac:dyDescent="0.3">
      <c r="A122" s="428">
        <v>4</v>
      </c>
      <c r="B122" s="429" t="s">
        <v>894</v>
      </c>
      <c r="C122" s="346" t="s">
        <v>282</v>
      </c>
      <c r="D122" s="430"/>
    </row>
    <row r="123" spans="1:4" ht="129.75" customHeight="1" x14ac:dyDescent="0.3">
      <c r="A123" s="428">
        <v>5</v>
      </c>
      <c r="B123" s="429" t="s">
        <v>895</v>
      </c>
      <c r="C123" s="428" t="s">
        <v>358</v>
      </c>
      <c r="D123" s="450"/>
    </row>
    <row r="124" spans="1:4" customFormat="1" ht="39.9" customHeight="1" x14ac:dyDescent="0.25">
      <c r="A124" s="1038">
        <v>6</v>
      </c>
      <c r="B124" s="346" t="s">
        <v>972</v>
      </c>
      <c r="C124" s="175" t="s">
        <v>662</v>
      </c>
    </row>
    <row r="125" spans="1:4" customFormat="1" ht="30" customHeight="1" x14ac:dyDescent="0.25">
      <c r="A125" s="1038"/>
      <c r="B125" s="346" t="s">
        <v>973</v>
      </c>
      <c r="C125" s="174" t="s">
        <v>667</v>
      </c>
    </row>
    <row r="126" spans="1:4" customFormat="1" ht="30" customHeight="1" x14ac:dyDescent="0.25">
      <c r="A126" s="1038"/>
      <c r="B126" s="346" t="s">
        <v>974</v>
      </c>
      <c r="C126" s="175" t="s">
        <v>862</v>
      </c>
    </row>
    <row r="127" spans="1:4" customFormat="1" ht="39.9" customHeight="1" x14ac:dyDescent="0.25">
      <c r="A127" s="173">
        <v>7</v>
      </c>
      <c r="B127" s="346" t="s">
        <v>984</v>
      </c>
      <c r="C127" s="408" t="s">
        <v>509</v>
      </c>
    </row>
    <row r="128" spans="1:4" ht="39.9" customHeight="1" x14ac:dyDescent="0.3">
      <c r="A128" s="437">
        <v>8</v>
      </c>
      <c r="B128" s="411" t="s">
        <v>985</v>
      </c>
      <c r="C128" s="435" t="s">
        <v>240</v>
      </c>
    </row>
    <row r="129" spans="1:23" ht="39.9" customHeight="1" x14ac:dyDescent="0.3">
      <c r="A129" s="437">
        <v>9</v>
      </c>
      <c r="B129" s="411" t="s">
        <v>986</v>
      </c>
      <c r="C129" s="435" t="s">
        <v>241</v>
      </c>
    </row>
    <row r="130" spans="1:23" customFormat="1" ht="39.9" customHeight="1" x14ac:dyDescent="0.3">
      <c r="A130" s="437">
        <v>10</v>
      </c>
      <c r="B130" s="411" t="s">
        <v>988</v>
      </c>
      <c r="C130" s="435" t="s">
        <v>242</v>
      </c>
      <c r="D130" s="438"/>
    </row>
    <row r="131" spans="1:23" customFormat="1" ht="133.5" customHeight="1" x14ac:dyDescent="0.25">
      <c r="A131" s="173">
        <v>11</v>
      </c>
      <c r="B131" s="346" t="s">
        <v>990</v>
      </c>
      <c r="C131" s="408" t="s">
        <v>663</v>
      </c>
    </row>
    <row r="132" spans="1:23" customFormat="1" ht="50.1" customHeight="1" x14ac:dyDescent="0.3">
      <c r="A132" s="437">
        <v>12</v>
      </c>
      <c r="B132" s="411" t="s">
        <v>991</v>
      </c>
      <c r="C132" s="176" t="s">
        <v>678</v>
      </c>
      <c r="D132" s="438"/>
    </row>
    <row r="133" spans="1:23" customFormat="1" ht="115.5" customHeight="1" x14ac:dyDescent="0.3">
      <c r="A133" s="437">
        <v>13</v>
      </c>
      <c r="B133" s="411" t="s">
        <v>992</v>
      </c>
      <c r="C133" s="408" t="s">
        <v>243</v>
      </c>
      <c r="D133" s="438"/>
    </row>
    <row r="134" spans="1:23" customFormat="1" ht="36" x14ac:dyDescent="0.25">
      <c r="A134" s="173">
        <v>14</v>
      </c>
      <c r="B134" s="346" t="s">
        <v>993</v>
      </c>
      <c r="C134" s="409" t="s">
        <v>664</v>
      </c>
    </row>
    <row r="135" spans="1:23" customFormat="1" ht="39.9" customHeight="1" x14ac:dyDescent="0.3">
      <c r="A135" s="173">
        <v>15</v>
      </c>
      <c r="B135" s="346" t="s">
        <v>994</v>
      </c>
      <c r="C135" s="409" t="s">
        <v>359</v>
      </c>
      <c r="D135" s="438"/>
    </row>
    <row r="136" spans="1:23" customFormat="1" ht="30" customHeight="1" x14ac:dyDescent="0.3">
      <c r="A136" s="173">
        <v>16</v>
      </c>
      <c r="B136" s="346" t="s">
        <v>785</v>
      </c>
      <c r="C136" s="410"/>
      <c r="D136" s="438"/>
    </row>
    <row r="137" spans="1:23" s="406" customFormat="1" ht="30" customHeight="1" collapsed="1" x14ac:dyDescent="0.3">
      <c r="A137" s="173">
        <v>17</v>
      </c>
      <c r="B137" s="346" t="s">
        <v>786</v>
      </c>
      <c r="C137" s="173"/>
      <c r="D137" s="412"/>
      <c r="E137" s="413"/>
      <c r="F137" s="413"/>
      <c r="G137" s="413"/>
      <c r="H137" s="413"/>
      <c r="I137" s="413"/>
      <c r="J137" s="413"/>
      <c r="K137" s="413"/>
      <c r="L137" s="413"/>
      <c r="M137" s="413"/>
      <c r="N137" s="413"/>
      <c r="O137" s="413"/>
      <c r="P137" s="413"/>
      <c r="Q137" s="413"/>
      <c r="R137" s="413"/>
      <c r="S137" s="413"/>
      <c r="T137" s="413"/>
      <c r="U137" s="413"/>
      <c r="V137" s="413"/>
      <c r="W137" s="413"/>
    </row>
    <row r="138" spans="1:23" s="406" customFormat="1" ht="39.9" customHeight="1" collapsed="1" x14ac:dyDescent="0.3">
      <c r="A138" s="1037" t="s">
        <v>863</v>
      </c>
      <c r="B138" s="1037"/>
      <c r="C138" s="175" t="s">
        <v>665</v>
      </c>
      <c r="D138" s="412"/>
      <c r="E138" s="413"/>
      <c r="F138" s="413"/>
      <c r="G138" s="413"/>
      <c r="H138" s="413"/>
      <c r="I138" s="413"/>
      <c r="J138" s="413"/>
      <c r="K138" s="413"/>
      <c r="L138" s="413"/>
      <c r="M138" s="413"/>
      <c r="N138" s="413"/>
      <c r="O138" s="413"/>
      <c r="P138" s="413"/>
      <c r="Q138" s="413"/>
      <c r="R138" s="413"/>
      <c r="S138" s="413"/>
      <c r="T138" s="413"/>
      <c r="U138" s="413"/>
      <c r="V138" s="413"/>
      <c r="W138" s="413"/>
    </row>
    <row r="139" spans="1:23" s="406" customFormat="1" ht="30" customHeight="1" x14ac:dyDescent="0.3">
      <c r="A139" s="1037"/>
      <c r="B139" s="1037"/>
      <c r="C139" s="414" t="s">
        <v>666</v>
      </c>
      <c r="D139" s="412"/>
      <c r="E139" s="413"/>
      <c r="F139" s="413"/>
      <c r="G139" s="413"/>
      <c r="H139" s="413"/>
      <c r="I139" s="413"/>
      <c r="J139" s="413"/>
      <c r="K139" s="413"/>
      <c r="L139" s="413"/>
      <c r="M139" s="413"/>
      <c r="N139" s="413"/>
      <c r="O139" s="413"/>
      <c r="P139" s="413"/>
      <c r="Q139" s="413"/>
      <c r="R139" s="413"/>
      <c r="S139" s="413"/>
      <c r="T139" s="413"/>
      <c r="U139" s="413"/>
      <c r="V139" s="413"/>
      <c r="W139" s="413"/>
    </row>
    <row r="140" spans="1:23" s="419" customFormat="1" ht="25.2" x14ac:dyDescent="0.3">
      <c r="A140" s="1046" t="s">
        <v>360</v>
      </c>
      <c r="B140" s="1046"/>
      <c r="C140" s="1046"/>
      <c r="D140" s="427"/>
    </row>
    <row r="141" spans="1:23" s="431" customFormat="1" ht="15" customHeight="1" x14ac:dyDescent="0.35">
      <c r="A141" s="425"/>
      <c r="B141" s="426"/>
      <c r="C141" s="426"/>
      <c r="D141" s="430"/>
    </row>
    <row r="142" spans="1:23" s="431" customFormat="1" ht="39.9" customHeight="1" x14ac:dyDescent="0.3">
      <c r="A142" s="428">
        <v>1</v>
      </c>
      <c r="B142" s="429" t="s">
        <v>751</v>
      </c>
      <c r="C142" s="429" t="s">
        <v>361</v>
      </c>
      <c r="D142" s="430"/>
    </row>
    <row r="143" spans="1:23" s="431" customFormat="1" ht="348" customHeight="1" x14ac:dyDescent="0.3">
      <c r="A143" s="428">
        <v>2</v>
      </c>
      <c r="B143" s="429" t="s">
        <v>752</v>
      </c>
      <c r="C143" s="428" t="s">
        <v>362</v>
      </c>
      <c r="D143" s="430"/>
    </row>
    <row r="144" spans="1:23" s="448" customFormat="1" ht="50.1" customHeight="1" x14ac:dyDescent="0.35">
      <c r="A144" s="428"/>
      <c r="B144" s="429"/>
      <c r="C144" s="433" t="s">
        <v>724</v>
      </c>
      <c r="D144" s="447"/>
    </row>
    <row r="145" spans="1:4" ht="79.5" customHeight="1" x14ac:dyDescent="0.3">
      <c r="A145" s="432"/>
      <c r="B145" s="449"/>
      <c r="C145" s="428" t="s">
        <v>363</v>
      </c>
    </row>
    <row r="146" spans="1:4" s="431" customFormat="1" ht="81" customHeight="1" x14ac:dyDescent="0.3">
      <c r="A146" s="432"/>
      <c r="B146" s="429"/>
      <c r="C146" s="435" t="s">
        <v>236</v>
      </c>
      <c r="D146" s="430"/>
    </row>
    <row r="147" spans="1:4" ht="38.25" customHeight="1" x14ac:dyDescent="0.3">
      <c r="A147" s="1040">
        <v>3</v>
      </c>
      <c r="B147" s="429" t="s">
        <v>753</v>
      </c>
      <c r="C147" s="440" t="s">
        <v>364</v>
      </c>
    </row>
    <row r="148" spans="1:4" s="448" customFormat="1" ht="92.25" customHeight="1" x14ac:dyDescent="0.35">
      <c r="A148" s="1042"/>
      <c r="B148" s="429" t="s">
        <v>893</v>
      </c>
      <c r="C148" s="428" t="s">
        <v>981</v>
      </c>
      <c r="D148" s="447"/>
    </row>
    <row r="149" spans="1:4" customFormat="1" ht="30" customHeight="1" x14ac:dyDescent="0.25">
      <c r="A149" s="173">
        <v>4</v>
      </c>
      <c r="B149" s="346" t="s">
        <v>894</v>
      </c>
      <c r="C149" s="346" t="s">
        <v>365</v>
      </c>
    </row>
    <row r="150" spans="1:4" ht="95.25" customHeight="1" x14ac:dyDescent="0.3">
      <c r="A150" s="428">
        <v>5</v>
      </c>
      <c r="B150" s="429" t="s">
        <v>895</v>
      </c>
      <c r="C150" s="428" t="s">
        <v>366</v>
      </c>
    </row>
    <row r="151" spans="1:4" customFormat="1" ht="39.9" customHeight="1" x14ac:dyDescent="0.25">
      <c r="A151" s="1038">
        <v>6</v>
      </c>
      <c r="B151" s="346" t="s">
        <v>972</v>
      </c>
      <c r="C151" s="175" t="s">
        <v>662</v>
      </c>
    </row>
    <row r="152" spans="1:4" customFormat="1" ht="30" customHeight="1" x14ac:dyDescent="0.25">
      <c r="A152" s="1038"/>
      <c r="B152" s="346" t="s">
        <v>973</v>
      </c>
      <c r="C152" s="174" t="s">
        <v>667</v>
      </c>
    </row>
    <row r="153" spans="1:4" customFormat="1" ht="30" customHeight="1" x14ac:dyDescent="0.25">
      <c r="A153" s="1038"/>
      <c r="B153" s="346" t="s">
        <v>974</v>
      </c>
      <c r="C153" s="175" t="s">
        <v>862</v>
      </c>
    </row>
    <row r="154" spans="1:4" customFormat="1" ht="39.9" customHeight="1" x14ac:dyDescent="0.25">
      <c r="A154" s="173">
        <v>7</v>
      </c>
      <c r="B154" s="346" t="s">
        <v>984</v>
      </c>
      <c r="C154" s="408" t="s">
        <v>509</v>
      </c>
    </row>
    <row r="155" spans="1:4" ht="39.9" customHeight="1" x14ac:dyDescent="0.3">
      <c r="A155" s="437">
        <v>8</v>
      </c>
      <c r="B155" s="411" t="s">
        <v>985</v>
      </c>
      <c r="C155" s="435" t="s">
        <v>367</v>
      </c>
    </row>
    <row r="156" spans="1:4" ht="39.9" customHeight="1" x14ac:dyDescent="0.3">
      <c r="A156" s="437">
        <v>9</v>
      </c>
      <c r="B156" s="411" t="s">
        <v>986</v>
      </c>
      <c r="C156" s="435" t="s">
        <v>241</v>
      </c>
    </row>
    <row r="157" spans="1:4" customFormat="1" ht="39.9" customHeight="1" x14ac:dyDescent="0.3">
      <c r="A157" s="437">
        <v>10</v>
      </c>
      <c r="B157" s="411" t="s">
        <v>988</v>
      </c>
      <c r="C157" s="435" t="s">
        <v>242</v>
      </c>
      <c r="D157" s="438"/>
    </row>
    <row r="158" spans="1:4" customFormat="1" ht="140.1" customHeight="1" x14ac:dyDescent="0.25">
      <c r="A158" s="173">
        <v>11</v>
      </c>
      <c r="B158" s="346" t="s">
        <v>990</v>
      </c>
      <c r="C158" s="408" t="s">
        <v>663</v>
      </c>
    </row>
    <row r="159" spans="1:4" customFormat="1" ht="46.5" customHeight="1" x14ac:dyDescent="0.3">
      <c r="A159" s="437">
        <v>12</v>
      </c>
      <c r="B159" s="411" t="s">
        <v>991</v>
      </c>
      <c r="C159" s="176" t="s">
        <v>678</v>
      </c>
      <c r="D159" s="438"/>
    </row>
    <row r="160" spans="1:4" customFormat="1" ht="114" customHeight="1" x14ac:dyDescent="0.3">
      <c r="A160" s="437">
        <v>13</v>
      </c>
      <c r="B160" s="411" t="s">
        <v>992</v>
      </c>
      <c r="C160" s="408" t="s">
        <v>243</v>
      </c>
      <c r="D160" s="438"/>
    </row>
    <row r="161" spans="1:23" customFormat="1" ht="36" x14ac:dyDescent="0.25">
      <c r="A161" s="173">
        <v>14</v>
      </c>
      <c r="B161" s="346" t="s">
        <v>993</v>
      </c>
      <c r="C161" s="409" t="s">
        <v>664</v>
      </c>
    </row>
    <row r="162" spans="1:23" customFormat="1" ht="38.25" customHeight="1" x14ac:dyDescent="0.3">
      <c r="A162" s="173">
        <v>15</v>
      </c>
      <c r="B162" s="346" t="s">
        <v>994</v>
      </c>
      <c r="C162" s="409" t="s">
        <v>275</v>
      </c>
      <c r="D162" s="438"/>
    </row>
    <row r="163" spans="1:23" customFormat="1" ht="20.100000000000001" customHeight="1" x14ac:dyDescent="0.3">
      <c r="A163" s="173">
        <v>16</v>
      </c>
      <c r="B163" s="346" t="s">
        <v>785</v>
      </c>
      <c r="C163" s="410"/>
      <c r="D163" s="438"/>
    </row>
    <row r="164" spans="1:23" s="406" customFormat="1" ht="39.9" customHeight="1" collapsed="1" x14ac:dyDescent="0.3">
      <c r="A164" s="173">
        <v>17</v>
      </c>
      <c r="B164" s="346" t="s">
        <v>786</v>
      </c>
      <c r="C164" s="173"/>
      <c r="D164" s="412"/>
      <c r="E164" s="413"/>
      <c r="F164" s="413"/>
      <c r="G164" s="413"/>
      <c r="H164" s="413"/>
      <c r="I164" s="413"/>
      <c r="J164" s="413"/>
      <c r="K164" s="413"/>
      <c r="L164" s="413"/>
      <c r="M164" s="413"/>
      <c r="N164" s="413"/>
      <c r="O164" s="413"/>
      <c r="P164" s="413"/>
      <c r="Q164" s="413"/>
      <c r="R164" s="413"/>
      <c r="S164" s="413"/>
      <c r="T164" s="413"/>
      <c r="U164" s="413"/>
      <c r="V164" s="413"/>
      <c r="W164" s="413"/>
    </row>
    <row r="165" spans="1:23" s="406" customFormat="1" ht="39.9" customHeight="1" collapsed="1" x14ac:dyDescent="0.3">
      <c r="A165" s="1037" t="s">
        <v>863</v>
      </c>
      <c r="B165" s="1037"/>
      <c r="C165" s="175" t="s">
        <v>665</v>
      </c>
      <c r="D165" s="412"/>
      <c r="E165" s="413"/>
      <c r="F165" s="413"/>
      <c r="G165" s="413"/>
      <c r="H165" s="413"/>
      <c r="I165" s="413"/>
      <c r="J165" s="413"/>
      <c r="K165" s="413"/>
      <c r="L165" s="413"/>
      <c r="M165" s="413"/>
      <c r="N165" s="413"/>
      <c r="O165" s="413"/>
      <c r="P165" s="413"/>
      <c r="Q165" s="413"/>
      <c r="R165" s="413"/>
      <c r="S165" s="413"/>
      <c r="T165" s="413"/>
      <c r="U165" s="413"/>
      <c r="V165" s="413"/>
      <c r="W165" s="413"/>
    </row>
    <row r="166" spans="1:23" s="406" customFormat="1" ht="30" customHeight="1" x14ac:dyDescent="0.3">
      <c r="A166" s="1037"/>
      <c r="B166" s="1037"/>
      <c r="C166" s="414" t="s">
        <v>666</v>
      </c>
      <c r="D166" s="412"/>
      <c r="E166" s="413"/>
      <c r="F166" s="413"/>
      <c r="G166" s="413"/>
      <c r="H166" s="413"/>
      <c r="I166" s="413"/>
      <c r="J166" s="413"/>
      <c r="K166" s="413"/>
      <c r="L166" s="413"/>
      <c r="M166" s="413"/>
      <c r="N166" s="413"/>
      <c r="O166" s="413"/>
      <c r="P166" s="413"/>
      <c r="Q166" s="413"/>
      <c r="R166" s="413"/>
      <c r="S166" s="413"/>
      <c r="T166" s="413"/>
      <c r="U166" s="413"/>
      <c r="V166" s="413"/>
      <c r="W166" s="413"/>
    </row>
    <row r="167" spans="1:23" s="419" customFormat="1" ht="25.2" x14ac:dyDescent="0.3">
      <c r="A167" s="1046" t="s">
        <v>368</v>
      </c>
      <c r="B167" s="1046"/>
      <c r="C167" s="1046"/>
      <c r="D167" s="427"/>
    </row>
    <row r="168" spans="1:23" s="431" customFormat="1" ht="15" customHeight="1" x14ac:dyDescent="0.35">
      <c r="A168" s="425"/>
      <c r="B168" s="426"/>
      <c r="C168" s="426"/>
      <c r="D168" s="430"/>
    </row>
    <row r="169" spans="1:23" s="431" customFormat="1" ht="30" customHeight="1" x14ac:dyDescent="0.3">
      <c r="A169" s="428">
        <v>1</v>
      </c>
      <c r="B169" s="429" t="s">
        <v>751</v>
      </c>
      <c r="C169" s="429" t="s">
        <v>369</v>
      </c>
      <c r="D169" s="430"/>
    </row>
    <row r="170" spans="1:23" s="431" customFormat="1" ht="184.5" customHeight="1" x14ac:dyDescent="0.3">
      <c r="A170" s="428">
        <v>2</v>
      </c>
      <c r="B170" s="429" t="s">
        <v>752</v>
      </c>
      <c r="C170" s="428" t="s">
        <v>370</v>
      </c>
      <c r="D170" s="430"/>
    </row>
    <row r="171" spans="1:23" s="431" customFormat="1" ht="152.25" customHeight="1" x14ac:dyDescent="0.3">
      <c r="A171" s="428"/>
      <c r="B171" s="429"/>
      <c r="C171" s="428" t="s">
        <v>371</v>
      </c>
      <c r="D171" s="450"/>
    </row>
    <row r="172" spans="1:23" s="448" customFormat="1" ht="50.1" customHeight="1" x14ac:dyDescent="0.35">
      <c r="A172" s="428"/>
      <c r="B172" s="429"/>
      <c r="C172" s="433" t="s">
        <v>724</v>
      </c>
      <c r="D172" s="447"/>
    </row>
    <row r="173" spans="1:23" ht="134.25" customHeight="1" x14ac:dyDescent="0.3">
      <c r="A173" s="432"/>
      <c r="B173" s="429"/>
      <c r="C173" s="428" t="s">
        <v>372</v>
      </c>
    </row>
    <row r="174" spans="1:23" s="431" customFormat="1" ht="72" x14ac:dyDescent="0.3">
      <c r="A174" s="432"/>
      <c r="B174" s="429"/>
      <c r="C174" s="435" t="s">
        <v>236</v>
      </c>
      <c r="D174" s="430"/>
    </row>
    <row r="175" spans="1:23" ht="39" customHeight="1" x14ac:dyDescent="0.3">
      <c r="A175" s="1040">
        <v>3</v>
      </c>
      <c r="B175" s="429" t="s">
        <v>753</v>
      </c>
      <c r="C175" s="440" t="s">
        <v>373</v>
      </c>
    </row>
    <row r="176" spans="1:23" s="448" customFormat="1" ht="96" customHeight="1" x14ac:dyDescent="0.35">
      <c r="A176" s="1042"/>
      <c r="B176" s="429" t="s">
        <v>893</v>
      </c>
      <c r="C176" s="428" t="s">
        <v>981</v>
      </c>
      <c r="D176" s="447"/>
    </row>
    <row r="177" spans="1:23" s="431" customFormat="1" ht="18" x14ac:dyDescent="0.3">
      <c r="A177" s="428">
        <v>4</v>
      </c>
      <c r="B177" s="429" t="s">
        <v>894</v>
      </c>
      <c r="C177" s="428" t="s">
        <v>238</v>
      </c>
      <c r="D177" s="430"/>
    </row>
    <row r="178" spans="1:23" ht="83.25" customHeight="1" x14ac:dyDescent="0.3">
      <c r="A178" s="428">
        <v>5</v>
      </c>
      <c r="B178" s="429" t="s">
        <v>895</v>
      </c>
      <c r="C178" s="428" t="s">
        <v>374</v>
      </c>
      <c r="D178" s="450"/>
    </row>
    <row r="179" spans="1:23" customFormat="1" ht="39.9" customHeight="1" x14ac:dyDescent="0.25">
      <c r="A179" s="1038">
        <v>6</v>
      </c>
      <c r="B179" s="346" t="s">
        <v>972</v>
      </c>
      <c r="C179" s="175" t="s">
        <v>662</v>
      </c>
    </row>
    <row r="180" spans="1:23" customFormat="1" ht="30" customHeight="1" x14ac:dyDescent="0.25">
      <c r="A180" s="1038"/>
      <c r="B180" s="346" t="s">
        <v>973</v>
      </c>
      <c r="C180" s="174" t="s">
        <v>667</v>
      </c>
    </row>
    <row r="181" spans="1:23" customFormat="1" ht="30" customHeight="1" x14ac:dyDescent="0.25">
      <c r="A181" s="1038"/>
      <c r="B181" s="346" t="s">
        <v>974</v>
      </c>
      <c r="C181" s="175" t="s">
        <v>862</v>
      </c>
    </row>
    <row r="182" spans="1:23" customFormat="1" ht="39.9" customHeight="1" x14ac:dyDescent="0.25">
      <c r="A182" s="173">
        <v>7</v>
      </c>
      <c r="B182" s="346" t="s">
        <v>984</v>
      </c>
      <c r="C182" s="408" t="s">
        <v>509</v>
      </c>
    </row>
    <row r="183" spans="1:23" ht="39.9" customHeight="1" x14ac:dyDescent="0.3">
      <c r="A183" s="437">
        <v>8</v>
      </c>
      <c r="B183" s="411" t="s">
        <v>985</v>
      </c>
      <c r="C183" s="435" t="s">
        <v>240</v>
      </c>
    </row>
    <row r="184" spans="1:23" ht="39.9" customHeight="1" x14ac:dyDescent="0.3">
      <c r="A184" s="437">
        <v>9</v>
      </c>
      <c r="B184" s="411" t="s">
        <v>986</v>
      </c>
      <c r="C184" s="435" t="s">
        <v>241</v>
      </c>
    </row>
    <row r="185" spans="1:23" customFormat="1" ht="39.9" customHeight="1" x14ac:dyDescent="0.3">
      <c r="A185" s="437">
        <v>10</v>
      </c>
      <c r="B185" s="411" t="s">
        <v>988</v>
      </c>
      <c r="C185" s="435" t="s">
        <v>242</v>
      </c>
      <c r="D185" s="438"/>
    </row>
    <row r="186" spans="1:23" customFormat="1" ht="140.1" customHeight="1" x14ac:dyDescent="0.25">
      <c r="A186" s="173">
        <v>11</v>
      </c>
      <c r="B186" s="346" t="s">
        <v>990</v>
      </c>
      <c r="C186" s="408" t="s">
        <v>663</v>
      </c>
    </row>
    <row r="187" spans="1:23" customFormat="1" ht="45.75" customHeight="1" x14ac:dyDescent="0.3">
      <c r="A187" s="437">
        <v>12</v>
      </c>
      <c r="B187" s="411" t="s">
        <v>991</v>
      </c>
      <c r="C187" s="176" t="s">
        <v>678</v>
      </c>
      <c r="D187" s="438"/>
    </row>
    <row r="188" spans="1:23" customFormat="1" ht="110.25" customHeight="1" x14ac:dyDescent="0.3">
      <c r="A188" s="437">
        <v>13</v>
      </c>
      <c r="B188" s="411" t="s">
        <v>992</v>
      </c>
      <c r="C188" s="408" t="s">
        <v>243</v>
      </c>
      <c r="D188" s="438"/>
    </row>
    <row r="189" spans="1:23" customFormat="1" ht="39.9" customHeight="1" x14ac:dyDescent="0.25">
      <c r="A189" s="173">
        <v>14</v>
      </c>
      <c r="B189" s="346" t="s">
        <v>993</v>
      </c>
      <c r="C189" s="409" t="s">
        <v>664</v>
      </c>
    </row>
    <row r="190" spans="1:23" customFormat="1" ht="39.9" customHeight="1" x14ac:dyDescent="0.3">
      <c r="A190" s="173">
        <v>15</v>
      </c>
      <c r="B190" s="346" t="s">
        <v>994</v>
      </c>
      <c r="C190" s="409" t="s">
        <v>359</v>
      </c>
      <c r="D190" s="438"/>
    </row>
    <row r="191" spans="1:23" customFormat="1" ht="20.100000000000001" customHeight="1" x14ac:dyDescent="0.3">
      <c r="A191" s="173">
        <v>16</v>
      </c>
      <c r="B191" s="346" t="s">
        <v>785</v>
      </c>
      <c r="C191" s="410"/>
      <c r="D191" s="438"/>
    </row>
    <row r="192" spans="1:23" s="406" customFormat="1" ht="39.9" customHeight="1" collapsed="1" x14ac:dyDescent="0.3">
      <c r="A192" s="173">
        <v>17</v>
      </c>
      <c r="B192" s="346" t="s">
        <v>786</v>
      </c>
      <c r="C192" s="173"/>
      <c r="D192" s="412"/>
      <c r="E192" s="413"/>
      <c r="F192" s="413"/>
      <c r="G192" s="413"/>
      <c r="H192" s="413"/>
      <c r="I192" s="413"/>
      <c r="J192" s="413"/>
      <c r="K192" s="413"/>
      <c r="L192" s="413"/>
      <c r="M192" s="413"/>
      <c r="N192" s="413"/>
      <c r="O192" s="413"/>
      <c r="P192" s="413"/>
      <c r="Q192" s="413"/>
      <c r="R192" s="413"/>
      <c r="S192" s="413"/>
      <c r="T192" s="413"/>
      <c r="U192" s="413"/>
      <c r="V192" s="413"/>
      <c r="W192" s="413"/>
    </row>
    <row r="193" spans="1:23" s="406" customFormat="1" ht="39.9" customHeight="1" collapsed="1" x14ac:dyDescent="0.3">
      <c r="A193" s="1037" t="s">
        <v>863</v>
      </c>
      <c r="B193" s="1037"/>
      <c r="C193" s="175" t="s">
        <v>665</v>
      </c>
      <c r="D193" s="412"/>
      <c r="E193" s="413"/>
      <c r="F193" s="413"/>
      <c r="G193" s="413"/>
      <c r="H193" s="413"/>
      <c r="I193" s="413"/>
      <c r="J193" s="413"/>
      <c r="K193" s="413"/>
      <c r="L193" s="413"/>
      <c r="M193" s="413"/>
      <c r="N193" s="413"/>
      <c r="O193" s="413"/>
      <c r="P193" s="413"/>
      <c r="Q193" s="413"/>
      <c r="R193" s="413"/>
      <c r="S193" s="413"/>
      <c r="T193" s="413"/>
      <c r="U193" s="413"/>
      <c r="V193" s="413"/>
      <c r="W193" s="413"/>
    </row>
    <row r="194" spans="1:23" s="406" customFormat="1" ht="30" customHeight="1" x14ac:dyDescent="0.3">
      <c r="A194" s="1037"/>
      <c r="B194" s="1037"/>
      <c r="C194" s="414" t="s">
        <v>666</v>
      </c>
      <c r="D194" s="412"/>
      <c r="E194" s="413"/>
      <c r="F194" s="413"/>
      <c r="G194" s="413"/>
      <c r="H194" s="413"/>
      <c r="I194" s="413"/>
      <c r="J194" s="413"/>
      <c r="K194" s="413"/>
      <c r="L194" s="413"/>
      <c r="M194" s="413"/>
      <c r="N194" s="413"/>
      <c r="O194" s="413"/>
      <c r="P194" s="413"/>
      <c r="Q194" s="413"/>
      <c r="R194" s="413"/>
      <c r="S194" s="413"/>
      <c r="T194" s="413"/>
      <c r="U194" s="413"/>
      <c r="V194" s="413"/>
      <c r="W194" s="413"/>
    </row>
    <row r="195" spans="1:23" s="419" customFormat="1" ht="30" customHeight="1" x14ac:dyDescent="0.3">
      <c r="A195" s="1046" t="s">
        <v>375</v>
      </c>
      <c r="B195" s="1046"/>
      <c r="C195" s="1046"/>
      <c r="D195" s="427"/>
    </row>
    <row r="196" spans="1:23" s="431" customFormat="1" ht="15" customHeight="1" x14ac:dyDescent="0.35">
      <c r="A196" s="425"/>
      <c r="B196" s="426"/>
      <c r="C196" s="426"/>
      <c r="D196" s="430"/>
    </row>
    <row r="197" spans="1:23" s="431" customFormat="1" ht="45" customHeight="1" x14ac:dyDescent="0.3">
      <c r="A197" s="428">
        <v>1</v>
      </c>
      <c r="B197" s="429" t="s">
        <v>751</v>
      </c>
      <c r="C197" s="429" t="s">
        <v>376</v>
      </c>
      <c r="D197" s="430"/>
    </row>
    <row r="198" spans="1:23" s="431" customFormat="1" ht="202.5" customHeight="1" x14ac:dyDescent="0.3">
      <c r="A198" s="428">
        <v>2</v>
      </c>
      <c r="B198" s="429" t="s">
        <v>752</v>
      </c>
      <c r="C198" s="428" t="s">
        <v>377</v>
      </c>
      <c r="D198" s="430"/>
    </row>
    <row r="199" spans="1:23" s="448" customFormat="1" ht="39.9" customHeight="1" x14ac:dyDescent="0.35">
      <c r="A199" s="428"/>
      <c r="B199" s="429"/>
      <c r="C199" s="433" t="s">
        <v>724</v>
      </c>
      <c r="D199" s="447"/>
    </row>
    <row r="200" spans="1:23" ht="148.5" customHeight="1" x14ac:dyDescent="0.3">
      <c r="A200" s="432"/>
      <c r="B200" s="429"/>
      <c r="C200" s="428" t="s">
        <v>378</v>
      </c>
    </row>
    <row r="201" spans="1:23" s="431" customFormat="1" ht="72" x14ac:dyDescent="0.3">
      <c r="A201" s="432"/>
      <c r="B201" s="429"/>
      <c r="C201" s="435" t="s">
        <v>236</v>
      </c>
      <c r="D201" s="430"/>
    </row>
    <row r="202" spans="1:23" ht="30" customHeight="1" x14ac:dyDescent="0.3">
      <c r="A202" s="1040">
        <v>3</v>
      </c>
      <c r="B202" s="429" t="s">
        <v>753</v>
      </c>
      <c r="C202" s="440" t="s">
        <v>379</v>
      </c>
    </row>
    <row r="203" spans="1:23" s="448" customFormat="1" ht="95.25" customHeight="1" x14ac:dyDescent="0.35">
      <c r="A203" s="1042"/>
      <c r="B203" s="429" t="s">
        <v>893</v>
      </c>
      <c r="C203" s="428" t="s">
        <v>981</v>
      </c>
      <c r="D203" s="447"/>
    </row>
    <row r="204" spans="1:23" s="431" customFormat="1" ht="30" customHeight="1" x14ac:dyDescent="0.3">
      <c r="A204" s="428">
        <v>4</v>
      </c>
      <c r="B204" s="429" t="s">
        <v>894</v>
      </c>
      <c r="C204" s="428" t="s">
        <v>238</v>
      </c>
      <c r="D204" s="430"/>
    </row>
    <row r="205" spans="1:23" ht="117.75" customHeight="1" x14ac:dyDescent="0.3">
      <c r="A205" s="428">
        <v>5</v>
      </c>
      <c r="B205" s="429" t="s">
        <v>895</v>
      </c>
      <c r="C205" s="428" t="s">
        <v>380</v>
      </c>
    </row>
    <row r="206" spans="1:23" customFormat="1" ht="39.9" customHeight="1" x14ac:dyDescent="0.25">
      <c r="A206" s="1038">
        <v>6</v>
      </c>
      <c r="B206" s="346" t="s">
        <v>972</v>
      </c>
      <c r="C206" s="175" t="s">
        <v>662</v>
      </c>
    </row>
    <row r="207" spans="1:23" customFormat="1" ht="30" customHeight="1" x14ac:dyDescent="0.25">
      <c r="A207" s="1038"/>
      <c r="B207" s="346" t="s">
        <v>973</v>
      </c>
      <c r="C207" s="174" t="s">
        <v>667</v>
      </c>
    </row>
    <row r="208" spans="1:23" customFormat="1" ht="30" customHeight="1" x14ac:dyDescent="0.25">
      <c r="A208" s="1038"/>
      <c r="B208" s="346" t="s">
        <v>974</v>
      </c>
      <c r="C208" s="175" t="s">
        <v>862</v>
      </c>
    </row>
    <row r="209" spans="1:23" customFormat="1" ht="39.9" customHeight="1" x14ac:dyDescent="0.25">
      <c r="A209" s="173">
        <v>7</v>
      </c>
      <c r="B209" s="346" t="s">
        <v>984</v>
      </c>
      <c r="C209" s="408" t="s">
        <v>509</v>
      </c>
    </row>
    <row r="210" spans="1:23" ht="30" customHeight="1" x14ac:dyDescent="0.3">
      <c r="A210" s="437">
        <v>8</v>
      </c>
      <c r="B210" s="411" t="s">
        <v>985</v>
      </c>
      <c r="C210" s="435" t="s">
        <v>367</v>
      </c>
    </row>
    <row r="211" spans="1:23" ht="39.9" customHeight="1" x14ac:dyDescent="0.3">
      <c r="A211" s="437">
        <v>9</v>
      </c>
      <c r="B211" s="411" t="s">
        <v>986</v>
      </c>
      <c r="C211" s="435" t="s">
        <v>241</v>
      </c>
    </row>
    <row r="212" spans="1:23" customFormat="1" ht="30" customHeight="1" x14ac:dyDescent="0.3">
      <c r="A212" s="437">
        <v>10</v>
      </c>
      <c r="B212" s="411" t="s">
        <v>988</v>
      </c>
      <c r="C212" s="435" t="s">
        <v>242</v>
      </c>
      <c r="D212" s="438"/>
    </row>
    <row r="213" spans="1:23" customFormat="1" ht="140.1" customHeight="1" x14ac:dyDescent="0.25">
      <c r="A213" s="173">
        <v>11</v>
      </c>
      <c r="B213" s="346" t="s">
        <v>990</v>
      </c>
      <c r="C213" s="408" t="s">
        <v>663</v>
      </c>
    </row>
    <row r="214" spans="1:23" customFormat="1" ht="40.5" customHeight="1" x14ac:dyDescent="0.3">
      <c r="A214" s="437">
        <v>12</v>
      </c>
      <c r="B214" s="411" t="s">
        <v>991</v>
      </c>
      <c r="C214" s="176" t="s">
        <v>678</v>
      </c>
      <c r="D214" s="438"/>
    </row>
    <row r="215" spans="1:23" customFormat="1" ht="111" customHeight="1" x14ac:dyDescent="0.3">
      <c r="A215" s="437">
        <v>13</v>
      </c>
      <c r="B215" s="411" t="s">
        <v>992</v>
      </c>
      <c r="C215" s="408" t="s">
        <v>243</v>
      </c>
      <c r="D215" s="438"/>
    </row>
    <row r="216" spans="1:23" customFormat="1" ht="39.9" customHeight="1" x14ac:dyDescent="0.25">
      <c r="A216" s="173">
        <v>14</v>
      </c>
      <c r="B216" s="346" t="s">
        <v>993</v>
      </c>
      <c r="C216" s="409" t="s">
        <v>664</v>
      </c>
    </row>
    <row r="217" spans="1:23" customFormat="1" ht="39.9" customHeight="1" x14ac:dyDescent="0.3">
      <c r="A217" s="173">
        <v>15</v>
      </c>
      <c r="B217" s="346" t="s">
        <v>994</v>
      </c>
      <c r="C217" s="409" t="s">
        <v>359</v>
      </c>
      <c r="D217" s="438"/>
    </row>
    <row r="218" spans="1:23" customFormat="1" ht="30" customHeight="1" x14ac:dyDescent="0.3">
      <c r="A218" s="173">
        <v>16</v>
      </c>
      <c r="B218" s="346" t="s">
        <v>785</v>
      </c>
      <c r="C218" s="410"/>
      <c r="D218" s="438"/>
    </row>
    <row r="219" spans="1:23" s="406" customFormat="1" ht="30" customHeight="1" collapsed="1" x14ac:dyDescent="0.3">
      <c r="A219" s="173">
        <v>17</v>
      </c>
      <c r="B219" s="346" t="s">
        <v>786</v>
      </c>
      <c r="C219" s="173"/>
      <c r="D219" s="412"/>
      <c r="E219" s="413"/>
      <c r="F219" s="413"/>
      <c r="G219" s="413"/>
      <c r="H219" s="413"/>
      <c r="I219" s="413"/>
      <c r="J219" s="413"/>
      <c r="K219" s="413"/>
      <c r="L219" s="413"/>
      <c r="M219" s="413"/>
      <c r="N219" s="413"/>
      <c r="O219" s="413"/>
      <c r="P219" s="413"/>
      <c r="Q219" s="413"/>
      <c r="R219" s="413"/>
      <c r="S219" s="413"/>
      <c r="T219" s="413"/>
      <c r="U219" s="413"/>
      <c r="V219" s="413"/>
      <c r="W219" s="413"/>
    </row>
    <row r="220" spans="1:23" s="406" customFormat="1" ht="39.9" customHeight="1" collapsed="1" x14ac:dyDescent="0.3">
      <c r="A220" s="1037" t="s">
        <v>863</v>
      </c>
      <c r="B220" s="1037"/>
      <c r="C220" s="175" t="s">
        <v>665</v>
      </c>
      <c r="D220" s="412"/>
      <c r="E220" s="413"/>
      <c r="F220" s="413"/>
      <c r="G220" s="413"/>
      <c r="H220" s="413"/>
      <c r="I220" s="413"/>
      <c r="J220" s="413"/>
      <c r="K220" s="413"/>
      <c r="L220" s="413"/>
      <c r="M220" s="413"/>
      <c r="N220" s="413"/>
      <c r="O220" s="413"/>
      <c r="P220" s="413"/>
      <c r="Q220" s="413"/>
      <c r="R220" s="413"/>
      <c r="S220" s="413"/>
      <c r="T220" s="413"/>
      <c r="U220" s="413"/>
      <c r="V220" s="413"/>
      <c r="W220" s="413"/>
    </row>
    <row r="221" spans="1:23" s="406" customFormat="1" ht="30" customHeight="1" x14ac:dyDescent="0.3">
      <c r="A221" s="1037"/>
      <c r="B221" s="1037"/>
      <c r="C221" s="414" t="s">
        <v>666</v>
      </c>
      <c r="D221" s="412"/>
      <c r="E221" s="413"/>
      <c r="F221" s="413"/>
      <c r="G221" s="413"/>
      <c r="H221" s="413"/>
      <c r="I221" s="413"/>
      <c r="J221" s="413"/>
      <c r="K221" s="413"/>
      <c r="L221" s="413"/>
      <c r="M221" s="413"/>
      <c r="N221" s="413"/>
      <c r="O221" s="413"/>
      <c r="P221" s="413"/>
      <c r="Q221" s="413"/>
      <c r="R221" s="413"/>
      <c r="S221" s="413"/>
      <c r="T221" s="413"/>
      <c r="U221" s="413"/>
      <c r="V221" s="413"/>
      <c r="W221" s="413"/>
    </row>
    <row r="222" spans="1:23" s="424" customFormat="1" ht="30" customHeight="1" x14ac:dyDescent="0.25">
      <c r="A222" s="1047" t="s">
        <v>381</v>
      </c>
      <c r="B222" s="1047"/>
      <c r="C222" s="1047"/>
      <c r="D222" s="423"/>
    </row>
    <row r="223" spans="1:23" s="419" customFormat="1" ht="18" x14ac:dyDescent="0.35">
      <c r="A223" s="425"/>
      <c r="B223" s="426"/>
      <c r="C223" s="426"/>
      <c r="D223" s="427"/>
    </row>
    <row r="224" spans="1:23" s="431" customFormat="1" ht="30" customHeight="1" x14ac:dyDescent="0.3">
      <c r="A224" s="428">
        <v>1</v>
      </c>
      <c r="B224" s="429" t="s">
        <v>751</v>
      </c>
      <c r="C224" s="429" t="s">
        <v>382</v>
      </c>
      <c r="D224" s="430"/>
    </row>
    <row r="225" spans="1:4" s="434" customFormat="1" ht="255.75" customHeight="1" x14ac:dyDescent="0.3">
      <c r="A225" s="1040">
        <v>2</v>
      </c>
      <c r="B225" s="1043" t="s">
        <v>752</v>
      </c>
      <c r="C225" s="433" t="s">
        <v>383</v>
      </c>
      <c r="D225" s="430"/>
    </row>
    <row r="226" spans="1:4" s="434" customFormat="1" ht="237.75" customHeight="1" x14ac:dyDescent="0.3">
      <c r="A226" s="1041"/>
      <c r="B226" s="1044"/>
      <c r="C226" s="433" t="s">
        <v>384</v>
      </c>
      <c r="D226" s="430"/>
    </row>
    <row r="227" spans="1:4" s="434" customFormat="1" ht="41.25" customHeight="1" x14ac:dyDescent="0.3">
      <c r="A227" s="1041"/>
      <c r="B227" s="1044"/>
      <c r="C227" s="433" t="s">
        <v>234</v>
      </c>
      <c r="D227" s="430"/>
    </row>
    <row r="228" spans="1:4" s="431" customFormat="1" ht="144.75" customHeight="1" x14ac:dyDescent="0.3">
      <c r="A228" s="1041"/>
      <c r="B228" s="1044"/>
      <c r="C228" s="428" t="s">
        <v>235</v>
      </c>
      <c r="D228" s="430"/>
    </row>
    <row r="229" spans="1:4" ht="78.75" customHeight="1" x14ac:dyDescent="0.3">
      <c r="A229" s="1042"/>
      <c r="B229" s="1045"/>
      <c r="C229" s="435" t="s">
        <v>236</v>
      </c>
    </row>
    <row r="230" spans="1:4" s="431" customFormat="1" ht="18" x14ac:dyDescent="0.3">
      <c r="A230" s="1040">
        <v>3</v>
      </c>
      <c r="B230" s="429" t="s">
        <v>753</v>
      </c>
      <c r="C230" s="437" t="s">
        <v>385</v>
      </c>
      <c r="D230" s="430"/>
    </row>
    <row r="231" spans="1:4" s="431" customFormat="1" ht="96" customHeight="1" x14ac:dyDescent="0.3">
      <c r="A231" s="1042"/>
      <c r="B231" s="429" t="s">
        <v>893</v>
      </c>
      <c r="C231" s="428" t="s">
        <v>981</v>
      </c>
      <c r="D231" s="430"/>
    </row>
    <row r="232" spans="1:4" s="431" customFormat="1" ht="20.25" customHeight="1" x14ac:dyDescent="0.3">
      <c r="A232" s="428">
        <v>4</v>
      </c>
      <c r="B232" s="429" t="s">
        <v>894</v>
      </c>
      <c r="C232" s="428" t="s">
        <v>238</v>
      </c>
      <c r="D232" s="430"/>
    </row>
    <row r="233" spans="1:4" s="431" customFormat="1" ht="97.5" customHeight="1" x14ac:dyDescent="0.3">
      <c r="A233" s="428">
        <v>5</v>
      </c>
      <c r="B233" s="429" t="s">
        <v>895</v>
      </c>
      <c r="C233" s="428" t="s">
        <v>239</v>
      </c>
      <c r="D233" s="430"/>
    </row>
    <row r="234" spans="1:4" customFormat="1" ht="39.9" customHeight="1" x14ac:dyDescent="0.25">
      <c r="A234" s="1038">
        <v>6</v>
      </c>
      <c r="B234" s="346" t="s">
        <v>972</v>
      </c>
      <c r="C234" s="175" t="s">
        <v>662</v>
      </c>
    </row>
    <row r="235" spans="1:4" customFormat="1" ht="30" customHeight="1" x14ac:dyDescent="0.25">
      <c r="A235" s="1038"/>
      <c r="B235" s="346" t="s">
        <v>973</v>
      </c>
      <c r="C235" s="174" t="s">
        <v>667</v>
      </c>
    </row>
    <row r="236" spans="1:4" customFormat="1" ht="30" customHeight="1" x14ac:dyDescent="0.25">
      <c r="A236" s="1038"/>
      <c r="B236" s="346" t="s">
        <v>974</v>
      </c>
      <c r="C236" s="175" t="s">
        <v>862</v>
      </c>
    </row>
    <row r="237" spans="1:4" s="9" customFormat="1" ht="39.9" customHeight="1" x14ac:dyDescent="0.3">
      <c r="A237" s="437">
        <v>7</v>
      </c>
      <c r="B237" s="411" t="s">
        <v>984</v>
      </c>
      <c r="C237" s="408" t="s">
        <v>386</v>
      </c>
      <c r="D237" s="438"/>
    </row>
    <row r="238" spans="1:4" ht="39.9" customHeight="1" x14ac:dyDescent="0.25">
      <c r="A238" s="437">
        <v>8</v>
      </c>
      <c r="B238" s="411" t="s">
        <v>985</v>
      </c>
      <c r="C238" s="435" t="s">
        <v>132</v>
      </c>
      <c r="D238" s="436"/>
    </row>
    <row r="239" spans="1:4" ht="39.9" customHeight="1" x14ac:dyDescent="0.25">
      <c r="A239" s="437">
        <v>9</v>
      </c>
      <c r="B239" s="411" t="s">
        <v>986</v>
      </c>
      <c r="C239" s="435" t="s">
        <v>241</v>
      </c>
      <c r="D239" s="436"/>
    </row>
    <row r="240" spans="1:4" ht="39.9" customHeight="1" x14ac:dyDescent="0.3">
      <c r="A240" s="437">
        <v>10</v>
      </c>
      <c r="B240" s="411" t="s">
        <v>988</v>
      </c>
      <c r="C240" s="435" t="s">
        <v>242</v>
      </c>
    </row>
    <row r="241" spans="1:23" customFormat="1" ht="131.25" customHeight="1" x14ac:dyDescent="0.25">
      <c r="A241" s="173">
        <v>11</v>
      </c>
      <c r="B241" s="346" t="s">
        <v>990</v>
      </c>
      <c r="C241" s="408" t="s">
        <v>663</v>
      </c>
    </row>
    <row r="242" spans="1:23" customFormat="1" ht="39.9" customHeight="1" x14ac:dyDescent="0.3">
      <c r="A242" s="437">
        <v>12</v>
      </c>
      <c r="B242" s="411" t="s">
        <v>991</v>
      </c>
      <c r="C242" s="176" t="s">
        <v>678</v>
      </c>
      <c r="D242" s="438"/>
    </row>
    <row r="243" spans="1:23" customFormat="1" ht="110.1" customHeight="1" x14ac:dyDescent="0.3">
      <c r="A243" s="437">
        <v>13</v>
      </c>
      <c r="B243" s="411" t="s">
        <v>992</v>
      </c>
      <c r="C243" s="408" t="s">
        <v>243</v>
      </c>
      <c r="D243" s="438"/>
    </row>
    <row r="244" spans="1:23" customFormat="1" ht="39.9" customHeight="1" x14ac:dyDescent="0.25">
      <c r="A244" s="173">
        <v>14</v>
      </c>
      <c r="B244" s="346" t="s">
        <v>993</v>
      </c>
      <c r="C244" s="409" t="s">
        <v>664</v>
      </c>
    </row>
    <row r="245" spans="1:23" customFormat="1" ht="39.9" customHeight="1" x14ac:dyDescent="0.3">
      <c r="A245" s="173">
        <v>15</v>
      </c>
      <c r="B245" s="346" t="s">
        <v>994</v>
      </c>
      <c r="C245" s="409" t="s">
        <v>244</v>
      </c>
      <c r="D245" s="438"/>
    </row>
    <row r="246" spans="1:23" customFormat="1" ht="30" customHeight="1" x14ac:dyDescent="0.3">
      <c r="A246" s="173">
        <v>16</v>
      </c>
      <c r="B246" s="346" t="s">
        <v>785</v>
      </c>
      <c r="C246" s="410"/>
      <c r="D246" s="438"/>
    </row>
    <row r="247" spans="1:23" s="406" customFormat="1" ht="30" customHeight="1" collapsed="1" x14ac:dyDescent="0.3">
      <c r="A247" s="173">
        <v>17</v>
      </c>
      <c r="B247" s="346" t="s">
        <v>786</v>
      </c>
      <c r="C247" s="173"/>
      <c r="D247" s="412"/>
      <c r="E247" s="413"/>
      <c r="F247" s="413"/>
      <c r="G247" s="413"/>
      <c r="H247" s="413"/>
      <c r="I247" s="413"/>
      <c r="J247" s="413"/>
      <c r="K247" s="413"/>
      <c r="L247" s="413"/>
      <c r="M247" s="413"/>
      <c r="N247" s="413"/>
      <c r="O247" s="413"/>
      <c r="P247" s="413"/>
      <c r="Q247" s="413"/>
      <c r="R247" s="413"/>
      <c r="S247" s="413"/>
      <c r="T247" s="413"/>
      <c r="U247" s="413"/>
      <c r="V247" s="413"/>
      <c r="W247" s="413"/>
    </row>
    <row r="248" spans="1:23" s="406" customFormat="1" ht="39.9" customHeight="1" collapsed="1" x14ac:dyDescent="0.3">
      <c r="A248" s="1037" t="s">
        <v>863</v>
      </c>
      <c r="B248" s="1037"/>
      <c r="C248" s="175" t="s">
        <v>665</v>
      </c>
      <c r="D248" s="412"/>
      <c r="E248" s="413"/>
      <c r="F248" s="413"/>
      <c r="G248" s="413"/>
      <c r="H248" s="413"/>
      <c r="I248" s="413"/>
      <c r="J248" s="413"/>
      <c r="K248" s="413"/>
      <c r="L248" s="413"/>
      <c r="M248" s="413"/>
      <c r="N248" s="413"/>
      <c r="O248" s="413"/>
      <c r="P248" s="413"/>
      <c r="Q248" s="413"/>
      <c r="R248" s="413"/>
      <c r="S248" s="413"/>
      <c r="T248" s="413"/>
      <c r="U248" s="413"/>
      <c r="V248" s="413"/>
      <c r="W248" s="413"/>
    </row>
    <row r="249" spans="1:23" s="406" customFormat="1" ht="30" customHeight="1" x14ac:dyDescent="0.3">
      <c r="A249" s="1037"/>
      <c r="B249" s="1037"/>
      <c r="C249" s="414" t="s">
        <v>666</v>
      </c>
      <c r="D249" s="412"/>
      <c r="E249" s="413"/>
      <c r="F249" s="413"/>
      <c r="G249" s="413"/>
      <c r="H249" s="413"/>
      <c r="I249" s="413"/>
      <c r="J249" s="413"/>
      <c r="K249" s="413"/>
      <c r="L249" s="413"/>
      <c r="M249" s="413"/>
      <c r="N249" s="413"/>
      <c r="O249" s="413"/>
      <c r="P249" s="413"/>
      <c r="Q249" s="413"/>
      <c r="R249" s="413"/>
      <c r="S249" s="413"/>
      <c r="T249" s="413"/>
      <c r="U249" s="413"/>
      <c r="V249" s="413"/>
      <c r="W249" s="413"/>
    </row>
    <row r="250" spans="1:23" s="424" customFormat="1" ht="30" customHeight="1" x14ac:dyDescent="0.25">
      <c r="A250" s="1046" t="s">
        <v>133</v>
      </c>
      <c r="B250" s="1046"/>
      <c r="C250" s="1046"/>
      <c r="D250" s="423"/>
    </row>
    <row r="251" spans="1:23" s="419" customFormat="1" ht="18" x14ac:dyDescent="0.35">
      <c r="A251" s="425"/>
      <c r="B251" s="426"/>
      <c r="C251" s="426"/>
      <c r="D251" s="427"/>
    </row>
    <row r="252" spans="1:23" ht="39.9" customHeight="1" x14ac:dyDescent="0.3">
      <c r="A252" s="428">
        <v>1</v>
      </c>
      <c r="B252" s="429" t="s">
        <v>751</v>
      </c>
      <c r="C252" s="429" t="s">
        <v>134</v>
      </c>
    </row>
    <row r="253" spans="1:23" ht="401.25" customHeight="1" x14ac:dyDescent="0.3">
      <c r="A253" s="428">
        <v>2</v>
      </c>
      <c r="B253" s="429" t="s">
        <v>752</v>
      </c>
      <c r="C253" s="428" t="s">
        <v>135</v>
      </c>
    </row>
    <row r="254" spans="1:23" s="434" customFormat="1" ht="41.25" customHeight="1" x14ac:dyDescent="0.3">
      <c r="A254" s="428"/>
      <c r="B254" s="429"/>
      <c r="C254" s="433" t="s">
        <v>724</v>
      </c>
      <c r="D254" s="430"/>
    </row>
    <row r="255" spans="1:23" ht="189" customHeight="1" x14ac:dyDescent="0.3">
      <c r="A255" s="428"/>
      <c r="B255" s="439"/>
      <c r="C255" s="428" t="s">
        <v>136</v>
      </c>
    </row>
    <row r="256" spans="1:23" ht="78.75" customHeight="1" x14ac:dyDescent="0.3">
      <c r="A256" s="432"/>
      <c r="B256" s="429"/>
      <c r="C256" s="435" t="s">
        <v>236</v>
      </c>
    </row>
    <row r="257" spans="1:4" ht="36" customHeight="1" x14ac:dyDescent="0.3">
      <c r="A257" s="1040">
        <v>3</v>
      </c>
      <c r="B257" s="429" t="s">
        <v>753</v>
      </c>
      <c r="C257" s="440" t="s">
        <v>137</v>
      </c>
    </row>
    <row r="258" spans="1:4" ht="91.5" customHeight="1" x14ac:dyDescent="0.3">
      <c r="A258" s="1042"/>
      <c r="B258" s="429" t="s">
        <v>893</v>
      </c>
      <c r="C258" s="428" t="s">
        <v>981</v>
      </c>
    </row>
    <row r="259" spans="1:4" ht="26.25" customHeight="1" x14ac:dyDescent="0.3">
      <c r="A259" s="428">
        <v>4</v>
      </c>
      <c r="B259" s="429" t="s">
        <v>894</v>
      </c>
      <c r="C259" s="428" t="s">
        <v>238</v>
      </c>
    </row>
    <row r="260" spans="1:4" s="441" customFormat="1" ht="117.75" customHeight="1" x14ac:dyDescent="0.3">
      <c r="A260" s="428">
        <v>5</v>
      </c>
      <c r="B260" s="429" t="s">
        <v>895</v>
      </c>
      <c r="C260" s="428" t="s">
        <v>138</v>
      </c>
      <c r="D260" s="430"/>
    </row>
    <row r="261" spans="1:4" customFormat="1" ht="39.9" customHeight="1" x14ac:dyDescent="0.25">
      <c r="A261" s="1038">
        <v>6</v>
      </c>
      <c r="B261" s="346" t="s">
        <v>972</v>
      </c>
      <c r="C261" s="175" t="s">
        <v>662</v>
      </c>
    </row>
    <row r="262" spans="1:4" customFormat="1" ht="30" customHeight="1" x14ac:dyDescent="0.25">
      <c r="A262" s="1038"/>
      <c r="B262" s="346" t="s">
        <v>973</v>
      </c>
      <c r="C262" s="174" t="s">
        <v>667</v>
      </c>
    </row>
    <row r="263" spans="1:4" customFormat="1" ht="30" customHeight="1" x14ac:dyDescent="0.25">
      <c r="A263" s="1038"/>
      <c r="B263" s="346" t="s">
        <v>974</v>
      </c>
      <c r="C263" s="175" t="s">
        <v>862</v>
      </c>
    </row>
    <row r="264" spans="1:4" customFormat="1" ht="39.9" customHeight="1" x14ac:dyDescent="0.25">
      <c r="A264" s="173">
        <v>7</v>
      </c>
      <c r="B264" s="346" t="s">
        <v>984</v>
      </c>
      <c r="C264" s="408" t="s">
        <v>509</v>
      </c>
    </row>
    <row r="265" spans="1:4" ht="39.9" customHeight="1" x14ac:dyDescent="0.25">
      <c r="A265" s="437">
        <v>8</v>
      </c>
      <c r="B265" s="411" t="s">
        <v>985</v>
      </c>
      <c r="C265" s="435" t="s">
        <v>132</v>
      </c>
      <c r="D265" s="436"/>
    </row>
    <row r="266" spans="1:4" ht="39.9" customHeight="1" x14ac:dyDescent="0.25">
      <c r="A266" s="437">
        <v>9</v>
      </c>
      <c r="B266" s="411" t="s">
        <v>986</v>
      </c>
      <c r="C266" s="435" t="s">
        <v>241</v>
      </c>
      <c r="D266" s="436"/>
    </row>
    <row r="267" spans="1:4" s="441" customFormat="1" ht="31.5" customHeight="1" x14ac:dyDescent="0.3">
      <c r="A267" s="437">
        <v>10</v>
      </c>
      <c r="B267" s="411" t="s">
        <v>988</v>
      </c>
      <c r="C267" s="435" t="s">
        <v>242</v>
      </c>
      <c r="D267" s="430"/>
    </row>
    <row r="268" spans="1:4" customFormat="1" ht="140.1" customHeight="1" x14ac:dyDescent="0.25">
      <c r="A268" s="173">
        <v>11</v>
      </c>
      <c r="B268" s="346" t="s">
        <v>990</v>
      </c>
      <c r="C268" s="408" t="s">
        <v>663</v>
      </c>
    </row>
    <row r="269" spans="1:4" s="9" customFormat="1" ht="39.9" customHeight="1" x14ac:dyDescent="0.3">
      <c r="A269" s="437">
        <v>12</v>
      </c>
      <c r="B269" s="411" t="s">
        <v>991</v>
      </c>
      <c r="C269" s="176" t="s">
        <v>678</v>
      </c>
      <c r="D269" s="438"/>
    </row>
    <row r="270" spans="1:4" s="9" customFormat="1" ht="110.1" customHeight="1" x14ac:dyDescent="0.3">
      <c r="A270" s="437">
        <v>13</v>
      </c>
      <c r="B270" s="411" t="s">
        <v>992</v>
      </c>
      <c r="C270" s="408" t="s">
        <v>243</v>
      </c>
      <c r="D270" s="438"/>
    </row>
    <row r="271" spans="1:4" customFormat="1" ht="36" x14ac:dyDescent="0.25">
      <c r="A271" s="173">
        <v>14</v>
      </c>
      <c r="B271" s="346" t="s">
        <v>993</v>
      </c>
      <c r="C271" s="409" t="s">
        <v>664</v>
      </c>
    </row>
    <row r="272" spans="1:4" customFormat="1" ht="39.9" customHeight="1" x14ac:dyDescent="0.3">
      <c r="A272" s="173">
        <v>15</v>
      </c>
      <c r="B272" s="346" t="s">
        <v>994</v>
      </c>
      <c r="C272" s="409" t="s">
        <v>728</v>
      </c>
      <c r="D272" s="438"/>
    </row>
    <row r="273" spans="1:23" customFormat="1" ht="30" customHeight="1" x14ac:dyDescent="0.3">
      <c r="A273" s="173">
        <v>16</v>
      </c>
      <c r="B273" s="346" t="s">
        <v>785</v>
      </c>
      <c r="C273" s="410"/>
      <c r="D273" s="438"/>
    </row>
    <row r="274" spans="1:23" s="406" customFormat="1" ht="30" customHeight="1" collapsed="1" x14ac:dyDescent="0.3">
      <c r="A274" s="173">
        <v>17</v>
      </c>
      <c r="B274" s="346" t="s">
        <v>786</v>
      </c>
      <c r="C274" s="173"/>
      <c r="D274" s="412"/>
      <c r="E274" s="413"/>
      <c r="F274" s="413"/>
      <c r="G274" s="413"/>
      <c r="H274" s="413"/>
      <c r="I274" s="413"/>
      <c r="J274" s="413"/>
      <c r="K274" s="413"/>
      <c r="L274" s="413"/>
      <c r="M274" s="413"/>
      <c r="N274" s="413"/>
      <c r="O274" s="413"/>
      <c r="P274" s="413"/>
      <c r="Q274" s="413"/>
      <c r="R274" s="413"/>
      <c r="S274" s="413"/>
      <c r="T274" s="413"/>
      <c r="U274" s="413"/>
      <c r="V274" s="413"/>
      <c r="W274" s="413"/>
    </row>
    <row r="275" spans="1:23" s="406" customFormat="1" ht="39.9" customHeight="1" collapsed="1" x14ac:dyDescent="0.3">
      <c r="A275" s="1037" t="s">
        <v>863</v>
      </c>
      <c r="B275" s="1037"/>
      <c r="C275" s="175" t="s">
        <v>665</v>
      </c>
      <c r="D275" s="412"/>
      <c r="E275" s="413"/>
      <c r="F275" s="413"/>
      <c r="G275" s="413"/>
      <c r="H275" s="413"/>
      <c r="I275" s="413"/>
      <c r="J275" s="413"/>
      <c r="K275" s="413"/>
      <c r="L275" s="413"/>
      <c r="M275" s="413"/>
      <c r="N275" s="413"/>
      <c r="O275" s="413"/>
      <c r="P275" s="413"/>
      <c r="Q275" s="413"/>
      <c r="R275" s="413"/>
      <c r="S275" s="413"/>
      <c r="T275" s="413"/>
      <c r="U275" s="413"/>
      <c r="V275" s="413"/>
      <c r="W275" s="413"/>
    </row>
    <row r="276" spans="1:23" s="406" customFormat="1" ht="30" customHeight="1" x14ac:dyDescent="0.3">
      <c r="A276" s="1037"/>
      <c r="B276" s="1037"/>
      <c r="C276" s="414" t="s">
        <v>666</v>
      </c>
      <c r="D276" s="412"/>
      <c r="E276" s="413"/>
      <c r="F276" s="413"/>
      <c r="G276" s="413"/>
      <c r="H276" s="413"/>
      <c r="I276" s="413"/>
      <c r="J276" s="413"/>
      <c r="K276" s="413"/>
      <c r="L276" s="413"/>
      <c r="M276" s="413"/>
      <c r="N276" s="413"/>
      <c r="O276" s="413"/>
      <c r="P276" s="413"/>
      <c r="Q276" s="413"/>
      <c r="R276" s="413"/>
      <c r="S276" s="413"/>
      <c r="T276" s="413"/>
      <c r="U276" s="413"/>
      <c r="V276" s="413"/>
      <c r="W276" s="413"/>
    </row>
    <row r="277" spans="1:23" s="424" customFormat="1" ht="30" customHeight="1" x14ac:dyDescent="0.25">
      <c r="A277" s="1046" t="s">
        <v>139</v>
      </c>
      <c r="B277" s="1046"/>
      <c r="C277" s="1046"/>
      <c r="D277" s="442"/>
    </row>
    <row r="278" spans="1:23" s="419" customFormat="1" ht="18" x14ac:dyDescent="0.35">
      <c r="A278" s="425"/>
      <c r="B278" s="426"/>
      <c r="C278" s="426"/>
      <c r="D278" s="443"/>
    </row>
    <row r="279" spans="1:23" s="446" customFormat="1" ht="27" customHeight="1" x14ac:dyDescent="0.25">
      <c r="A279" s="428">
        <v>1</v>
      </c>
      <c r="B279" s="429" t="s">
        <v>751</v>
      </c>
      <c r="C279" s="444" t="s">
        <v>140</v>
      </c>
      <c r="D279" s="445"/>
    </row>
    <row r="280" spans="1:23" s="448" customFormat="1" ht="240.75" customHeight="1" x14ac:dyDescent="0.35">
      <c r="A280" s="428">
        <v>2</v>
      </c>
      <c r="B280" s="429" t="s">
        <v>752</v>
      </c>
      <c r="C280" s="428" t="s">
        <v>141</v>
      </c>
      <c r="D280" s="447"/>
    </row>
    <row r="281" spans="1:23" s="448" customFormat="1" ht="291.75" customHeight="1" x14ac:dyDescent="0.35">
      <c r="A281" s="428"/>
      <c r="B281" s="449"/>
      <c r="C281" s="428" t="s">
        <v>426</v>
      </c>
      <c r="D281" s="447"/>
    </row>
    <row r="282" spans="1:23" s="448" customFormat="1" ht="49.5" customHeight="1" x14ac:dyDescent="0.35">
      <c r="A282" s="428"/>
      <c r="B282" s="429"/>
      <c r="C282" s="433" t="s">
        <v>733</v>
      </c>
      <c r="D282" s="447"/>
    </row>
    <row r="283" spans="1:23" ht="189" customHeight="1" x14ac:dyDescent="0.3">
      <c r="A283" s="432"/>
      <c r="B283" s="429"/>
      <c r="C283" s="428" t="s">
        <v>734</v>
      </c>
    </row>
    <row r="284" spans="1:23" s="448" customFormat="1" ht="76.5" customHeight="1" x14ac:dyDescent="0.35">
      <c r="A284" s="432"/>
      <c r="B284" s="429"/>
      <c r="C284" s="435" t="s">
        <v>236</v>
      </c>
      <c r="D284" s="447"/>
    </row>
    <row r="285" spans="1:23" ht="39.75" customHeight="1" x14ac:dyDescent="0.3">
      <c r="A285" s="1040">
        <v>3</v>
      </c>
      <c r="B285" s="429" t="s">
        <v>753</v>
      </c>
      <c r="C285" s="440" t="s">
        <v>427</v>
      </c>
    </row>
    <row r="286" spans="1:23" s="448" customFormat="1" ht="91.5" customHeight="1" x14ac:dyDescent="0.35">
      <c r="A286" s="1042"/>
      <c r="B286" s="429" t="s">
        <v>893</v>
      </c>
      <c r="C286" s="428" t="s">
        <v>981</v>
      </c>
      <c r="D286" s="447"/>
    </row>
    <row r="287" spans="1:23" s="448" customFormat="1" ht="30" customHeight="1" x14ac:dyDescent="0.35">
      <c r="A287" s="428">
        <v>4</v>
      </c>
      <c r="B287" s="429" t="s">
        <v>894</v>
      </c>
      <c r="C287" s="428" t="s">
        <v>238</v>
      </c>
      <c r="D287" s="447"/>
    </row>
    <row r="288" spans="1:23" s="441" customFormat="1" ht="108.75" customHeight="1" x14ac:dyDescent="0.3">
      <c r="A288" s="428">
        <v>5</v>
      </c>
      <c r="B288" s="429" t="s">
        <v>895</v>
      </c>
      <c r="C288" s="428" t="s">
        <v>428</v>
      </c>
      <c r="D288" s="430"/>
    </row>
    <row r="289" spans="1:23" customFormat="1" ht="39.9" customHeight="1" x14ac:dyDescent="0.25">
      <c r="A289" s="1038">
        <v>6</v>
      </c>
      <c r="B289" s="346" t="s">
        <v>972</v>
      </c>
      <c r="C289" s="175" t="s">
        <v>662</v>
      </c>
    </row>
    <row r="290" spans="1:23" customFormat="1" ht="30" customHeight="1" x14ac:dyDescent="0.25">
      <c r="A290" s="1038"/>
      <c r="B290" s="346" t="s">
        <v>973</v>
      </c>
      <c r="C290" s="174" t="s">
        <v>667</v>
      </c>
    </row>
    <row r="291" spans="1:23" customFormat="1" ht="30" customHeight="1" x14ac:dyDescent="0.25">
      <c r="A291" s="1038"/>
      <c r="B291" s="346" t="s">
        <v>974</v>
      </c>
      <c r="C291" s="175" t="s">
        <v>862</v>
      </c>
    </row>
    <row r="292" spans="1:23" s="441" customFormat="1" ht="39.9" customHeight="1" x14ac:dyDescent="0.3">
      <c r="A292" s="437">
        <v>7</v>
      </c>
      <c r="B292" s="411" t="s">
        <v>984</v>
      </c>
      <c r="C292" s="408" t="s">
        <v>386</v>
      </c>
      <c r="D292" s="430"/>
    </row>
    <row r="293" spans="1:23" ht="39.9" customHeight="1" x14ac:dyDescent="0.25">
      <c r="A293" s="437">
        <v>8</v>
      </c>
      <c r="B293" s="411" t="s">
        <v>985</v>
      </c>
      <c r="C293" s="435" t="s">
        <v>132</v>
      </c>
      <c r="D293" s="436"/>
    </row>
    <row r="294" spans="1:23" ht="39.9" customHeight="1" x14ac:dyDescent="0.25">
      <c r="A294" s="437">
        <v>9</v>
      </c>
      <c r="B294" s="411" t="s">
        <v>986</v>
      </c>
      <c r="C294" s="435" t="s">
        <v>241</v>
      </c>
      <c r="D294" s="436"/>
    </row>
    <row r="295" spans="1:23" s="9" customFormat="1" ht="39.9" customHeight="1" x14ac:dyDescent="0.3">
      <c r="A295" s="437">
        <v>10</v>
      </c>
      <c r="B295" s="411" t="s">
        <v>988</v>
      </c>
      <c r="C295" s="435" t="s">
        <v>242</v>
      </c>
      <c r="D295" s="438"/>
    </row>
    <row r="296" spans="1:23" customFormat="1" ht="130.5" customHeight="1" x14ac:dyDescent="0.25">
      <c r="A296" s="173">
        <v>11</v>
      </c>
      <c r="B296" s="346" t="s">
        <v>990</v>
      </c>
      <c r="C296" s="408" t="s">
        <v>663</v>
      </c>
    </row>
    <row r="297" spans="1:23" customFormat="1" ht="46.5" customHeight="1" x14ac:dyDescent="0.3">
      <c r="A297" s="437">
        <v>12</v>
      </c>
      <c r="B297" s="411" t="s">
        <v>991</v>
      </c>
      <c r="C297" s="176" t="s">
        <v>678</v>
      </c>
      <c r="D297" s="438"/>
    </row>
    <row r="298" spans="1:23" customFormat="1" ht="111" customHeight="1" x14ac:dyDescent="0.3">
      <c r="A298" s="437">
        <v>13</v>
      </c>
      <c r="B298" s="411" t="s">
        <v>992</v>
      </c>
      <c r="C298" s="408" t="s">
        <v>243</v>
      </c>
      <c r="D298" s="438"/>
    </row>
    <row r="299" spans="1:23" customFormat="1" ht="36" x14ac:dyDescent="0.25">
      <c r="A299" s="173">
        <v>14</v>
      </c>
      <c r="B299" s="346" t="s">
        <v>993</v>
      </c>
      <c r="C299" s="409" t="s">
        <v>664</v>
      </c>
    </row>
    <row r="300" spans="1:23" customFormat="1" ht="47.25" customHeight="1" x14ac:dyDescent="0.3">
      <c r="A300" s="173">
        <v>15</v>
      </c>
      <c r="B300" s="346" t="s">
        <v>994</v>
      </c>
      <c r="C300" s="409" t="s">
        <v>728</v>
      </c>
      <c r="D300" s="438"/>
    </row>
    <row r="301" spans="1:23" customFormat="1" ht="30" customHeight="1" x14ac:dyDescent="0.3">
      <c r="A301" s="173">
        <v>16</v>
      </c>
      <c r="B301" s="346" t="s">
        <v>785</v>
      </c>
      <c r="C301" s="410"/>
      <c r="D301" s="438"/>
    </row>
    <row r="302" spans="1:23" s="406" customFormat="1" ht="30" customHeight="1" collapsed="1" x14ac:dyDescent="0.3">
      <c r="A302" s="173">
        <v>17</v>
      </c>
      <c r="B302" s="346" t="s">
        <v>786</v>
      </c>
      <c r="C302" s="173"/>
      <c r="D302" s="412"/>
      <c r="E302" s="413"/>
      <c r="F302" s="413"/>
      <c r="G302" s="413"/>
      <c r="H302" s="413"/>
      <c r="I302" s="413"/>
      <c r="J302" s="413"/>
      <c r="K302" s="413"/>
      <c r="L302" s="413"/>
      <c r="M302" s="413"/>
      <c r="N302" s="413"/>
      <c r="O302" s="413"/>
      <c r="P302" s="413"/>
      <c r="Q302" s="413"/>
      <c r="R302" s="413"/>
      <c r="S302" s="413"/>
      <c r="T302" s="413"/>
      <c r="U302" s="413"/>
      <c r="V302" s="413"/>
      <c r="W302" s="413"/>
    </row>
    <row r="303" spans="1:23" s="406" customFormat="1" ht="39.9" customHeight="1" collapsed="1" x14ac:dyDescent="0.3">
      <c r="A303" s="1037" t="s">
        <v>863</v>
      </c>
      <c r="B303" s="1037"/>
      <c r="C303" s="175" t="s">
        <v>665</v>
      </c>
      <c r="D303" s="412"/>
      <c r="E303" s="413"/>
      <c r="F303" s="413"/>
      <c r="G303" s="413"/>
      <c r="H303" s="413"/>
      <c r="I303" s="413"/>
      <c r="J303" s="413"/>
      <c r="K303" s="413"/>
      <c r="L303" s="413"/>
      <c r="M303" s="413"/>
      <c r="N303" s="413"/>
      <c r="O303" s="413"/>
      <c r="P303" s="413"/>
      <c r="Q303" s="413"/>
      <c r="R303" s="413"/>
      <c r="S303" s="413"/>
      <c r="T303" s="413"/>
      <c r="U303" s="413"/>
      <c r="V303" s="413"/>
      <c r="W303" s="413"/>
    </row>
    <row r="304" spans="1:23" s="406" customFormat="1" ht="30" customHeight="1" x14ac:dyDescent="0.3">
      <c r="A304" s="1037"/>
      <c r="B304" s="1037"/>
      <c r="C304" s="414" t="s">
        <v>666</v>
      </c>
      <c r="D304" s="412"/>
      <c r="E304" s="413"/>
      <c r="F304" s="413"/>
      <c r="G304" s="413"/>
      <c r="H304" s="413"/>
      <c r="I304" s="413"/>
      <c r="J304" s="413"/>
      <c r="K304" s="413"/>
      <c r="L304" s="413"/>
      <c r="M304" s="413"/>
      <c r="N304" s="413"/>
      <c r="O304" s="413"/>
      <c r="P304" s="413"/>
      <c r="Q304" s="413"/>
      <c r="R304" s="413"/>
      <c r="S304" s="413"/>
      <c r="T304" s="413"/>
      <c r="U304" s="413"/>
      <c r="V304" s="413"/>
      <c r="W304" s="413"/>
    </row>
    <row r="305" spans="1:4" s="419" customFormat="1" ht="25.2" x14ac:dyDescent="0.3">
      <c r="A305" s="1046" t="s">
        <v>429</v>
      </c>
      <c r="B305" s="1046"/>
      <c r="C305" s="1046"/>
      <c r="D305" s="427"/>
    </row>
    <row r="306" spans="1:4" s="431" customFormat="1" ht="15" customHeight="1" x14ac:dyDescent="0.35">
      <c r="A306" s="425"/>
      <c r="B306" s="426"/>
      <c r="C306" s="426"/>
      <c r="D306" s="430"/>
    </row>
    <row r="307" spans="1:4" s="431" customFormat="1" ht="30" customHeight="1" x14ac:dyDescent="0.3">
      <c r="A307" s="428">
        <v>1</v>
      </c>
      <c r="B307" s="429" t="s">
        <v>751</v>
      </c>
      <c r="C307" s="429" t="s">
        <v>430</v>
      </c>
      <c r="D307" s="430"/>
    </row>
    <row r="308" spans="1:4" s="431" customFormat="1" ht="353.25" customHeight="1" x14ac:dyDescent="0.3">
      <c r="A308" s="428">
        <v>2</v>
      </c>
      <c r="B308" s="429" t="s">
        <v>752</v>
      </c>
      <c r="C308" s="428" t="s">
        <v>431</v>
      </c>
      <c r="D308" s="430"/>
    </row>
    <row r="309" spans="1:4" s="431" customFormat="1" ht="220.5" customHeight="1" x14ac:dyDescent="0.3">
      <c r="A309" s="428"/>
      <c r="B309" s="429"/>
      <c r="C309" s="428" t="s">
        <v>432</v>
      </c>
      <c r="D309" s="430"/>
    </row>
    <row r="310" spans="1:4" s="448" customFormat="1" ht="49.5" customHeight="1" x14ac:dyDescent="0.35">
      <c r="A310" s="428"/>
      <c r="B310" s="429"/>
      <c r="C310" s="433" t="s">
        <v>724</v>
      </c>
      <c r="D310" s="447"/>
    </row>
    <row r="311" spans="1:4" ht="334.5" customHeight="1" x14ac:dyDescent="0.3">
      <c r="A311" s="432"/>
      <c r="B311" s="449"/>
      <c r="C311" s="428" t="s">
        <v>272</v>
      </c>
      <c r="D311" s="450"/>
    </row>
    <row r="312" spans="1:4" s="431" customFormat="1" ht="72" x14ac:dyDescent="0.35">
      <c r="A312" s="432"/>
      <c r="B312" s="429"/>
      <c r="C312" s="435" t="s">
        <v>236</v>
      </c>
      <c r="D312" s="447"/>
    </row>
    <row r="313" spans="1:4" s="441" customFormat="1" ht="47.25" customHeight="1" x14ac:dyDescent="0.3">
      <c r="A313" s="1040">
        <v>3</v>
      </c>
      <c r="B313" s="429" t="s">
        <v>753</v>
      </c>
      <c r="C313" s="437" t="s">
        <v>433</v>
      </c>
      <c r="D313" s="430"/>
    </row>
    <row r="314" spans="1:4" s="448" customFormat="1" ht="88.5" customHeight="1" x14ac:dyDescent="0.35">
      <c r="A314" s="1042"/>
      <c r="B314" s="429" t="s">
        <v>893</v>
      </c>
      <c r="C314" s="428" t="s">
        <v>981</v>
      </c>
      <c r="D314" s="447"/>
    </row>
    <row r="315" spans="1:4" s="431" customFormat="1" ht="30" customHeight="1" x14ac:dyDescent="0.3">
      <c r="A315" s="428">
        <v>4</v>
      </c>
      <c r="B315" s="429" t="s">
        <v>894</v>
      </c>
      <c r="C315" s="428" t="s">
        <v>238</v>
      </c>
      <c r="D315" s="430"/>
    </row>
    <row r="316" spans="1:4" s="441" customFormat="1" ht="98.25" customHeight="1" x14ac:dyDescent="0.3">
      <c r="A316" s="428">
        <v>5</v>
      </c>
      <c r="B316" s="429" t="s">
        <v>895</v>
      </c>
      <c r="C316" s="437" t="s">
        <v>434</v>
      </c>
      <c r="D316" s="430"/>
    </row>
    <row r="317" spans="1:4" customFormat="1" ht="39.9" customHeight="1" x14ac:dyDescent="0.25">
      <c r="A317" s="1038">
        <v>6</v>
      </c>
      <c r="B317" s="346" t="s">
        <v>972</v>
      </c>
      <c r="C317" s="175" t="s">
        <v>662</v>
      </c>
    </row>
    <row r="318" spans="1:4" customFormat="1" ht="30" customHeight="1" x14ac:dyDescent="0.25">
      <c r="A318" s="1038"/>
      <c r="B318" s="346" t="s">
        <v>973</v>
      </c>
      <c r="C318" s="174" t="s">
        <v>667</v>
      </c>
    </row>
    <row r="319" spans="1:4" customFormat="1" ht="30" customHeight="1" x14ac:dyDescent="0.25">
      <c r="A319" s="1038"/>
      <c r="B319" s="346" t="s">
        <v>974</v>
      </c>
      <c r="C319" s="175" t="s">
        <v>862</v>
      </c>
    </row>
    <row r="320" spans="1:4" customFormat="1" ht="39.9" customHeight="1" x14ac:dyDescent="0.25">
      <c r="A320" s="173">
        <v>7</v>
      </c>
      <c r="B320" s="346" t="s">
        <v>984</v>
      </c>
      <c r="C320" s="408" t="s">
        <v>509</v>
      </c>
    </row>
    <row r="321" spans="1:23" ht="39.9" customHeight="1" x14ac:dyDescent="0.25">
      <c r="A321" s="437">
        <v>8</v>
      </c>
      <c r="B321" s="411" t="s">
        <v>985</v>
      </c>
      <c r="C321" s="435" t="s">
        <v>132</v>
      </c>
      <c r="D321" s="436"/>
    </row>
    <row r="322" spans="1:23" ht="39.9" customHeight="1" x14ac:dyDescent="0.25">
      <c r="A322" s="437">
        <v>9</v>
      </c>
      <c r="B322" s="411" t="s">
        <v>986</v>
      </c>
      <c r="C322" s="435" t="s">
        <v>241</v>
      </c>
      <c r="D322" s="436"/>
    </row>
    <row r="323" spans="1:23" customFormat="1" ht="39.9" customHeight="1" x14ac:dyDescent="0.3">
      <c r="A323" s="437">
        <v>10</v>
      </c>
      <c r="B323" s="411" t="s">
        <v>988</v>
      </c>
      <c r="C323" s="435" t="s">
        <v>242</v>
      </c>
      <c r="D323" s="438"/>
    </row>
    <row r="324" spans="1:23" customFormat="1" ht="140.1" customHeight="1" x14ac:dyDescent="0.25">
      <c r="A324" s="173">
        <v>11</v>
      </c>
      <c r="B324" s="346" t="s">
        <v>990</v>
      </c>
      <c r="C324" s="408" t="s">
        <v>663</v>
      </c>
    </row>
    <row r="325" spans="1:23" customFormat="1" ht="46.5" customHeight="1" x14ac:dyDescent="0.3">
      <c r="A325" s="437">
        <v>12</v>
      </c>
      <c r="B325" s="411" t="s">
        <v>991</v>
      </c>
      <c r="C325" s="176" t="s">
        <v>678</v>
      </c>
      <c r="D325" s="438"/>
    </row>
    <row r="326" spans="1:23" customFormat="1" ht="112.5" customHeight="1" x14ac:dyDescent="0.3">
      <c r="A326" s="437">
        <v>13</v>
      </c>
      <c r="B326" s="411" t="s">
        <v>992</v>
      </c>
      <c r="C326" s="408" t="s">
        <v>243</v>
      </c>
      <c r="D326" s="438"/>
    </row>
    <row r="327" spans="1:23" customFormat="1" ht="36" x14ac:dyDescent="0.25">
      <c r="A327" s="173">
        <v>14</v>
      </c>
      <c r="B327" s="346" t="s">
        <v>993</v>
      </c>
      <c r="C327" s="409" t="s">
        <v>664</v>
      </c>
    </row>
    <row r="328" spans="1:23" customFormat="1" ht="40.5" customHeight="1" x14ac:dyDescent="0.3">
      <c r="A328" s="173">
        <v>15</v>
      </c>
      <c r="B328" s="346" t="s">
        <v>994</v>
      </c>
      <c r="C328" s="409" t="s">
        <v>275</v>
      </c>
      <c r="D328" s="438"/>
    </row>
    <row r="329" spans="1:23" customFormat="1" ht="30" customHeight="1" x14ac:dyDescent="0.3">
      <c r="A329" s="173">
        <v>16</v>
      </c>
      <c r="B329" s="346" t="s">
        <v>785</v>
      </c>
      <c r="C329" s="410"/>
      <c r="D329" s="438"/>
    </row>
    <row r="330" spans="1:23" s="406" customFormat="1" ht="30" customHeight="1" collapsed="1" x14ac:dyDescent="0.3">
      <c r="A330" s="173">
        <v>17</v>
      </c>
      <c r="B330" s="346" t="s">
        <v>786</v>
      </c>
      <c r="C330" s="173"/>
      <c r="D330" s="412"/>
      <c r="E330" s="413"/>
      <c r="F330" s="413"/>
      <c r="G330" s="413"/>
      <c r="H330" s="413"/>
      <c r="I330" s="413"/>
      <c r="J330" s="413"/>
      <c r="K330" s="413"/>
      <c r="L330" s="413"/>
      <c r="M330" s="413"/>
      <c r="N330" s="413"/>
      <c r="O330" s="413"/>
      <c r="P330" s="413"/>
      <c r="Q330" s="413"/>
      <c r="R330" s="413"/>
      <c r="S330" s="413"/>
      <c r="T330" s="413"/>
      <c r="U330" s="413"/>
      <c r="V330" s="413"/>
      <c r="W330" s="413"/>
    </row>
    <row r="331" spans="1:23" s="406" customFormat="1" ht="39.9" customHeight="1" collapsed="1" x14ac:dyDescent="0.3">
      <c r="A331" s="1037" t="s">
        <v>863</v>
      </c>
      <c r="B331" s="1037"/>
      <c r="C331" s="175" t="s">
        <v>665</v>
      </c>
      <c r="D331" s="412"/>
      <c r="E331" s="413"/>
      <c r="F331" s="413"/>
      <c r="G331" s="413"/>
      <c r="H331" s="413"/>
      <c r="I331" s="413"/>
      <c r="J331" s="413"/>
      <c r="K331" s="413"/>
      <c r="L331" s="413"/>
      <c r="M331" s="413"/>
      <c r="N331" s="413"/>
      <c r="O331" s="413"/>
      <c r="P331" s="413"/>
      <c r="Q331" s="413"/>
      <c r="R331" s="413"/>
      <c r="S331" s="413"/>
      <c r="T331" s="413"/>
      <c r="U331" s="413"/>
      <c r="V331" s="413"/>
      <c r="W331" s="413"/>
    </row>
    <row r="332" spans="1:23" s="406" customFormat="1" ht="30" customHeight="1" x14ac:dyDescent="0.3">
      <c r="A332" s="1037"/>
      <c r="B332" s="1037"/>
      <c r="C332" s="414" t="s">
        <v>666</v>
      </c>
      <c r="D332" s="412"/>
      <c r="E332" s="413"/>
      <c r="F332" s="413"/>
      <c r="G332" s="413"/>
      <c r="H332" s="413"/>
      <c r="I332" s="413"/>
      <c r="J332" s="413"/>
      <c r="K332" s="413"/>
      <c r="L332" s="413"/>
      <c r="M332" s="413"/>
      <c r="N332" s="413"/>
      <c r="O332" s="413"/>
      <c r="P332" s="413"/>
      <c r="Q332" s="413"/>
      <c r="R332" s="413"/>
      <c r="S332" s="413"/>
      <c r="T332" s="413"/>
      <c r="U332" s="413"/>
      <c r="V332" s="413"/>
      <c r="W332" s="413"/>
    </row>
    <row r="333" spans="1:23" s="419" customFormat="1" ht="25.2" x14ac:dyDescent="0.3">
      <c r="A333" s="1046" t="s">
        <v>435</v>
      </c>
      <c r="B333" s="1046"/>
      <c r="C333" s="1046"/>
      <c r="D333" s="427"/>
    </row>
    <row r="334" spans="1:23" s="431" customFormat="1" ht="15" customHeight="1" x14ac:dyDescent="0.35">
      <c r="A334" s="425"/>
      <c r="B334" s="426"/>
      <c r="C334" s="426"/>
      <c r="D334" s="430"/>
    </row>
    <row r="335" spans="1:23" s="431" customFormat="1" ht="27.75" customHeight="1" x14ac:dyDescent="0.3">
      <c r="A335" s="428">
        <v>1</v>
      </c>
      <c r="B335" s="429" t="s">
        <v>751</v>
      </c>
      <c r="C335" s="429" t="s">
        <v>436</v>
      </c>
      <c r="D335" s="430"/>
    </row>
    <row r="336" spans="1:23" s="431" customFormat="1" ht="276.75" customHeight="1" x14ac:dyDescent="0.3">
      <c r="A336" s="1040">
        <v>2</v>
      </c>
      <c r="B336" s="1043" t="s">
        <v>752</v>
      </c>
      <c r="C336" s="428" t="s">
        <v>437</v>
      </c>
      <c r="D336" s="430"/>
    </row>
    <row r="337" spans="1:4" s="431" customFormat="1" ht="147.75" customHeight="1" x14ac:dyDescent="0.3">
      <c r="A337" s="1042"/>
      <c r="B337" s="1045"/>
      <c r="C337" s="428" t="s">
        <v>438</v>
      </c>
      <c r="D337" s="430"/>
    </row>
    <row r="338" spans="1:4" s="448" customFormat="1" ht="42.75" customHeight="1" x14ac:dyDescent="0.35">
      <c r="A338" s="428"/>
      <c r="B338" s="429"/>
      <c r="C338" s="433" t="s">
        <v>724</v>
      </c>
      <c r="D338" s="447"/>
    </row>
    <row r="339" spans="1:4" ht="81.75" customHeight="1" x14ac:dyDescent="0.3">
      <c r="A339" s="432"/>
      <c r="B339" s="439"/>
      <c r="C339" s="428" t="s">
        <v>439</v>
      </c>
    </row>
    <row r="340" spans="1:4" s="431" customFormat="1" ht="80.25" customHeight="1" x14ac:dyDescent="0.35">
      <c r="A340" s="432"/>
      <c r="B340" s="429"/>
      <c r="C340" s="435" t="s">
        <v>236</v>
      </c>
      <c r="D340" s="447"/>
    </row>
    <row r="341" spans="1:4" ht="39.9" customHeight="1" x14ac:dyDescent="0.3">
      <c r="A341" s="1040">
        <v>3</v>
      </c>
      <c r="B341" s="429" t="s">
        <v>753</v>
      </c>
      <c r="C341" s="440" t="s">
        <v>440</v>
      </c>
    </row>
    <row r="342" spans="1:4" s="448" customFormat="1" ht="95.25" customHeight="1" x14ac:dyDescent="0.35">
      <c r="A342" s="1042"/>
      <c r="B342" s="429" t="s">
        <v>893</v>
      </c>
      <c r="C342" s="428" t="s">
        <v>981</v>
      </c>
      <c r="D342" s="447"/>
    </row>
    <row r="343" spans="1:4" s="431" customFormat="1" ht="30" customHeight="1" x14ac:dyDescent="0.3">
      <c r="A343" s="428">
        <v>4</v>
      </c>
      <c r="B343" s="429" t="s">
        <v>894</v>
      </c>
      <c r="C343" s="429" t="s">
        <v>441</v>
      </c>
      <c r="D343" s="430"/>
    </row>
    <row r="344" spans="1:4" ht="144.75" customHeight="1" x14ac:dyDescent="0.3">
      <c r="A344" s="428">
        <v>5</v>
      </c>
      <c r="B344" s="429" t="s">
        <v>895</v>
      </c>
      <c r="C344" s="428" t="s">
        <v>442</v>
      </c>
      <c r="D344" s="450"/>
    </row>
    <row r="345" spans="1:4" customFormat="1" ht="39.9" customHeight="1" x14ac:dyDescent="0.25">
      <c r="A345" s="1038">
        <v>6</v>
      </c>
      <c r="B345" s="346" t="s">
        <v>972</v>
      </c>
      <c r="C345" s="175" t="s">
        <v>662</v>
      </c>
    </row>
    <row r="346" spans="1:4" customFormat="1" ht="30" customHeight="1" x14ac:dyDescent="0.25">
      <c r="A346" s="1038"/>
      <c r="B346" s="346" t="s">
        <v>973</v>
      </c>
      <c r="C346" s="174" t="s">
        <v>667</v>
      </c>
    </row>
    <row r="347" spans="1:4" customFormat="1" ht="30" customHeight="1" x14ac:dyDescent="0.25">
      <c r="A347" s="1038"/>
      <c r="B347" s="346" t="s">
        <v>974</v>
      </c>
      <c r="C347" s="175" t="s">
        <v>862</v>
      </c>
    </row>
    <row r="348" spans="1:4" customFormat="1" ht="39.9" customHeight="1" x14ac:dyDescent="0.25">
      <c r="A348" s="173">
        <v>7</v>
      </c>
      <c r="B348" s="346" t="s">
        <v>984</v>
      </c>
      <c r="C348" s="408" t="s">
        <v>509</v>
      </c>
    </row>
    <row r="349" spans="1:4" ht="39.9" customHeight="1" x14ac:dyDescent="0.25">
      <c r="A349" s="437">
        <v>8</v>
      </c>
      <c r="B349" s="411" t="s">
        <v>985</v>
      </c>
      <c r="C349" s="435" t="s">
        <v>132</v>
      </c>
      <c r="D349" s="436"/>
    </row>
    <row r="350" spans="1:4" ht="39.9" customHeight="1" x14ac:dyDescent="0.25">
      <c r="A350" s="437">
        <v>9</v>
      </c>
      <c r="B350" s="411" t="s">
        <v>986</v>
      </c>
      <c r="C350" s="435" t="s">
        <v>241</v>
      </c>
      <c r="D350" s="436"/>
    </row>
    <row r="351" spans="1:4" customFormat="1" ht="39.9" customHeight="1" x14ac:dyDescent="0.3">
      <c r="A351" s="437">
        <v>10</v>
      </c>
      <c r="B351" s="411" t="s">
        <v>988</v>
      </c>
      <c r="C351" s="435" t="s">
        <v>242</v>
      </c>
      <c r="D351" s="438"/>
    </row>
    <row r="352" spans="1:4" customFormat="1" ht="140.1" customHeight="1" x14ac:dyDescent="0.25">
      <c r="A352" s="173">
        <v>11</v>
      </c>
      <c r="B352" s="346" t="s">
        <v>990</v>
      </c>
      <c r="C352" s="408" t="s">
        <v>663</v>
      </c>
    </row>
    <row r="353" spans="1:23" customFormat="1" ht="50.1" customHeight="1" x14ac:dyDescent="0.3">
      <c r="A353" s="437">
        <v>12</v>
      </c>
      <c r="B353" s="411" t="s">
        <v>991</v>
      </c>
      <c r="C353" s="176" t="s">
        <v>678</v>
      </c>
      <c r="D353" s="438"/>
    </row>
    <row r="354" spans="1:23" customFormat="1" ht="115.5" customHeight="1" x14ac:dyDescent="0.3">
      <c r="A354" s="437">
        <v>13</v>
      </c>
      <c r="B354" s="411" t="s">
        <v>992</v>
      </c>
      <c r="C354" s="408" t="s">
        <v>243</v>
      </c>
      <c r="D354" s="438"/>
    </row>
    <row r="355" spans="1:23" customFormat="1" ht="36" x14ac:dyDescent="0.25">
      <c r="A355" s="173">
        <v>14</v>
      </c>
      <c r="B355" s="346" t="s">
        <v>993</v>
      </c>
      <c r="C355" s="409" t="s">
        <v>664</v>
      </c>
    </row>
    <row r="356" spans="1:23" customFormat="1" ht="20.100000000000001" customHeight="1" x14ac:dyDescent="0.3">
      <c r="A356" s="173">
        <v>15</v>
      </c>
      <c r="B356" s="346" t="s">
        <v>994</v>
      </c>
      <c r="C356" s="409" t="s">
        <v>359</v>
      </c>
      <c r="D356" s="438"/>
    </row>
    <row r="357" spans="1:23" customFormat="1" ht="30" customHeight="1" x14ac:dyDescent="0.3">
      <c r="A357" s="173">
        <v>16</v>
      </c>
      <c r="B357" s="346" t="s">
        <v>785</v>
      </c>
      <c r="C357" s="410"/>
      <c r="D357" s="438"/>
    </row>
    <row r="358" spans="1:23" s="406" customFormat="1" ht="30" customHeight="1" collapsed="1" x14ac:dyDescent="0.3">
      <c r="A358" s="173">
        <v>17</v>
      </c>
      <c r="B358" s="346" t="s">
        <v>786</v>
      </c>
      <c r="C358" s="173"/>
      <c r="D358" s="412"/>
      <c r="E358" s="413"/>
      <c r="F358" s="413"/>
      <c r="G358" s="413"/>
      <c r="H358" s="413"/>
      <c r="I358" s="413"/>
      <c r="J358" s="413"/>
      <c r="K358" s="413"/>
      <c r="L358" s="413"/>
      <c r="M358" s="413"/>
      <c r="N358" s="413"/>
      <c r="O358" s="413"/>
      <c r="P358" s="413"/>
      <c r="Q358" s="413"/>
      <c r="R358" s="413"/>
      <c r="S358" s="413"/>
      <c r="T358" s="413"/>
      <c r="U358" s="413"/>
      <c r="V358" s="413"/>
      <c r="W358" s="413"/>
    </row>
    <row r="359" spans="1:23" s="406" customFormat="1" ht="39.9" customHeight="1" collapsed="1" x14ac:dyDescent="0.3">
      <c r="A359" s="1037" t="s">
        <v>863</v>
      </c>
      <c r="B359" s="1037"/>
      <c r="C359" s="175" t="s">
        <v>665</v>
      </c>
      <c r="D359" s="412"/>
      <c r="E359" s="413"/>
      <c r="F359" s="413"/>
      <c r="G359" s="413"/>
      <c r="H359" s="413"/>
      <c r="I359" s="413"/>
      <c r="J359" s="413"/>
      <c r="K359" s="413"/>
      <c r="L359" s="413"/>
      <c r="M359" s="413"/>
      <c r="N359" s="413"/>
      <c r="O359" s="413"/>
      <c r="P359" s="413"/>
      <c r="Q359" s="413"/>
      <c r="R359" s="413"/>
      <c r="S359" s="413"/>
      <c r="T359" s="413"/>
      <c r="U359" s="413"/>
      <c r="V359" s="413"/>
      <c r="W359" s="413"/>
    </row>
    <row r="360" spans="1:23" s="406" customFormat="1" ht="30" customHeight="1" x14ac:dyDescent="0.3">
      <c r="A360" s="1037"/>
      <c r="B360" s="1037"/>
      <c r="C360" s="414" t="s">
        <v>666</v>
      </c>
      <c r="D360" s="412"/>
      <c r="E360" s="413"/>
      <c r="F360" s="413"/>
      <c r="G360" s="413"/>
      <c r="H360" s="413"/>
      <c r="I360" s="413"/>
      <c r="J360" s="413"/>
      <c r="K360" s="413"/>
      <c r="L360" s="413"/>
      <c r="M360" s="413"/>
      <c r="N360" s="413"/>
      <c r="O360" s="413"/>
      <c r="P360" s="413"/>
      <c r="Q360" s="413"/>
      <c r="R360" s="413"/>
      <c r="S360" s="413"/>
      <c r="T360" s="413"/>
      <c r="U360" s="413"/>
      <c r="V360" s="413"/>
      <c r="W360" s="413"/>
    </row>
    <row r="361" spans="1:23" s="419" customFormat="1" ht="25.2" x14ac:dyDescent="0.3">
      <c r="A361" s="1046" t="s">
        <v>443</v>
      </c>
      <c r="B361" s="1046"/>
      <c r="C361" s="1046"/>
      <c r="D361" s="427"/>
    </row>
    <row r="362" spans="1:23" s="431" customFormat="1" ht="15" customHeight="1" x14ac:dyDescent="0.35">
      <c r="A362" s="425"/>
      <c r="B362" s="426"/>
      <c r="C362" s="426"/>
      <c r="D362" s="430"/>
    </row>
    <row r="363" spans="1:23" s="431" customFormat="1" ht="30" customHeight="1" x14ac:dyDescent="0.3">
      <c r="A363" s="428">
        <v>1</v>
      </c>
      <c r="B363" s="429" t="s">
        <v>751</v>
      </c>
      <c r="C363" s="429" t="s">
        <v>444</v>
      </c>
      <c r="D363" s="430"/>
    </row>
    <row r="364" spans="1:23" s="431" customFormat="1" ht="348" customHeight="1" x14ac:dyDescent="0.3">
      <c r="A364" s="428">
        <v>2</v>
      </c>
      <c r="B364" s="429" t="s">
        <v>752</v>
      </c>
      <c r="C364" s="428" t="s">
        <v>445</v>
      </c>
      <c r="D364" s="430"/>
    </row>
    <row r="365" spans="1:23" s="448" customFormat="1" ht="50.1" customHeight="1" x14ac:dyDescent="0.35">
      <c r="A365" s="428"/>
      <c r="B365" s="429"/>
      <c r="C365" s="433" t="s">
        <v>724</v>
      </c>
      <c r="D365" s="447"/>
    </row>
    <row r="366" spans="1:23" ht="79.5" customHeight="1" x14ac:dyDescent="0.3">
      <c r="A366" s="432"/>
      <c r="B366" s="449"/>
      <c r="C366" s="428" t="s">
        <v>363</v>
      </c>
    </row>
    <row r="367" spans="1:23" s="431" customFormat="1" ht="81" customHeight="1" x14ac:dyDescent="0.3">
      <c r="A367" s="432"/>
      <c r="B367" s="429"/>
      <c r="C367" s="435" t="s">
        <v>236</v>
      </c>
      <c r="D367" s="430"/>
    </row>
    <row r="368" spans="1:23" ht="38.25" customHeight="1" x14ac:dyDescent="0.3">
      <c r="A368" s="1040">
        <v>3</v>
      </c>
      <c r="B368" s="429" t="s">
        <v>753</v>
      </c>
      <c r="C368" s="440" t="s">
        <v>446</v>
      </c>
    </row>
    <row r="369" spans="1:4" s="448" customFormat="1" ht="92.25" customHeight="1" x14ac:dyDescent="0.35">
      <c r="A369" s="1042"/>
      <c r="B369" s="429" t="s">
        <v>893</v>
      </c>
      <c r="C369" s="428" t="s">
        <v>981</v>
      </c>
      <c r="D369" s="447"/>
    </row>
    <row r="370" spans="1:4" customFormat="1" ht="30" customHeight="1" x14ac:dyDescent="0.25">
      <c r="A370" s="173">
        <v>4</v>
      </c>
      <c r="B370" s="346" t="s">
        <v>894</v>
      </c>
      <c r="C370" s="346" t="s">
        <v>447</v>
      </c>
    </row>
    <row r="371" spans="1:4" ht="95.25" customHeight="1" x14ac:dyDescent="0.3">
      <c r="A371" s="428">
        <v>5</v>
      </c>
      <c r="B371" s="429" t="s">
        <v>895</v>
      </c>
      <c r="C371" s="428" t="s">
        <v>366</v>
      </c>
    </row>
    <row r="372" spans="1:4" customFormat="1" ht="39.9" customHeight="1" x14ac:dyDescent="0.25">
      <c r="A372" s="1038">
        <v>6</v>
      </c>
      <c r="B372" s="346" t="s">
        <v>972</v>
      </c>
      <c r="C372" s="175" t="s">
        <v>662</v>
      </c>
    </row>
    <row r="373" spans="1:4" customFormat="1" ht="30" customHeight="1" x14ac:dyDescent="0.25">
      <c r="A373" s="1038"/>
      <c r="B373" s="346" t="s">
        <v>973</v>
      </c>
      <c r="C373" s="174" t="s">
        <v>667</v>
      </c>
    </row>
    <row r="374" spans="1:4" customFormat="1" ht="30" customHeight="1" x14ac:dyDescent="0.25">
      <c r="A374" s="1038"/>
      <c r="B374" s="346" t="s">
        <v>974</v>
      </c>
      <c r="C374" s="175" t="s">
        <v>862</v>
      </c>
    </row>
    <row r="375" spans="1:4" customFormat="1" ht="39.9" customHeight="1" x14ac:dyDescent="0.25">
      <c r="A375" s="173">
        <v>7</v>
      </c>
      <c r="B375" s="346" t="s">
        <v>984</v>
      </c>
      <c r="C375" s="408" t="s">
        <v>509</v>
      </c>
    </row>
    <row r="376" spans="1:4" ht="39.9" customHeight="1" x14ac:dyDescent="0.25">
      <c r="A376" s="437">
        <v>8</v>
      </c>
      <c r="B376" s="411" t="s">
        <v>985</v>
      </c>
      <c r="C376" s="435" t="s">
        <v>132</v>
      </c>
      <c r="D376" s="436"/>
    </row>
    <row r="377" spans="1:4" ht="39.9" customHeight="1" x14ac:dyDescent="0.25">
      <c r="A377" s="437">
        <v>9</v>
      </c>
      <c r="B377" s="411" t="s">
        <v>986</v>
      </c>
      <c r="C377" s="435" t="s">
        <v>241</v>
      </c>
      <c r="D377" s="436"/>
    </row>
    <row r="378" spans="1:4" customFormat="1" ht="39.9" customHeight="1" x14ac:dyDescent="0.3">
      <c r="A378" s="437">
        <v>10</v>
      </c>
      <c r="B378" s="411" t="s">
        <v>988</v>
      </c>
      <c r="C378" s="435" t="s">
        <v>242</v>
      </c>
      <c r="D378" s="438"/>
    </row>
    <row r="379" spans="1:4" customFormat="1" ht="140.1" customHeight="1" x14ac:dyDescent="0.25">
      <c r="A379" s="173">
        <v>11</v>
      </c>
      <c r="B379" s="346" t="s">
        <v>990</v>
      </c>
      <c r="C379" s="408" t="s">
        <v>663</v>
      </c>
    </row>
    <row r="380" spans="1:4" customFormat="1" ht="46.5" customHeight="1" x14ac:dyDescent="0.3">
      <c r="A380" s="437">
        <v>12</v>
      </c>
      <c r="B380" s="411" t="s">
        <v>991</v>
      </c>
      <c r="C380" s="176" t="s">
        <v>678</v>
      </c>
      <c r="D380" s="438"/>
    </row>
    <row r="381" spans="1:4" customFormat="1" ht="114" customHeight="1" x14ac:dyDescent="0.3">
      <c r="A381" s="437">
        <v>13</v>
      </c>
      <c r="B381" s="411" t="s">
        <v>992</v>
      </c>
      <c r="C381" s="408" t="s">
        <v>243</v>
      </c>
      <c r="D381" s="438"/>
    </row>
    <row r="382" spans="1:4" customFormat="1" ht="36" x14ac:dyDescent="0.25">
      <c r="A382" s="173">
        <v>14</v>
      </c>
      <c r="B382" s="346" t="s">
        <v>993</v>
      </c>
      <c r="C382" s="409" t="s">
        <v>664</v>
      </c>
    </row>
    <row r="383" spans="1:4" customFormat="1" ht="38.25" customHeight="1" x14ac:dyDescent="0.3">
      <c r="A383" s="173">
        <v>15</v>
      </c>
      <c r="B383" s="346" t="s">
        <v>994</v>
      </c>
      <c r="C383" s="409" t="s">
        <v>275</v>
      </c>
      <c r="D383" s="438"/>
    </row>
    <row r="384" spans="1:4" customFormat="1" ht="30" customHeight="1" x14ac:dyDescent="0.3">
      <c r="A384" s="173">
        <v>16</v>
      </c>
      <c r="B384" s="346" t="s">
        <v>785</v>
      </c>
      <c r="C384" s="410"/>
      <c r="D384" s="438"/>
    </row>
    <row r="385" spans="1:23" s="406" customFormat="1" ht="30" customHeight="1" collapsed="1" x14ac:dyDescent="0.3">
      <c r="A385" s="173">
        <v>17</v>
      </c>
      <c r="B385" s="346" t="s">
        <v>786</v>
      </c>
      <c r="C385" s="173"/>
      <c r="D385" s="412"/>
      <c r="E385" s="413"/>
      <c r="F385" s="413"/>
      <c r="G385" s="413"/>
      <c r="H385" s="413"/>
      <c r="I385" s="413"/>
      <c r="J385" s="413"/>
      <c r="K385" s="413"/>
      <c r="L385" s="413"/>
      <c r="M385" s="413"/>
      <c r="N385" s="413"/>
      <c r="O385" s="413"/>
      <c r="P385" s="413"/>
      <c r="Q385" s="413"/>
      <c r="R385" s="413"/>
      <c r="S385" s="413"/>
      <c r="T385" s="413"/>
      <c r="U385" s="413"/>
      <c r="V385" s="413"/>
      <c r="W385" s="413"/>
    </row>
    <row r="386" spans="1:23" s="406" customFormat="1" ht="39.9" customHeight="1" collapsed="1" x14ac:dyDescent="0.3">
      <c r="A386" s="1037" t="s">
        <v>863</v>
      </c>
      <c r="B386" s="1037"/>
      <c r="C386" s="175" t="s">
        <v>665</v>
      </c>
      <c r="D386" s="412"/>
      <c r="E386" s="413"/>
      <c r="F386" s="413"/>
      <c r="G386" s="413"/>
      <c r="H386" s="413"/>
      <c r="I386" s="413"/>
      <c r="J386" s="413"/>
      <c r="K386" s="413"/>
      <c r="L386" s="413"/>
      <c r="M386" s="413"/>
      <c r="N386" s="413"/>
      <c r="O386" s="413"/>
      <c r="P386" s="413"/>
      <c r="Q386" s="413"/>
      <c r="R386" s="413"/>
      <c r="S386" s="413"/>
      <c r="T386" s="413"/>
      <c r="U386" s="413"/>
      <c r="V386" s="413"/>
      <c r="W386" s="413"/>
    </row>
    <row r="387" spans="1:23" s="406" customFormat="1" ht="30" customHeight="1" x14ac:dyDescent="0.3">
      <c r="A387" s="1037"/>
      <c r="B387" s="1037"/>
      <c r="C387" s="414" t="s">
        <v>666</v>
      </c>
      <c r="D387" s="412"/>
      <c r="E387" s="413"/>
      <c r="F387" s="413"/>
      <c r="G387" s="413"/>
      <c r="H387" s="413"/>
      <c r="I387" s="413"/>
      <c r="J387" s="413"/>
      <c r="K387" s="413"/>
      <c r="L387" s="413"/>
      <c r="M387" s="413"/>
      <c r="N387" s="413"/>
      <c r="O387" s="413"/>
      <c r="P387" s="413"/>
      <c r="Q387" s="413"/>
      <c r="R387" s="413"/>
      <c r="S387" s="413"/>
      <c r="T387" s="413"/>
      <c r="U387" s="413"/>
      <c r="V387" s="413"/>
      <c r="W387" s="413"/>
    </row>
    <row r="388" spans="1:23" s="419" customFormat="1" ht="25.2" x14ac:dyDescent="0.3">
      <c r="A388" s="1046" t="s">
        <v>448</v>
      </c>
      <c r="B388" s="1046"/>
      <c r="C388" s="1046"/>
      <c r="D388" s="427"/>
    </row>
    <row r="389" spans="1:23" s="431" customFormat="1" ht="15" customHeight="1" x14ac:dyDescent="0.35">
      <c r="A389" s="425"/>
      <c r="B389" s="426"/>
      <c r="C389" s="426"/>
      <c r="D389" s="430"/>
    </row>
    <row r="390" spans="1:23" s="431" customFormat="1" ht="30" customHeight="1" x14ac:dyDescent="0.3">
      <c r="A390" s="428">
        <v>1</v>
      </c>
      <c r="B390" s="429" t="s">
        <v>751</v>
      </c>
      <c r="C390" s="429" t="s">
        <v>449</v>
      </c>
      <c r="D390" s="430"/>
    </row>
    <row r="391" spans="1:23" s="431" customFormat="1" ht="184.5" customHeight="1" x14ac:dyDescent="0.3">
      <c r="A391" s="428">
        <v>2</v>
      </c>
      <c r="B391" s="429" t="s">
        <v>752</v>
      </c>
      <c r="C391" s="428" t="s">
        <v>165</v>
      </c>
      <c r="D391" s="430"/>
    </row>
    <row r="392" spans="1:23" s="431" customFormat="1" ht="152.25" customHeight="1" x14ac:dyDescent="0.3">
      <c r="A392" s="428"/>
      <c r="B392" s="429"/>
      <c r="C392" s="428" t="s">
        <v>371</v>
      </c>
      <c r="D392" s="450"/>
    </row>
    <row r="393" spans="1:23" s="448" customFormat="1" ht="50.1" customHeight="1" x14ac:dyDescent="0.35">
      <c r="A393" s="428"/>
      <c r="B393" s="429"/>
      <c r="C393" s="433" t="s">
        <v>724</v>
      </c>
      <c r="D393" s="447"/>
    </row>
    <row r="394" spans="1:23" ht="129" customHeight="1" x14ac:dyDescent="0.3">
      <c r="A394" s="432"/>
      <c r="B394" s="429"/>
      <c r="C394" s="428" t="s">
        <v>372</v>
      </c>
    </row>
    <row r="395" spans="1:23" s="431" customFormat="1" ht="72" x14ac:dyDescent="0.3">
      <c r="A395" s="432"/>
      <c r="B395" s="429"/>
      <c r="C395" s="435" t="s">
        <v>236</v>
      </c>
      <c r="D395" s="430"/>
    </row>
    <row r="396" spans="1:23" ht="39" customHeight="1" x14ac:dyDescent="0.3">
      <c r="A396" s="1040">
        <v>3</v>
      </c>
      <c r="B396" s="429" t="s">
        <v>753</v>
      </c>
      <c r="C396" s="440" t="s">
        <v>166</v>
      </c>
    </row>
    <row r="397" spans="1:23" s="448" customFormat="1" ht="96" customHeight="1" x14ac:dyDescent="0.35">
      <c r="A397" s="1042"/>
      <c r="B397" s="429" t="s">
        <v>893</v>
      </c>
      <c r="C397" s="428" t="s">
        <v>981</v>
      </c>
      <c r="D397" s="447"/>
    </row>
    <row r="398" spans="1:23" s="431" customFormat="1" ht="18" x14ac:dyDescent="0.3">
      <c r="A398" s="428">
        <v>4</v>
      </c>
      <c r="B398" s="429" t="s">
        <v>894</v>
      </c>
      <c r="C398" s="428" t="s">
        <v>238</v>
      </c>
      <c r="D398" s="430"/>
    </row>
    <row r="399" spans="1:23" ht="83.25" customHeight="1" x14ac:dyDescent="0.3">
      <c r="A399" s="428">
        <v>5</v>
      </c>
      <c r="B399" s="429" t="s">
        <v>895</v>
      </c>
      <c r="C399" s="428" t="s">
        <v>167</v>
      </c>
      <c r="D399" s="450"/>
    </row>
    <row r="400" spans="1:23" customFormat="1" ht="39.9" customHeight="1" x14ac:dyDescent="0.25">
      <c r="A400" s="1038">
        <v>6</v>
      </c>
      <c r="B400" s="346" t="s">
        <v>972</v>
      </c>
      <c r="C400" s="175" t="s">
        <v>662</v>
      </c>
    </row>
    <row r="401" spans="1:23" customFormat="1" ht="30" customHeight="1" x14ac:dyDescent="0.25">
      <c r="A401" s="1038"/>
      <c r="B401" s="346" t="s">
        <v>973</v>
      </c>
      <c r="C401" s="174" t="s">
        <v>667</v>
      </c>
    </row>
    <row r="402" spans="1:23" customFormat="1" ht="30" customHeight="1" x14ac:dyDescent="0.25">
      <c r="A402" s="1038"/>
      <c r="B402" s="346" t="s">
        <v>974</v>
      </c>
      <c r="C402" s="175" t="s">
        <v>862</v>
      </c>
    </row>
    <row r="403" spans="1:23" ht="39.9" customHeight="1" x14ac:dyDescent="0.3">
      <c r="A403" s="437">
        <v>7</v>
      </c>
      <c r="B403" s="411" t="s">
        <v>984</v>
      </c>
      <c r="C403" s="408" t="s">
        <v>386</v>
      </c>
    </row>
    <row r="404" spans="1:23" ht="39.9" customHeight="1" x14ac:dyDescent="0.25">
      <c r="A404" s="437">
        <v>8</v>
      </c>
      <c r="B404" s="411" t="s">
        <v>985</v>
      </c>
      <c r="C404" s="435" t="s">
        <v>132</v>
      </c>
      <c r="D404" s="436"/>
    </row>
    <row r="405" spans="1:23" ht="39.9" customHeight="1" x14ac:dyDescent="0.25">
      <c r="A405" s="437">
        <v>9</v>
      </c>
      <c r="B405" s="411" t="s">
        <v>986</v>
      </c>
      <c r="C405" s="435" t="s">
        <v>241</v>
      </c>
      <c r="D405" s="436"/>
    </row>
    <row r="406" spans="1:23" customFormat="1" ht="39.9" customHeight="1" x14ac:dyDescent="0.3">
      <c r="A406" s="437">
        <v>10</v>
      </c>
      <c r="B406" s="411" t="s">
        <v>988</v>
      </c>
      <c r="C406" s="435" t="s">
        <v>242</v>
      </c>
      <c r="D406" s="438"/>
    </row>
    <row r="407" spans="1:23" customFormat="1" ht="129.75" customHeight="1" x14ac:dyDescent="0.25">
      <c r="A407" s="173">
        <v>11</v>
      </c>
      <c r="B407" s="346" t="s">
        <v>990</v>
      </c>
      <c r="C407" s="408" t="s">
        <v>663</v>
      </c>
    </row>
    <row r="408" spans="1:23" customFormat="1" ht="45.75" customHeight="1" x14ac:dyDescent="0.3">
      <c r="A408" s="437">
        <v>12</v>
      </c>
      <c r="B408" s="411" t="s">
        <v>991</v>
      </c>
      <c r="C408" s="176" t="s">
        <v>678</v>
      </c>
      <c r="D408" s="438"/>
    </row>
    <row r="409" spans="1:23" customFormat="1" ht="110.25" customHeight="1" x14ac:dyDescent="0.3">
      <c r="A409" s="437">
        <v>13</v>
      </c>
      <c r="B409" s="411" t="s">
        <v>992</v>
      </c>
      <c r="C409" s="408" t="s">
        <v>243</v>
      </c>
      <c r="D409" s="438"/>
    </row>
    <row r="410" spans="1:23" customFormat="1" ht="36" x14ac:dyDescent="0.25">
      <c r="A410" s="173">
        <v>14</v>
      </c>
      <c r="B410" s="346" t="s">
        <v>993</v>
      </c>
      <c r="C410" s="409" t="s">
        <v>664</v>
      </c>
    </row>
    <row r="411" spans="1:23" customFormat="1" ht="20.100000000000001" customHeight="1" x14ac:dyDescent="0.3">
      <c r="A411" s="173">
        <v>15</v>
      </c>
      <c r="B411" s="346" t="s">
        <v>994</v>
      </c>
      <c r="C411" s="409" t="s">
        <v>359</v>
      </c>
      <c r="D411" s="438"/>
    </row>
    <row r="412" spans="1:23" customFormat="1" ht="20.100000000000001" customHeight="1" x14ac:dyDescent="0.3">
      <c r="A412" s="173">
        <v>16</v>
      </c>
      <c r="B412" s="346" t="s">
        <v>785</v>
      </c>
      <c r="C412" s="410"/>
      <c r="D412" s="438"/>
    </row>
    <row r="413" spans="1:23" s="406" customFormat="1" ht="39.9" customHeight="1" collapsed="1" x14ac:dyDescent="0.3">
      <c r="A413" s="173">
        <v>17</v>
      </c>
      <c r="B413" s="346" t="s">
        <v>786</v>
      </c>
      <c r="C413" s="173"/>
      <c r="D413" s="412"/>
      <c r="E413" s="413"/>
      <c r="F413" s="413"/>
      <c r="G413" s="413"/>
      <c r="H413" s="413"/>
      <c r="I413" s="413"/>
      <c r="J413" s="413"/>
      <c r="K413" s="413"/>
      <c r="L413" s="413"/>
      <c r="M413" s="413"/>
      <c r="N413" s="413"/>
      <c r="O413" s="413"/>
      <c r="P413" s="413"/>
      <c r="Q413" s="413"/>
      <c r="R413" s="413"/>
      <c r="S413" s="413"/>
      <c r="T413" s="413"/>
      <c r="U413" s="413"/>
      <c r="V413" s="413"/>
      <c r="W413" s="413"/>
    </row>
    <row r="414" spans="1:23" s="406" customFormat="1" ht="39.9" customHeight="1" collapsed="1" x14ac:dyDescent="0.3">
      <c r="A414" s="1037" t="s">
        <v>863</v>
      </c>
      <c r="B414" s="1037"/>
      <c r="C414" s="175" t="s">
        <v>665</v>
      </c>
      <c r="D414" s="412"/>
      <c r="E414" s="413"/>
      <c r="F414" s="413"/>
      <c r="G414" s="413"/>
      <c r="H414" s="413"/>
      <c r="I414" s="413"/>
      <c r="J414" s="413"/>
      <c r="K414" s="413"/>
      <c r="L414" s="413"/>
      <c r="M414" s="413"/>
      <c r="N414" s="413"/>
      <c r="O414" s="413"/>
      <c r="P414" s="413"/>
      <c r="Q414" s="413"/>
      <c r="R414" s="413"/>
      <c r="S414" s="413"/>
      <c r="T414" s="413"/>
      <c r="U414" s="413"/>
      <c r="V414" s="413"/>
      <c r="W414" s="413"/>
    </row>
    <row r="415" spans="1:23" s="406" customFormat="1" ht="30" customHeight="1" x14ac:dyDescent="0.3">
      <c r="A415" s="1037"/>
      <c r="B415" s="1037"/>
      <c r="C415" s="414" t="s">
        <v>666</v>
      </c>
      <c r="D415" s="412"/>
      <c r="E415" s="413"/>
      <c r="F415" s="413"/>
      <c r="G415" s="413"/>
      <c r="H415" s="413"/>
      <c r="I415" s="413"/>
      <c r="J415" s="413"/>
      <c r="K415" s="413"/>
      <c r="L415" s="413"/>
      <c r="M415" s="413"/>
      <c r="N415" s="413"/>
      <c r="O415" s="413"/>
      <c r="P415" s="413"/>
      <c r="Q415" s="413"/>
      <c r="R415" s="413"/>
      <c r="S415" s="413"/>
      <c r="T415" s="413"/>
      <c r="U415" s="413"/>
      <c r="V415" s="413"/>
      <c r="W415" s="413"/>
    </row>
    <row r="416" spans="1:23" s="419" customFormat="1" ht="25.2" x14ac:dyDescent="0.3">
      <c r="A416" s="1046" t="s">
        <v>168</v>
      </c>
      <c r="B416" s="1046"/>
      <c r="C416" s="1046"/>
      <c r="D416" s="427"/>
    </row>
    <row r="417" spans="1:4" s="431" customFormat="1" ht="15" customHeight="1" x14ac:dyDescent="0.35">
      <c r="A417" s="425"/>
      <c r="B417" s="426"/>
      <c r="C417" s="426"/>
      <c r="D417" s="430"/>
    </row>
    <row r="418" spans="1:4" s="431" customFormat="1" ht="45" customHeight="1" x14ac:dyDescent="0.3">
      <c r="A418" s="428">
        <v>1</v>
      </c>
      <c r="B418" s="429" t="s">
        <v>751</v>
      </c>
      <c r="C418" s="429" t="s">
        <v>169</v>
      </c>
      <c r="D418" s="430"/>
    </row>
    <row r="419" spans="1:4" s="431" customFormat="1" ht="202.5" customHeight="1" x14ac:dyDescent="0.3">
      <c r="A419" s="428">
        <v>2</v>
      </c>
      <c r="B419" s="429" t="s">
        <v>752</v>
      </c>
      <c r="C419" s="428" t="s">
        <v>170</v>
      </c>
      <c r="D419" s="430"/>
    </row>
    <row r="420" spans="1:4" s="448" customFormat="1" ht="39.9" customHeight="1" x14ac:dyDescent="0.35">
      <c r="A420" s="428"/>
      <c r="B420" s="429"/>
      <c r="C420" s="433" t="s">
        <v>724</v>
      </c>
      <c r="D420" s="447"/>
    </row>
    <row r="421" spans="1:4" ht="157.5" customHeight="1" x14ac:dyDescent="0.3">
      <c r="A421" s="432"/>
      <c r="B421" s="429"/>
      <c r="C421" s="428" t="s">
        <v>378</v>
      </c>
    </row>
    <row r="422" spans="1:4" s="431" customFormat="1" ht="72" x14ac:dyDescent="0.3">
      <c r="A422" s="432"/>
      <c r="B422" s="429"/>
      <c r="C422" s="435" t="s">
        <v>236</v>
      </c>
      <c r="D422" s="430"/>
    </row>
    <row r="423" spans="1:4" ht="38.25" customHeight="1" x14ac:dyDescent="0.3">
      <c r="A423" s="1040">
        <v>3</v>
      </c>
      <c r="B423" s="429" t="s">
        <v>753</v>
      </c>
      <c r="C423" s="440" t="s">
        <v>379</v>
      </c>
    </row>
    <row r="424" spans="1:4" s="448" customFormat="1" ht="95.25" customHeight="1" x14ac:dyDescent="0.35">
      <c r="A424" s="1042"/>
      <c r="B424" s="429" t="s">
        <v>893</v>
      </c>
      <c r="C424" s="428" t="s">
        <v>981</v>
      </c>
      <c r="D424" s="447"/>
    </row>
    <row r="425" spans="1:4" s="431" customFormat="1" ht="39.9" customHeight="1" x14ac:dyDescent="0.3">
      <c r="A425" s="428">
        <v>4</v>
      </c>
      <c r="B425" s="429" t="s">
        <v>894</v>
      </c>
      <c r="C425" s="428" t="s">
        <v>238</v>
      </c>
      <c r="D425" s="430"/>
    </row>
    <row r="426" spans="1:4" ht="117.75" customHeight="1" x14ac:dyDescent="0.3">
      <c r="A426" s="428">
        <v>5</v>
      </c>
      <c r="B426" s="429" t="s">
        <v>895</v>
      </c>
      <c r="C426" s="428" t="s">
        <v>380</v>
      </c>
    </row>
    <row r="427" spans="1:4" customFormat="1" ht="39.9" customHeight="1" x14ac:dyDescent="0.25">
      <c r="A427" s="1038">
        <v>6</v>
      </c>
      <c r="B427" s="346" t="s">
        <v>972</v>
      </c>
      <c r="C427" s="175" t="s">
        <v>662</v>
      </c>
    </row>
    <row r="428" spans="1:4" customFormat="1" ht="30" customHeight="1" x14ac:dyDescent="0.25">
      <c r="A428" s="1038"/>
      <c r="B428" s="346" t="s">
        <v>973</v>
      </c>
      <c r="C428" s="174" t="s">
        <v>667</v>
      </c>
    </row>
    <row r="429" spans="1:4" customFormat="1" ht="30" customHeight="1" x14ac:dyDescent="0.25">
      <c r="A429" s="1038"/>
      <c r="B429" s="346" t="s">
        <v>974</v>
      </c>
      <c r="C429" s="175" t="s">
        <v>862</v>
      </c>
    </row>
    <row r="430" spans="1:4" customFormat="1" ht="39.9" customHeight="1" x14ac:dyDescent="0.25">
      <c r="A430" s="173">
        <v>7</v>
      </c>
      <c r="B430" s="346" t="s">
        <v>984</v>
      </c>
      <c r="C430" s="408" t="s">
        <v>509</v>
      </c>
    </row>
    <row r="431" spans="1:4" ht="39.9" customHeight="1" x14ac:dyDescent="0.25">
      <c r="A431" s="437">
        <v>8</v>
      </c>
      <c r="B431" s="411" t="s">
        <v>985</v>
      </c>
      <c r="C431" s="435" t="s">
        <v>132</v>
      </c>
      <c r="D431" s="436"/>
    </row>
    <row r="432" spans="1:4" ht="39.9" customHeight="1" x14ac:dyDescent="0.25">
      <c r="A432" s="437">
        <v>9</v>
      </c>
      <c r="B432" s="411" t="s">
        <v>986</v>
      </c>
      <c r="C432" s="435" t="s">
        <v>241</v>
      </c>
      <c r="D432" s="436"/>
    </row>
    <row r="433" spans="1:23" customFormat="1" ht="39.9" customHeight="1" x14ac:dyDescent="0.3">
      <c r="A433" s="437">
        <v>10</v>
      </c>
      <c r="B433" s="411" t="s">
        <v>988</v>
      </c>
      <c r="C433" s="435" t="s">
        <v>242</v>
      </c>
      <c r="D433" s="438"/>
    </row>
    <row r="434" spans="1:23" customFormat="1" ht="140.1" customHeight="1" x14ac:dyDescent="0.25">
      <c r="A434" s="173">
        <v>11</v>
      </c>
      <c r="B434" s="346" t="s">
        <v>990</v>
      </c>
      <c r="C434" s="408" t="s">
        <v>663</v>
      </c>
    </row>
    <row r="435" spans="1:23" customFormat="1" ht="40.5" customHeight="1" x14ac:dyDescent="0.3">
      <c r="A435" s="437">
        <v>12</v>
      </c>
      <c r="B435" s="411" t="s">
        <v>991</v>
      </c>
      <c r="C435" s="176" t="s">
        <v>678</v>
      </c>
      <c r="D435" s="438"/>
    </row>
    <row r="436" spans="1:23" customFormat="1" ht="111" customHeight="1" x14ac:dyDescent="0.3">
      <c r="A436" s="437">
        <v>13</v>
      </c>
      <c r="B436" s="411" t="s">
        <v>992</v>
      </c>
      <c r="C436" s="408" t="s">
        <v>243</v>
      </c>
      <c r="D436" s="438"/>
    </row>
    <row r="437" spans="1:23" customFormat="1" ht="36" x14ac:dyDescent="0.25">
      <c r="A437" s="173">
        <v>14</v>
      </c>
      <c r="B437" s="346" t="s">
        <v>993</v>
      </c>
      <c r="C437" s="409" t="s">
        <v>664</v>
      </c>
    </row>
    <row r="438" spans="1:23" customFormat="1" ht="39.9" customHeight="1" x14ac:dyDescent="0.3">
      <c r="A438" s="173">
        <v>15</v>
      </c>
      <c r="B438" s="346" t="s">
        <v>994</v>
      </c>
      <c r="C438" s="409" t="s">
        <v>359</v>
      </c>
      <c r="D438" s="438"/>
    </row>
    <row r="439" spans="1:23" customFormat="1" ht="20.100000000000001" customHeight="1" x14ac:dyDescent="0.3">
      <c r="A439" s="173">
        <v>16</v>
      </c>
      <c r="B439" s="346" t="s">
        <v>785</v>
      </c>
      <c r="C439" s="410"/>
      <c r="D439" s="438"/>
    </row>
    <row r="440" spans="1:23" s="406" customFormat="1" ht="39.9" customHeight="1" collapsed="1" x14ac:dyDescent="0.3">
      <c r="A440" s="173">
        <v>17</v>
      </c>
      <c r="B440" s="346" t="s">
        <v>786</v>
      </c>
      <c r="C440" s="173"/>
      <c r="D440" s="412"/>
      <c r="E440" s="413"/>
      <c r="F440" s="413"/>
      <c r="G440" s="413"/>
      <c r="H440" s="413"/>
      <c r="I440" s="413"/>
      <c r="J440" s="413"/>
      <c r="K440" s="413"/>
      <c r="L440" s="413"/>
      <c r="M440" s="413"/>
      <c r="N440" s="413"/>
      <c r="O440" s="413"/>
      <c r="P440" s="413"/>
      <c r="Q440" s="413"/>
      <c r="R440" s="413"/>
      <c r="S440" s="413"/>
      <c r="T440" s="413"/>
      <c r="U440" s="413"/>
      <c r="V440" s="413"/>
      <c r="W440" s="413"/>
    </row>
    <row r="441" spans="1:23" s="406" customFormat="1" ht="39.9" customHeight="1" collapsed="1" x14ac:dyDescent="0.3">
      <c r="A441" s="1037" t="s">
        <v>863</v>
      </c>
      <c r="B441" s="1037"/>
      <c r="C441" s="175" t="s">
        <v>665</v>
      </c>
      <c r="D441" s="412"/>
      <c r="E441" s="413"/>
      <c r="F441" s="413"/>
      <c r="G441" s="413"/>
      <c r="H441" s="413"/>
      <c r="I441" s="413"/>
      <c r="J441" s="413"/>
      <c r="K441" s="413"/>
      <c r="L441" s="413"/>
      <c r="M441" s="413"/>
      <c r="N441" s="413"/>
      <c r="O441" s="413"/>
      <c r="P441" s="413"/>
      <c r="Q441" s="413"/>
      <c r="R441" s="413"/>
      <c r="S441" s="413"/>
      <c r="T441" s="413"/>
      <c r="U441" s="413"/>
      <c r="V441" s="413"/>
      <c r="W441" s="413"/>
    </row>
    <row r="442" spans="1:23" s="406" customFormat="1" ht="30" customHeight="1" x14ac:dyDescent="0.3">
      <c r="A442" s="1037"/>
      <c r="B442" s="1037"/>
      <c r="C442" s="414" t="s">
        <v>666</v>
      </c>
      <c r="D442" s="412"/>
      <c r="E442" s="413"/>
      <c r="F442" s="413"/>
      <c r="G442" s="413"/>
      <c r="H442" s="413"/>
      <c r="I442" s="413"/>
      <c r="J442" s="413"/>
      <c r="K442" s="413"/>
      <c r="L442" s="413"/>
      <c r="M442" s="413"/>
      <c r="N442" s="413"/>
      <c r="O442" s="413"/>
      <c r="P442" s="413"/>
      <c r="Q442" s="413"/>
      <c r="R442" s="413"/>
      <c r="S442" s="413"/>
      <c r="T442" s="413"/>
      <c r="U442" s="413"/>
      <c r="V442" s="413"/>
      <c r="W442" s="413"/>
    </row>
  </sheetData>
  <sheetProtection password="CC7C" sheet="1" objects="1" scenarios="1"/>
  <mergeCells count="72">
    <mergeCell ref="A441:B442"/>
    <mergeCell ref="A414:B415"/>
    <mergeCell ref="A416:C416"/>
    <mergeCell ref="A423:A424"/>
    <mergeCell ref="A427:A429"/>
    <mergeCell ref="A386:B387"/>
    <mergeCell ref="A388:C388"/>
    <mergeCell ref="A396:A397"/>
    <mergeCell ref="A400:A402"/>
    <mergeCell ref="A359:B360"/>
    <mergeCell ref="A361:C361"/>
    <mergeCell ref="A368:A369"/>
    <mergeCell ref="A372:A374"/>
    <mergeCell ref="A336:A337"/>
    <mergeCell ref="B336:B337"/>
    <mergeCell ref="A341:A342"/>
    <mergeCell ref="A345:A347"/>
    <mergeCell ref="A313:A314"/>
    <mergeCell ref="A317:A319"/>
    <mergeCell ref="A331:B332"/>
    <mergeCell ref="A333:C333"/>
    <mergeCell ref="A285:A286"/>
    <mergeCell ref="A289:A291"/>
    <mergeCell ref="A303:B304"/>
    <mergeCell ref="A305:C305"/>
    <mergeCell ref="A257:A258"/>
    <mergeCell ref="A261:A263"/>
    <mergeCell ref="A275:B276"/>
    <mergeCell ref="A277:C277"/>
    <mergeCell ref="A230:A231"/>
    <mergeCell ref="A234:A236"/>
    <mergeCell ref="A248:B249"/>
    <mergeCell ref="A250:C250"/>
    <mergeCell ref="A206:A208"/>
    <mergeCell ref="A220:B221"/>
    <mergeCell ref="A222:C222"/>
    <mergeCell ref="A225:A229"/>
    <mergeCell ref="B225:B229"/>
    <mergeCell ref="A179:A181"/>
    <mergeCell ref="A193:B194"/>
    <mergeCell ref="A195:C195"/>
    <mergeCell ref="A202:A203"/>
    <mergeCell ref="A151:A153"/>
    <mergeCell ref="A165:B166"/>
    <mergeCell ref="A167:C167"/>
    <mergeCell ref="A175:A176"/>
    <mergeCell ref="A147:A148"/>
    <mergeCell ref="A112:C112"/>
    <mergeCell ref="A115:A117"/>
    <mergeCell ref="B115:B117"/>
    <mergeCell ref="A120:A121"/>
    <mergeCell ref="A92:A93"/>
    <mergeCell ref="A96:A98"/>
    <mergeCell ref="A124:A126"/>
    <mergeCell ref="A138:B139"/>
    <mergeCell ref="A140:C140"/>
    <mergeCell ref="A110:B111"/>
    <mergeCell ref="A13:A15"/>
    <mergeCell ref="A1:C1"/>
    <mergeCell ref="A4:A8"/>
    <mergeCell ref="B4:B8"/>
    <mergeCell ref="A9:A10"/>
    <mergeCell ref="A27:B28"/>
    <mergeCell ref="A29:C29"/>
    <mergeCell ref="A36:A37"/>
    <mergeCell ref="A68:A70"/>
    <mergeCell ref="A82:B83"/>
    <mergeCell ref="A64:A65"/>
    <mergeCell ref="A56:C56"/>
    <mergeCell ref="A40:A42"/>
    <mergeCell ref="A54:B55"/>
    <mergeCell ref="A84:C84"/>
  </mergeCells>
  <phoneticPr fontId="7" type="noConversion"/>
  <pageMargins left="0" right="0" top="0" bottom="0" header="0.51181102362204722" footer="0.51181102362204722"/>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5"/>
  </sheetPr>
  <dimension ref="A1:W160"/>
  <sheetViews>
    <sheetView zoomScale="75" zoomScaleNormal="75" workbookViewId="0">
      <selection activeCell="A5" sqref="A5:B6"/>
    </sheetView>
  </sheetViews>
  <sheetFormatPr defaultColWidth="9.109375" defaultRowHeight="15.6" x14ac:dyDescent="0.3"/>
  <cols>
    <col min="1" max="1" width="5.6640625" style="422" customWidth="1"/>
    <col min="2" max="2" width="26.6640625" style="182" customWidth="1"/>
    <col min="3" max="3" width="108.6640625" style="182" customWidth="1"/>
    <col min="4" max="16384" width="9.109375" style="421"/>
  </cols>
  <sheetData>
    <row r="1" spans="1:5" s="418" customFormat="1" ht="25.2" x14ac:dyDescent="0.45">
      <c r="A1" s="1052" t="s">
        <v>668</v>
      </c>
      <c r="B1" s="1053"/>
      <c r="C1" s="1053"/>
    </row>
    <row r="2" spans="1:5" s="419" customFormat="1" x14ac:dyDescent="0.3">
      <c r="A2" s="415"/>
      <c r="B2" s="416"/>
      <c r="C2" s="417"/>
    </row>
    <row r="3" spans="1:5" customFormat="1" ht="33" customHeight="1" x14ac:dyDescent="0.25">
      <c r="A3" s="173">
        <v>1</v>
      </c>
      <c r="B3" s="346" t="s">
        <v>751</v>
      </c>
      <c r="C3" s="172" t="s">
        <v>669</v>
      </c>
    </row>
    <row r="4" spans="1:5" customFormat="1" ht="351" customHeight="1" x14ac:dyDescent="0.25">
      <c r="A4" s="177">
        <v>2</v>
      </c>
      <c r="B4" s="346" t="s">
        <v>752</v>
      </c>
      <c r="C4" s="179" t="s">
        <v>1157</v>
      </c>
      <c r="E4" s="625"/>
    </row>
    <row r="5" spans="1:5" customFormat="1" ht="50.25" customHeight="1" x14ac:dyDescent="0.25">
      <c r="A5" s="1038">
        <v>3</v>
      </c>
      <c r="B5" s="346" t="s">
        <v>753</v>
      </c>
      <c r="C5" s="175" t="s">
        <v>670</v>
      </c>
    </row>
    <row r="6" spans="1:5" customFormat="1" ht="96" customHeight="1" x14ac:dyDescent="0.25">
      <c r="A6" s="1038"/>
      <c r="B6" s="346" t="s">
        <v>893</v>
      </c>
      <c r="C6" s="173" t="s">
        <v>981</v>
      </c>
    </row>
    <row r="7" spans="1:5" customFormat="1" ht="30" customHeight="1" x14ac:dyDescent="0.25">
      <c r="A7" s="173">
        <v>4</v>
      </c>
      <c r="B7" s="346" t="s">
        <v>894</v>
      </c>
      <c r="C7" s="346" t="s">
        <v>671</v>
      </c>
    </row>
    <row r="8" spans="1:5" customFormat="1" ht="151.5" customHeight="1" x14ac:dyDescent="0.25">
      <c r="A8" s="173">
        <v>5</v>
      </c>
      <c r="B8" s="346" t="s">
        <v>895</v>
      </c>
      <c r="C8" s="173" t="s">
        <v>701</v>
      </c>
    </row>
    <row r="9" spans="1:5" customFormat="1" ht="39.9" customHeight="1" x14ac:dyDescent="0.25">
      <c r="A9" s="1038">
        <v>6</v>
      </c>
      <c r="B9" s="346" t="s">
        <v>972</v>
      </c>
      <c r="C9" s="175" t="s">
        <v>662</v>
      </c>
    </row>
    <row r="10" spans="1:5" customFormat="1" ht="30" customHeight="1" x14ac:dyDescent="0.25">
      <c r="A10" s="1038"/>
      <c r="B10" s="346" t="s">
        <v>973</v>
      </c>
      <c r="C10" s="174" t="s">
        <v>667</v>
      </c>
    </row>
    <row r="11" spans="1:5" customFormat="1" ht="30" customHeight="1" x14ac:dyDescent="0.25">
      <c r="A11" s="1038"/>
      <c r="B11" s="346" t="s">
        <v>974</v>
      </c>
      <c r="C11" s="175" t="s">
        <v>862</v>
      </c>
    </row>
    <row r="12" spans="1:5" customFormat="1" ht="39.9" customHeight="1" x14ac:dyDescent="0.25">
      <c r="A12" s="173">
        <v>7</v>
      </c>
      <c r="B12" s="346" t="s">
        <v>984</v>
      </c>
      <c r="C12" s="408" t="s">
        <v>509</v>
      </c>
    </row>
    <row r="13" spans="1:5" customFormat="1" ht="39.9" customHeight="1" x14ac:dyDescent="0.25">
      <c r="A13" s="173">
        <v>8</v>
      </c>
      <c r="B13" s="346" t="s">
        <v>985</v>
      </c>
      <c r="C13" s="175" t="s">
        <v>672</v>
      </c>
    </row>
    <row r="14" spans="1:5" customFormat="1" ht="39.9" customHeight="1" x14ac:dyDescent="0.25">
      <c r="A14" s="173">
        <v>9</v>
      </c>
      <c r="B14" s="346" t="s">
        <v>986</v>
      </c>
      <c r="C14" s="173" t="s">
        <v>510</v>
      </c>
    </row>
    <row r="15" spans="1:5" customFormat="1" ht="39.9" customHeight="1" x14ac:dyDescent="0.25">
      <c r="A15" s="173">
        <v>10</v>
      </c>
      <c r="B15" s="346" t="s">
        <v>988</v>
      </c>
      <c r="C15" s="173" t="s">
        <v>989</v>
      </c>
    </row>
    <row r="16" spans="1:5" customFormat="1" ht="140.1" customHeight="1" x14ac:dyDescent="0.25">
      <c r="A16" s="173">
        <v>11</v>
      </c>
      <c r="B16" s="346" t="s">
        <v>990</v>
      </c>
      <c r="C16" s="408" t="s">
        <v>663</v>
      </c>
    </row>
    <row r="17" spans="1:23" customFormat="1" ht="54.75" customHeight="1" x14ac:dyDescent="0.25">
      <c r="A17" s="173">
        <v>12</v>
      </c>
      <c r="B17" s="346" t="s">
        <v>991</v>
      </c>
      <c r="C17" s="176" t="s">
        <v>678</v>
      </c>
    </row>
    <row r="18" spans="1:23" customFormat="1" ht="135" customHeight="1" x14ac:dyDescent="0.25">
      <c r="A18" s="173">
        <v>13</v>
      </c>
      <c r="B18" s="346" t="s">
        <v>992</v>
      </c>
      <c r="C18" s="408" t="s">
        <v>702</v>
      </c>
    </row>
    <row r="19" spans="1:23" customFormat="1" ht="36" x14ac:dyDescent="0.25">
      <c r="A19" s="173">
        <v>14</v>
      </c>
      <c r="B19" s="346" t="s">
        <v>993</v>
      </c>
      <c r="C19" s="409" t="s">
        <v>664</v>
      </c>
    </row>
    <row r="20" spans="1:23" customFormat="1" ht="43.5" customHeight="1" x14ac:dyDescent="0.25">
      <c r="A20" s="173">
        <v>15</v>
      </c>
      <c r="B20" s="346" t="s">
        <v>994</v>
      </c>
      <c r="C20" s="409" t="s">
        <v>700</v>
      </c>
    </row>
    <row r="21" spans="1:23" customFormat="1" ht="20.100000000000001" customHeight="1" x14ac:dyDescent="0.25">
      <c r="A21" s="173">
        <v>16</v>
      </c>
      <c r="B21" s="346" t="s">
        <v>785</v>
      </c>
      <c r="C21" s="410"/>
    </row>
    <row r="22" spans="1:23" customFormat="1" ht="20.100000000000001" customHeight="1" x14ac:dyDescent="0.25">
      <c r="A22" s="173">
        <v>17</v>
      </c>
      <c r="B22" s="346" t="s">
        <v>786</v>
      </c>
      <c r="C22" s="173"/>
    </row>
    <row r="23" spans="1:23" s="406" customFormat="1" ht="39.9" customHeight="1" collapsed="1" x14ac:dyDescent="0.3">
      <c r="A23" s="1037" t="s">
        <v>863</v>
      </c>
      <c r="B23" s="1037"/>
      <c r="C23" s="175" t="s">
        <v>665</v>
      </c>
      <c r="D23" s="412"/>
      <c r="E23" s="413"/>
      <c r="F23" s="413"/>
      <c r="G23" s="413"/>
      <c r="H23" s="413"/>
      <c r="I23" s="413"/>
      <c r="J23" s="413"/>
      <c r="K23" s="413"/>
      <c r="L23" s="413"/>
      <c r="M23" s="413"/>
      <c r="N23" s="413"/>
      <c r="O23" s="413"/>
      <c r="P23" s="413"/>
      <c r="Q23" s="413"/>
      <c r="R23" s="413"/>
      <c r="S23" s="413"/>
      <c r="T23" s="413"/>
      <c r="U23" s="413"/>
      <c r="V23" s="413"/>
      <c r="W23" s="413"/>
    </row>
    <row r="24" spans="1:23" s="406" customFormat="1" ht="30" customHeight="1" x14ac:dyDescent="0.3">
      <c r="A24" s="1037"/>
      <c r="B24" s="1037"/>
      <c r="C24" s="414" t="s">
        <v>666</v>
      </c>
      <c r="D24" s="412"/>
      <c r="E24" s="413"/>
      <c r="F24" s="413"/>
      <c r="G24" s="413"/>
      <c r="H24" s="413"/>
      <c r="I24" s="413"/>
      <c r="J24" s="413"/>
      <c r="K24" s="413"/>
      <c r="L24" s="413"/>
      <c r="M24" s="413"/>
      <c r="N24" s="413"/>
      <c r="O24" s="413"/>
      <c r="P24" s="413"/>
      <c r="Q24" s="413"/>
      <c r="R24" s="413"/>
      <c r="S24" s="413"/>
      <c r="T24" s="413"/>
      <c r="U24" s="413"/>
      <c r="V24" s="413"/>
      <c r="W24" s="413"/>
    </row>
    <row r="25" spans="1:23" s="420" customFormat="1" ht="25.2" x14ac:dyDescent="0.45">
      <c r="A25" s="1048" t="s">
        <v>673</v>
      </c>
      <c r="B25" s="1049"/>
      <c r="C25" s="1049"/>
    </row>
    <row r="26" spans="1:23" x14ac:dyDescent="0.3">
      <c r="A26" s="403"/>
      <c r="B26" s="404"/>
      <c r="C26" s="405"/>
    </row>
    <row r="27" spans="1:23" customFormat="1" ht="30" customHeight="1" x14ac:dyDescent="0.25">
      <c r="A27" s="173">
        <v>1</v>
      </c>
      <c r="B27" s="346" t="s">
        <v>751</v>
      </c>
      <c r="C27" s="172" t="s">
        <v>674</v>
      </c>
    </row>
    <row r="28" spans="1:23" customFormat="1" ht="278.25" customHeight="1" x14ac:dyDescent="0.25">
      <c r="A28" s="1050">
        <v>2</v>
      </c>
      <c r="B28" s="347" t="s">
        <v>752</v>
      </c>
      <c r="C28" s="180" t="s">
        <v>704</v>
      </c>
    </row>
    <row r="29" spans="1:23" customFormat="1" ht="59.25" customHeight="1" x14ac:dyDescent="0.25">
      <c r="A29" s="1051"/>
      <c r="B29" s="348"/>
      <c r="C29" s="181" t="s">
        <v>703</v>
      </c>
    </row>
    <row r="30" spans="1:23" customFormat="1" ht="50.25" customHeight="1" x14ac:dyDescent="0.25">
      <c r="A30" s="1038">
        <v>3</v>
      </c>
      <c r="B30" s="346" t="s">
        <v>753</v>
      </c>
      <c r="C30" s="175" t="s">
        <v>705</v>
      </c>
    </row>
    <row r="31" spans="1:23" customFormat="1" ht="96" customHeight="1" x14ac:dyDescent="0.25">
      <c r="A31" s="1038"/>
      <c r="B31" s="346" t="s">
        <v>893</v>
      </c>
      <c r="C31" s="173" t="s">
        <v>981</v>
      </c>
    </row>
    <row r="32" spans="1:23" customFormat="1" ht="30" customHeight="1" x14ac:dyDescent="0.25">
      <c r="A32" s="173">
        <v>4</v>
      </c>
      <c r="B32" s="346" t="s">
        <v>894</v>
      </c>
      <c r="C32" s="346" t="s">
        <v>675</v>
      </c>
    </row>
    <row r="33" spans="1:23" customFormat="1" ht="147.75" customHeight="1" x14ac:dyDescent="0.25">
      <c r="A33" s="173">
        <v>5</v>
      </c>
      <c r="B33" s="346" t="s">
        <v>895</v>
      </c>
      <c r="C33" s="173" t="s">
        <v>706</v>
      </c>
    </row>
    <row r="34" spans="1:23" customFormat="1" ht="39.9" customHeight="1" x14ac:dyDescent="0.25">
      <c r="A34" s="1038">
        <v>6</v>
      </c>
      <c r="B34" s="346" t="s">
        <v>972</v>
      </c>
      <c r="C34" s="175" t="s">
        <v>662</v>
      </c>
    </row>
    <row r="35" spans="1:23" customFormat="1" ht="30" customHeight="1" x14ac:dyDescent="0.25">
      <c r="A35" s="1038"/>
      <c r="B35" s="346" t="s">
        <v>973</v>
      </c>
      <c r="C35" s="174" t="s">
        <v>667</v>
      </c>
    </row>
    <row r="36" spans="1:23" customFormat="1" ht="30" customHeight="1" x14ac:dyDescent="0.25">
      <c r="A36" s="1038"/>
      <c r="B36" s="346" t="s">
        <v>974</v>
      </c>
      <c r="C36" s="175" t="s">
        <v>862</v>
      </c>
    </row>
    <row r="37" spans="1:23" customFormat="1" ht="58.5" customHeight="1" x14ac:dyDescent="0.25">
      <c r="A37" s="173">
        <v>7</v>
      </c>
      <c r="B37" s="346" t="s">
        <v>984</v>
      </c>
      <c r="C37" s="408" t="s">
        <v>982</v>
      </c>
    </row>
    <row r="38" spans="1:23" customFormat="1" ht="18" x14ac:dyDescent="0.25">
      <c r="A38" s="173">
        <v>8</v>
      </c>
      <c r="B38" s="346" t="s">
        <v>985</v>
      </c>
      <c r="C38" s="175" t="s">
        <v>983</v>
      </c>
    </row>
    <row r="39" spans="1:23" customFormat="1" ht="48" customHeight="1" x14ac:dyDescent="0.25">
      <c r="A39" s="173">
        <v>9</v>
      </c>
      <c r="B39" s="346" t="s">
        <v>986</v>
      </c>
      <c r="C39" s="173" t="s">
        <v>987</v>
      </c>
    </row>
    <row r="40" spans="1:23" customFormat="1" ht="31.5" customHeight="1" x14ac:dyDescent="0.25">
      <c r="A40" s="173">
        <v>10</v>
      </c>
      <c r="B40" s="346" t="s">
        <v>988</v>
      </c>
      <c r="C40" s="173" t="s">
        <v>989</v>
      </c>
    </row>
    <row r="41" spans="1:23" customFormat="1" ht="140.1" customHeight="1" x14ac:dyDescent="0.25">
      <c r="A41" s="173">
        <v>11</v>
      </c>
      <c r="B41" s="346" t="s">
        <v>990</v>
      </c>
      <c r="C41" s="408" t="s">
        <v>663</v>
      </c>
    </row>
    <row r="42" spans="1:23" customFormat="1" ht="51" customHeight="1" x14ac:dyDescent="0.25">
      <c r="A42" s="173">
        <v>12</v>
      </c>
      <c r="B42" s="346" t="s">
        <v>991</v>
      </c>
      <c r="C42" s="176" t="s">
        <v>678</v>
      </c>
    </row>
    <row r="43" spans="1:23" customFormat="1" ht="135" customHeight="1" x14ac:dyDescent="0.25">
      <c r="A43" s="173">
        <v>13</v>
      </c>
      <c r="B43" s="346" t="s">
        <v>992</v>
      </c>
      <c r="C43" s="408" t="s">
        <v>995</v>
      </c>
    </row>
    <row r="44" spans="1:23" customFormat="1" ht="36" x14ac:dyDescent="0.25">
      <c r="A44" s="173">
        <v>14</v>
      </c>
      <c r="B44" s="346" t="s">
        <v>993</v>
      </c>
      <c r="C44" s="409" t="s">
        <v>664</v>
      </c>
    </row>
    <row r="45" spans="1:23" customFormat="1" ht="48.75" customHeight="1" x14ac:dyDescent="0.25">
      <c r="A45" s="173">
        <v>15</v>
      </c>
      <c r="B45" s="346" t="s">
        <v>994</v>
      </c>
      <c r="C45" s="409" t="s">
        <v>700</v>
      </c>
    </row>
    <row r="46" spans="1:23" customFormat="1" ht="20.100000000000001" customHeight="1" x14ac:dyDescent="0.25">
      <c r="A46" s="173">
        <v>16</v>
      </c>
      <c r="B46" s="346" t="s">
        <v>785</v>
      </c>
      <c r="C46" s="410"/>
    </row>
    <row r="47" spans="1:23" customFormat="1" ht="20.100000000000001" customHeight="1" x14ac:dyDescent="0.25">
      <c r="A47" s="173">
        <v>17</v>
      </c>
      <c r="B47" s="346" t="s">
        <v>786</v>
      </c>
      <c r="C47" s="173"/>
    </row>
    <row r="48" spans="1:23" s="406" customFormat="1" ht="39.9" customHeight="1" collapsed="1" x14ac:dyDescent="0.3">
      <c r="A48" s="1037" t="s">
        <v>863</v>
      </c>
      <c r="B48" s="1037"/>
      <c r="C48" s="175" t="s">
        <v>665</v>
      </c>
      <c r="D48" s="412"/>
      <c r="E48" s="413"/>
      <c r="F48" s="413"/>
      <c r="G48" s="413"/>
      <c r="H48" s="413"/>
      <c r="I48" s="413"/>
      <c r="J48" s="413"/>
      <c r="K48" s="413"/>
      <c r="L48" s="413"/>
      <c r="M48" s="413"/>
      <c r="N48" s="413"/>
      <c r="O48" s="413"/>
      <c r="P48" s="413"/>
      <c r="Q48" s="413"/>
      <c r="R48" s="413"/>
      <c r="S48" s="413"/>
      <c r="T48" s="413"/>
      <c r="U48" s="413"/>
      <c r="V48" s="413"/>
      <c r="W48" s="413"/>
    </row>
    <row r="49" spans="1:23" s="406" customFormat="1" ht="30" customHeight="1" x14ac:dyDescent="0.3">
      <c r="A49" s="1037"/>
      <c r="B49" s="1037"/>
      <c r="C49" s="414" t="s">
        <v>666</v>
      </c>
      <c r="D49" s="412"/>
      <c r="E49" s="413"/>
      <c r="F49" s="413"/>
      <c r="G49" s="413"/>
      <c r="H49" s="413"/>
      <c r="I49" s="413"/>
      <c r="J49" s="413"/>
      <c r="K49" s="413"/>
      <c r="L49" s="413"/>
      <c r="M49" s="413"/>
      <c r="N49" s="413"/>
      <c r="O49" s="413"/>
      <c r="P49" s="413"/>
      <c r="Q49" s="413"/>
      <c r="R49" s="413"/>
      <c r="S49" s="413"/>
      <c r="T49" s="413"/>
      <c r="U49" s="413"/>
      <c r="V49" s="413"/>
      <c r="W49" s="413"/>
    </row>
    <row r="50" spans="1:23" x14ac:dyDescent="0.3">
      <c r="A50" s="182"/>
    </row>
    <row r="51" spans="1:23" x14ac:dyDescent="0.3">
      <c r="A51" s="182"/>
    </row>
    <row r="52" spans="1:23" x14ac:dyDescent="0.3">
      <c r="A52" s="182"/>
    </row>
    <row r="53" spans="1:23" x14ac:dyDescent="0.3">
      <c r="A53" s="182"/>
    </row>
    <row r="54" spans="1:23" x14ac:dyDescent="0.3">
      <c r="A54" s="182"/>
    </row>
    <row r="55" spans="1:23" x14ac:dyDescent="0.3">
      <c r="A55" s="182"/>
    </row>
    <row r="56" spans="1:23" x14ac:dyDescent="0.3">
      <c r="A56" s="182"/>
    </row>
    <row r="57" spans="1:23" x14ac:dyDescent="0.3">
      <c r="A57" s="182"/>
    </row>
    <row r="58" spans="1:23" x14ac:dyDescent="0.3">
      <c r="A58" s="182"/>
    </row>
    <row r="59" spans="1:23" x14ac:dyDescent="0.3">
      <c r="A59" s="182"/>
    </row>
    <row r="60" spans="1:23" x14ac:dyDescent="0.3">
      <c r="A60" s="182"/>
    </row>
    <row r="61" spans="1:23" x14ac:dyDescent="0.3">
      <c r="A61" s="182"/>
    </row>
    <row r="62" spans="1:23" x14ac:dyDescent="0.3">
      <c r="A62" s="182"/>
    </row>
    <row r="63" spans="1:23" x14ac:dyDescent="0.3">
      <c r="A63" s="182"/>
    </row>
    <row r="64" spans="1:23" x14ac:dyDescent="0.3">
      <c r="A64" s="182"/>
    </row>
    <row r="65" spans="1:1" x14ac:dyDescent="0.3">
      <c r="A65" s="182"/>
    </row>
    <row r="66" spans="1:1" x14ac:dyDescent="0.3">
      <c r="A66" s="182"/>
    </row>
    <row r="67" spans="1:1" x14ac:dyDescent="0.3">
      <c r="A67" s="182"/>
    </row>
    <row r="68" spans="1:1" x14ac:dyDescent="0.3">
      <c r="A68" s="182"/>
    </row>
    <row r="69" spans="1:1" x14ac:dyDescent="0.3">
      <c r="A69" s="182"/>
    </row>
    <row r="70" spans="1:1" x14ac:dyDescent="0.3">
      <c r="A70" s="182"/>
    </row>
    <row r="71" spans="1:1" x14ac:dyDescent="0.3">
      <c r="A71" s="182"/>
    </row>
    <row r="72" spans="1:1" x14ac:dyDescent="0.3">
      <c r="A72" s="182"/>
    </row>
    <row r="73" spans="1:1" x14ac:dyDescent="0.3">
      <c r="A73" s="182"/>
    </row>
    <row r="74" spans="1:1" x14ac:dyDescent="0.3">
      <c r="A74" s="182"/>
    </row>
    <row r="75" spans="1:1" x14ac:dyDescent="0.3">
      <c r="A75" s="182"/>
    </row>
    <row r="76" spans="1:1" x14ac:dyDescent="0.3">
      <c r="A76" s="182"/>
    </row>
    <row r="77" spans="1:1" x14ac:dyDescent="0.3">
      <c r="A77" s="182"/>
    </row>
    <row r="78" spans="1:1" x14ac:dyDescent="0.3">
      <c r="A78" s="182"/>
    </row>
    <row r="79" spans="1:1" x14ac:dyDescent="0.3">
      <c r="A79" s="182"/>
    </row>
    <row r="80" spans="1:1" x14ac:dyDescent="0.3">
      <c r="A80" s="182"/>
    </row>
    <row r="81" spans="1:1" x14ac:dyDescent="0.3">
      <c r="A81" s="182"/>
    </row>
    <row r="82" spans="1:1" x14ac:dyDescent="0.3">
      <c r="A82" s="182"/>
    </row>
    <row r="83" spans="1:1" x14ac:dyDescent="0.3">
      <c r="A83" s="182"/>
    </row>
    <row r="84" spans="1:1" x14ac:dyDescent="0.3">
      <c r="A84" s="182"/>
    </row>
    <row r="85" spans="1:1" x14ac:dyDescent="0.3">
      <c r="A85" s="182"/>
    </row>
    <row r="86" spans="1:1" x14ac:dyDescent="0.3">
      <c r="A86" s="182"/>
    </row>
    <row r="87" spans="1:1" x14ac:dyDescent="0.3">
      <c r="A87" s="182"/>
    </row>
    <row r="88" spans="1:1" x14ac:dyDescent="0.3">
      <c r="A88" s="182"/>
    </row>
    <row r="89" spans="1:1" x14ac:dyDescent="0.3">
      <c r="A89" s="182"/>
    </row>
    <row r="90" spans="1:1" x14ac:dyDescent="0.3">
      <c r="A90" s="182"/>
    </row>
    <row r="91" spans="1:1" x14ac:dyDescent="0.3">
      <c r="A91" s="182"/>
    </row>
    <row r="92" spans="1:1" x14ac:dyDescent="0.3">
      <c r="A92" s="182"/>
    </row>
    <row r="93" spans="1:1" x14ac:dyDescent="0.3">
      <c r="A93" s="182"/>
    </row>
    <row r="94" spans="1:1" x14ac:dyDescent="0.3">
      <c r="A94" s="182"/>
    </row>
    <row r="95" spans="1:1" x14ac:dyDescent="0.3">
      <c r="A95" s="182"/>
    </row>
    <row r="96" spans="1:1" x14ac:dyDescent="0.3">
      <c r="A96" s="182"/>
    </row>
    <row r="97" spans="1:1" x14ac:dyDescent="0.3">
      <c r="A97" s="182"/>
    </row>
    <row r="98" spans="1:1" x14ac:dyDescent="0.3">
      <c r="A98" s="182"/>
    </row>
    <row r="99" spans="1:1" x14ac:dyDescent="0.3">
      <c r="A99" s="182"/>
    </row>
    <row r="100" spans="1:1" x14ac:dyDescent="0.3">
      <c r="A100" s="182"/>
    </row>
    <row r="101" spans="1:1" x14ac:dyDescent="0.3">
      <c r="A101" s="182"/>
    </row>
    <row r="102" spans="1:1" x14ac:dyDescent="0.3">
      <c r="A102" s="182"/>
    </row>
    <row r="103" spans="1:1" x14ac:dyDescent="0.3">
      <c r="A103" s="182"/>
    </row>
    <row r="104" spans="1:1" x14ac:dyDescent="0.3">
      <c r="A104" s="182"/>
    </row>
    <row r="105" spans="1:1" x14ac:dyDescent="0.3">
      <c r="A105" s="182"/>
    </row>
    <row r="106" spans="1:1" x14ac:dyDescent="0.3">
      <c r="A106" s="182"/>
    </row>
    <row r="107" spans="1:1" x14ac:dyDescent="0.3">
      <c r="A107" s="182"/>
    </row>
    <row r="108" spans="1:1" x14ac:dyDescent="0.3">
      <c r="A108" s="182"/>
    </row>
    <row r="109" spans="1:1" x14ac:dyDescent="0.3">
      <c r="A109" s="182"/>
    </row>
    <row r="110" spans="1:1" x14ac:dyDescent="0.3">
      <c r="A110" s="182"/>
    </row>
    <row r="111" spans="1:1" x14ac:dyDescent="0.3">
      <c r="A111" s="182"/>
    </row>
    <row r="112" spans="1:1" x14ac:dyDescent="0.3">
      <c r="A112" s="182"/>
    </row>
    <row r="113" spans="1:1" x14ac:dyDescent="0.3">
      <c r="A113" s="182"/>
    </row>
    <row r="114" spans="1:1" x14ac:dyDescent="0.3">
      <c r="A114" s="182"/>
    </row>
    <row r="115" spans="1:1" x14ac:dyDescent="0.3">
      <c r="A115" s="182"/>
    </row>
    <row r="116" spans="1:1" x14ac:dyDescent="0.3">
      <c r="A116" s="182"/>
    </row>
    <row r="117" spans="1:1" x14ac:dyDescent="0.3">
      <c r="A117" s="182"/>
    </row>
    <row r="118" spans="1:1" x14ac:dyDescent="0.3">
      <c r="A118" s="182"/>
    </row>
    <row r="119" spans="1:1" x14ac:dyDescent="0.3">
      <c r="A119" s="182"/>
    </row>
    <row r="120" spans="1:1" x14ac:dyDescent="0.3">
      <c r="A120" s="182"/>
    </row>
    <row r="121" spans="1:1" x14ac:dyDescent="0.3">
      <c r="A121" s="182"/>
    </row>
    <row r="122" spans="1:1" x14ac:dyDescent="0.3">
      <c r="A122" s="182"/>
    </row>
    <row r="123" spans="1:1" x14ac:dyDescent="0.3">
      <c r="A123" s="182"/>
    </row>
    <row r="124" spans="1:1" x14ac:dyDescent="0.3">
      <c r="A124" s="182"/>
    </row>
    <row r="125" spans="1:1" x14ac:dyDescent="0.3">
      <c r="A125" s="182"/>
    </row>
    <row r="126" spans="1:1" x14ac:dyDescent="0.3">
      <c r="A126" s="182"/>
    </row>
    <row r="127" spans="1:1" x14ac:dyDescent="0.3">
      <c r="A127" s="182"/>
    </row>
    <row r="128" spans="1:1" x14ac:dyDescent="0.3">
      <c r="A128" s="182"/>
    </row>
    <row r="129" spans="1:1" x14ac:dyDescent="0.3">
      <c r="A129" s="182"/>
    </row>
    <row r="130" spans="1:1" x14ac:dyDescent="0.3">
      <c r="A130" s="182"/>
    </row>
    <row r="131" spans="1:1" x14ac:dyDescent="0.3">
      <c r="A131" s="182"/>
    </row>
    <row r="132" spans="1:1" x14ac:dyDescent="0.3">
      <c r="A132" s="182"/>
    </row>
    <row r="133" spans="1:1" x14ac:dyDescent="0.3">
      <c r="A133" s="182"/>
    </row>
    <row r="134" spans="1:1" x14ac:dyDescent="0.3">
      <c r="A134" s="182"/>
    </row>
    <row r="135" spans="1:1" x14ac:dyDescent="0.3">
      <c r="A135" s="182"/>
    </row>
    <row r="136" spans="1:1" x14ac:dyDescent="0.3">
      <c r="A136" s="182"/>
    </row>
    <row r="137" spans="1:1" x14ac:dyDescent="0.3">
      <c r="A137" s="182"/>
    </row>
    <row r="138" spans="1:1" x14ac:dyDescent="0.3">
      <c r="A138" s="182"/>
    </row>
    <row r="139" spans="1:1" x14ac:dyDescent="0.3">
      <c r="A139" s="182"/>
    </row>
    <row r="140" spans="1:1" x14ac:dyDescent="0.3">
      <c r="A140" s="182"/>
    </row>
    <row r="141" spans="1:1" x14ac:dyDescent="0.3">
      <c r="A141" s="182"/>
    </row>
    <row r="142" spans="1:1" x14ac:dyDescent="0.3">
      <c r="A142" s="182"/>
    </row>
    <row r="143" spans="1:1" x14ac:dyDescent="0.3">
      <c r="A143" s="182"/>
    </row>
    <row r="144" spans="1:1" x14ac:dyDescent="0.3">
      <c r="A144" s="182"/>
    </row>
    <row r="145" spans="1:1" x14ac:dyDescent="0.3">
      <c r="A145" s="182"/>
    </row>
    <row r="146" spans="1:1" x14ac:dyDescent="0.3">
      <c r="A146" s="182"/>
    </row>
    <row r="147" spans="1:1" x14ac:dyDescent="0.3">
      <c r="A147" s="182"/>
    </row>
    <row r="148" spans="1:1" x14ac:dyDescent="0.3">
      <c r="A148" s="182"/>
    </row>
    <row r="149" spans="1:1" x14ac:dyDescent="0.3">
      <c r="A149" s="182"/>
    </row>
    <row r="150" spans="1:1" x14ac:dyDescent="0.3">
      <c r="A150" s="182"/>
    </row>
    <row r="151" spans="1:1" x14ac:dyDescent="0.3">
      <c r="A151" s="182"/>
    </row>
    <row r="152" spans="1:1" x14ac:dyDescent="0.3">
      <c r="A152" s="182"/>
    </row>
    <row r="153" spans="1:1" x14ac:dyDescent="0.3">
      <c r="A153" s="182"/>
    </row>
    <row r="154" spans="1:1" x14ac:dyDescent="0.3">
      <c r="A154" s="182"/>
    </row>
    <row r="155" spans="1:1" x14ac:dyDescent="0.3">
      <c r="A155" s="182"/>
    </row>
    <row r="156" spans="1:1" x14ac:dyDescent="0.3">
      <c r="A156" s="182"/>
    </row>
    <row r="157" spans="1:1" x14ac:dyDescent="0.3">
      <c r="A157" s="182"/>
    </row>
    <row r="158" spans="1:1" x14ac:dyDescent="0.3">
      <c r="A158" s="182"/>
    </row>
    <row r="159" spans="1:1" x14ac:dyDescent="0.3">
      <c r="A159" s="182"/>
    </row>
    <row r="160" spans="1:1" x14ac:dyDescent="0.3">
      <c r="A160" s="182"/>
    </row>
  </sheetData>
  <sheetProtection password="CC7C" sheet="1" objects="1" scenarios="1"/>
  <mergeCells count="9">
    <mergeCell ref="A48:B49"/>
    <mergeCell ref="A23:B24"/>
    <mergeCell ref="A25:C25"/>
    <mergeCell ref="A28:A29"/>
    <mergeCell ref="A1:C1"/>
    <mergeCell ref="A5:A6"/>
    <mergeCell ref="A9:A11"/>
    <mergeCell ref="A30:A31"/>
    <mergeCell ref="A34:A36"/>
  </mergeCells>
  <phoneticPr fontId="7" type="noConversion"/>
  <pageMargins left="0" right="0" top="0" bottom="0" header="0.51181102362204722" footer="0.51181102362204722"/>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5"/>
  </sheetPr>
  <dimension ref="A1:W197"/>
  <sheetViews>
    <sheetView topLeftCell="A5" zoomScale="75" zoomScaleNormal="75" workbookViewId="0">
      <selection activeCell="C7" sqref="C7"/>
    </sheetView>
  </sheetViews>
  <sheetFormatPr defaultColWidth="9.109375" defaultRowHeight="17.399999999999999" x14ac:dyDescent="0.3"/>
  <cols>
    <col min="1" max="1" width="5.6640625" style="451" customWidth="1"/>
    <col min="2" max="2" width="26.6640625" style="452" customWidth="1"/>
    <col min="3" max="3" width="114.6640625" style="431" customWidth="1"/>
    <col min="4" max="4" width="41.33203125" style="456" customWidth="1"/>
    <col min="5" max="16384" width="9.109375" style="436"/>
  </cols>
  <sheetData>
    <row r="1" spans="1:4" s="424" customFormat="1" ht="30" customHeight="1" x14ac:dyDescent="0.25">
      <c r="A1" s="1047" t="s">
        <v>171</v>
      </c>
      <c r="B1" s="1047"/>
      <c r="C1" s="1047"/>
      <c r="D1" s="453"/>
    </row>
    <row r="2" spans="1:4" s="419" customFormat="1" ht="15.6" x14ac:dyDescent="0.3">
      <c r="A2" s="403"/>
      <c r="B2" s="404"/>
      <c r="C2" s="405"/>
      <c r="D2" s="454"/>
    </row>
    <row r="3" spans="1:4" ht="36.75" customHeight="1" x14ac:dyDescent="0.25">
      <c r="A3" s="437">
        <v>1</v>
      </c>
      <c r="B3" s="411" t="s">
        <v>751</v>
      </c>
      <c r="C3" s="455" t="s">
        <v>172</v>
      </c>
    </row>
    <row r="4" spans="1:4" ht="350.25" customHeight="1" x14ac:dyDescent="0.25">
      <c r="A4" s="1054">
        <v>2</v>
      </c>
      <c r="B4" s="1037" t="s">
        <v>752</v>
      </c>
      <c r="C4" s="435" t="s">
        <v>173</v>
      </c>
      <c r="D4" s="457"/>
    </row>
    <row r="5" spans="1:4" s="448" customFormat="1" ht="62.25" customHeight="1" x14ac:dyDescent="0.3">
      <c r="A5" s="1054"/>
      <c r="B5" s="1037"/>
      <c r="C5" s="433" t="s">
        <v>174</v>
      </c>
      <c r="D5" s="458"/>
    </row>
    <row r="6" spans="1:4" ht="148.5" customHeight="1" x14ac:dyDescent="0.25">
      <c r="A6" s="1054"/>
      <c r="B6" s="1037"/>
      <c r="C6" s="435" t="s">
        <v>175</v>
      </c>
      <c r="D6" s="456" t="s">
        <v>176</v>
      </c>
    </row>
    <row r="7" spans="1:4" ht="266.25" customHeight="1" x14ac:dyDescent="0.25">
      <c r="A7" s="1054"/>
      <c r="B7" s="1037"/>
      <c r="C7" s="435" t="s">
        <v>177</v>
      </c>
    </row>
    <row r="8" spans="1:4" ht="39.9" customHeight="1" x14ac:dyDescent="0.25">
      <c r="A8" s="1054">
        <v>3</v>
      </c>
      <c r="B8" s="411" t="s">
        <v>753</v>
      </c>
      <c r="C8" s="435" t="s">
        <v>178</v>
      </c>
    </row>
    <row r="9" spans="1:4" customFormat="1" ht="96" customHeight="1" x14ac:dyDescent="0.25">
      <c r="A9" s="1054"/>
      <c r="B9" s="411" t="s">
        <v>893</v>
      </c>
      <c r="C9" s="173" t="s">
        <v>981</v>
      </c>
      <c r="D9" s="407"/>
    </row>
    <row r="10" spans="1:4" ht="39.9" customHeight="1" x14ac:dyDescent="0.25">
      <c r="A10" s="437">
        <v>4</v>
      </c>
      <c r="B10" s="411" t="s">
        <v>894</v>
      </c>
      <c r="C10" s="435" t="s">
        <v>179</v>
      </c>
    </row>
    <row r="11" spans="1:4" ht="90" x14ac:dyDescent="0.25">
      <c r="A11" s="437">
        <v>5</v>
      </c>
      <c r="B11" s="411" t="s">
        <v>895</v>
      </c>
      <c r="C11" s="435" t="s">
        <v>180</v>
      </c>
    </row>
    <row r="12" spans="1:4" customFormat="1" ht="39.9" customHeight="1" x14ac:dyDescent="0.25">
      <c r="A12" s="1038">
        <v>6</v>
      </c>
      <c r="B12" s="346" t="s">
        <v>972</v>
      </c>
      <c r="C12" s="175" t="s">
        <v>662</v>
      </c>
    </row>
    <row r="13" spans="1:4" customFormat="1" ht="30" customHeight="1" x14ac:dyDescent="0.25">
      <c r="A13" s="1038"/>
      <c r="B13" s="346" t="s">
        <v>973</v>
      </c>
      <c r="C13" s="174" t="s">
        <v>667</v>
      </c>
    </row>
    <row r="14" spans="1:4" customFormat="1" ht="30" customHeight="1" x14ac:dyDescent="0.25">
      <c r="A14" s="1038"/>
      <c r="B14" s="346" t="s">
        <v>974</v>
      </c>
      <c r="C14" s="175" t="s">
        <v>862</v>
      </c>
    </row>
    <row r="15" spans="1:4" customFormat="1" ht="39.9" customHeight="1" x14ac:dyDescent="0.25">
      <c r="A15" s="173">
        <v>7</v>
      </c>
      <c r="B15" s="346" t="s">
        <v>984</v>
      </c>
      <c r="C15" s="408" t="s">
        <v>509</v>
      </c>
    </row>
    <row r="16" spans="1:4" ht="39.9" customHeight="1" x14ac:dyDescent="0.25">
      <c r="A16" s="437">
        <v>8</v>
      </c>
      <c r="B16" s="411" t="s">
        <v>985</v>
      </c>
      <c r="C16" s="435" t="s">
        <v>181</v>
      </c>
    </row>
    <row r="17" spans="1:23" ht="39.9" customHeight="1" x14ac:dyDescent="0.25">
      <c r="A17" s="437">
        <v>9</v>
      </c>
      <c r="B17" s="411" t="s">
        <v>986</v>
      </c>
      <c r="C17" s="435" t="s">
        <v>241</v>
      </c>
    </row>
    <row r="18" spans="1:23" ht="39.9" customHeight="1" x14ac:dyDescent="0.25">
      <c r="A18" s="437">
        <v>10</v>
      </c>
      <c r="B18" s="411" t="s">
        <v>988</v>
      </c>
      <c r="C18" s="435" t="s">
        <v>242</v>
      </c>
    </row>
    <row r="19" spans="1:23" customFormat="1" ht="140.1" customHeight="1" x14ac:dyDescent="0.25">
      <c r="A19" s="173">
        <v>11</v>
      </c>
      <c r="B19" s="346" t="s">
        <v>990</v>
      </c>
      <c r="C19" s="408" t="s">
        <v>663</v>
      </c>
    </row>
    <row r="20" spans="1:23" customFormat="1" ht="39.9" customHeight="1" x14ac:dyDescent="0.25">
      <c r="A20" s="437">
        <v>12</v>
      </c>
      <c r="B20" s="411" t="s">
        <v>991</v>
      </c>
      <c r="C20" s="176" t="s">
        <v>678</v>
      </c>
      <c r="D20" s="407"/>
    </row>
    <row r="21" spans="1:23" customFormat="1" ht="110.1" customHeight="1" x14ac:dyDescent="0.25">
      <c r="A21" s="437">
        <v>13</v>
      </c>
      <c r="B21" s="411" t="s">
        <v>992</v>
      </c>
      <c r="C21" s="408" t="s">
        <v>243</v>
      </c>
      <c r="D21" s="407"/>
    </row>
    <row r="22" spans="1:23" customFormat="1" ht="36" x14ac:dyDescent="0.25">
      <c r="A22" s="173">
        <v>14</v>
      </c>
      <c r="B22" s="346" t="s">
        <v>993</v>
      </c>
      <c r="C22" s="409" t="s">
        <v>664</v>
      </c>
    </row>
    <row r="23" spans="1:23" customFormat="1" ht="39.9" customHeight="1" x14ac:dyDescent="0.25">
      <c r="A23" s="173">
        <v>15</v>
      </c>
      <c r="B23" s="346" t="s">
        <v>994</v>
      </c>
      <c r="C23" s="409" t="s">
        <v>275</v>
      </c>
      <c r="D23" s="407"/>
    </row>
    <row r="24" spans="1:23" customFormat="1" ht="20.100000000000001" customHeight="1" x14ac:dyDescent="0.25">
      <c r="A24" s="173">
        <v>16</v>
      </c>
      <c r="B24" s="346" t="s">
        <v>785</v>
      </c>
      <c r="C24" s="410"/>
      <c r="D24" s="407"/>
    </row>
    <row r="25" spans="1:23" customFormat="1" ht="20.100000000000001" customHeight="1" x14ac:dyDescent="0.25">
      <c r="A25" s="173">
        <v>17</v>
      </c>
      <c r="B25" s="346" t="s">
        <v>786</v>
      </c>
      <c r="C25" s="173"/>
      <c r="D25" s="407"/>
    </row>
    <row r="26" spans="1:23" s="406" customFormat="1" ht="39.9" customHeight="1" collapsed="1" x14ac:dyDescent="0.3">
      <c r="A26" s="1037" t="s">
        <v>863</v>
      </c>
      <c r="B26" s="1037"/>
      <c r="C26" s="175" t="s">
        <v>665</v>
      </c>
      <c r="D26" s="412"/>
      <c r="E26" s="413"/>
      <c r="F26" s="413"/>
      <c r="G26" s="413"/>
      <c r="H26" s="413"/>
      <c r="I26" s="413"/>
      <c r="J26" s="413"/>
      <c r="K26" s="413"/>
      <c r="L26" s="413"/>
      <c r="M26" s="413"/>
      <c r="N26" s="413"/>
      <c r="O26" s="413"/>
      <c r="P26" s="413"/>
      <c r="Q26" s="413"/>
      <c r="R26" s="413"/>
      <c r="S26" s="413"/>
      <c r="T26" s="413"/>
      <c r="U26" s="413"/>
      <c r="V26" s="413"/>
      <c r="W26" s="413"/>
    </row>
    <row r="27" spans="1:23" s="406" customFormat="1" ht="30" customHeight="1" x14ac:dyDescent="0.3">
      <c r="A27" s="1037"/>
      <c r="B27" s="1037"/>
      <c r="C27" s="414" t="s">
        <v>666</v>
      </c>
      <c r="D27" s="412"/>
      <c r="E27" s="413"/>
      <c r="F27" s="413"/>
      <c r="G27" s="413"/>
      <c r="H27" s="413"/>
      <c r="I27" s="413"/>
      <c r="J27" s="413"/>
      <c r="K27" s="413"/>
      <c r="L27" s="413"/>
      <c r="M27" s="413"/>
      <c r="N27" s="413"/>
      <c r="O27" s="413"/>
      <c r="P27" s="413"/>
      <c r="Q27" s="413"/>
      <c r="R27" s="413"/>
      <c r="S27" s="413"/>
      <c r="T27" s="413"/>
      <c r="U27" s="413"/>
      <c r="V27" s="413"/>
      <c r="W27" s="413"/>
    </row>
    <row r="28" spans="1:23" s="424" customFormat="1" ht="30" customHeight="1" x14ac:dyDescent="0.25">
      <c r="A28" s="1046" t="s">
        <v>182</v>
      </c>
      <c r="B28" s="1046"/>
      <c r="C28" s="1046"/>
      <c r="D28" s="453"/>
    </row>
    <row r="29" spans="1:23" s="419" customFormat="1" ht="15.6" x14ac:dyDescent="0.3">
      <c r="A29" s="403"/>
      <c r="B29" s="404"/>
      <c r="C29" s="405"/>
      <c r="D29" s="454"/>
    </row>
    <row r="30" spans="1:23" ht="30" customHeight="1" x14ac:dyDescent="0.25">
      <c r="A30" s="437">
        <v>1</v>
      </c>
      <c r="B30" s="411" t="s">
        <v>751</v>
      </c>
      <c r="C30" s="455" t="s">
        <v>183</v>
      </c>
    </row>
    <row r="31" spans="1:23" ht="291.75" customHeight="1" x14ac:dyDescent="0.25">
      <c r="A31" s="1054">
        <v>2</v>
      </c>
      <c r="B31" s="1037" t="s">
        <v>752</v>
      </c>
      <c r="C31" s="435" t="s">
        <v>184</v>
      </c>
      <c r="D31" s="459"/>
    </row>
    <row r="32" spans="1:23" s="448" customFormat="1" ht="50.25" customHeight="1" x14ac:dyDescent="0.3">
      <c r="A32" s="1054"/>
      <c r="B32" s="1037"/>
      <c r="C32" s="433" t="s">
        <v>185</v>
      </c>
      <c r="D32" s="458"/>
    </row>
    <row r="33" spans="1:4" ht="182.25" customHeight="1" x14ac:dyDescent="0.25">
      <c r="A33" s="1054"/>
      <c r="B33" s="1037"/>
      <c r="C33" s="455" t="s">
        <v>216</v>
      </c>
    </row>
    <row r="34" spans="1:4" ht="258" customHeight="1" x14ac:dyDescent="0.25">
      <c r="A34" s="1054"/>
      <c r="B34" s="1037"/>
      <c r="C34" s="435" t="s">
        <v>217</v>
      </c>
    </row>
    <row r="35" spans="1:4" ht="39.9" customHeight="1" x14ac:dyDescent="0.25">
      <c r="A35" s="1054">
        <v>3</v>
      </c>
      <c r="B35" s="411" t="s">
        <v>753</v>
      </c>
      <c r="C35" s="435" t="s">
        <v>218</v>
      </c>
    </row>
    <row r="36" spans="1:4" customFormat="1" ht="96" customHeight="1" x14ac:dyDescent="0.25">
      <c r="A36" s="1054"/>
      <c r="B36" s="411" t="s">
        <v>893</v>
      </c>
      <c r="C36" s="173" t="s">
        <v>981</v>
      </c>
      <c r="D36" s="407"/>
    </row>
    <row r="37" spans="1:4" ht="18" x14ac:dyDescent="0.25">
      <c r="A37" s="437">
        <v>4</v>
      </c>
      <c r="B37" s="411" t="s">
        <v>894</v>
      </c>
      <c r="C37" s="435" t="s">
        <v>179</v>
      </c>
    </row>
    <row r="38" spans="1:4" ht="99" customHeight="1" x14ac:dyDescent="0.25">
      <c r="A38" s="437">
        <v>5</v>
      </c>
      <c r="B38" s="411" t="s">
        <v>895</v>
      </c>
      <c r="C38" s="435" t="s">
        <v>219</v>
      </c>
    </row>
    <row r="39" spans="1:4" customFormat="1" ht="39.9" customHeight="1" x14ac:dyDescent="0.25">
      <c r="A39" s="1038">
        <v>6</v>
      </c>
      <c r="B39" s="346" t="s">
        <v>972</v>
      </c>
      <c r="C39" s="175" t="s">
        <v>662</v>
      </c>
    </row>
    <row r="40" spans="1:4" customFormat="1" ht="30" customHeight="1" x14ac:dyDescent="0.25">
      <c r="A40" s="1038"/>
      <c r="B40" s="346" t="s">
        <v>973</v>
      </c>
      <c r="C40" s="174" t="s">
        <v>667</v>
      </c>
    </row>
    <row r="41" spans="1:4" customFormat="1" ht="30" customHeight="1" x14ac:dyDescent="0.25">
      <c r="A41" s="1038"/>
      <c r="B41" s="346" t="s">
        <v>974</v>
      </c>
      <c r="C41" s="175" t="s">
        <v>862</v>
      </c>
    </row>
    <row r="42" spans="1:4" customFormat="1" ht="39.9" customHeight="1" x14ac:dyDescent="0.25">
      <c r="A42" s="173">
        <v>7</v>
      </c>
      <c r="B42" s="346" t="s">
        <v>984</v>
      </c>
      <c r="C42" s="408" t="s">
        <v>509</v>
      </c>
    </row>
    <row r="43" spans="1:4" ht="39.9" customHeight="1" x14ac:dyDescent="0.25">
      <c r="A43" s="437">
        <v>8</v>
      </c>
      <c r="B43" s="411" t="s">
        <v>985</v>
      </c>
      <c r="C43" s="435" t="s">
        <v>181</v>
      </c>
    </row>
    <row r="44" spans="1:4" ht="39.9" customHeight="1" x14ac:dyDescent="0.25">
      <c r="A44" s="437">
        <v>9</v>
      </c>
      <c r="B44" s="411" t="s">
        <v>986</v>
      </c>
      <c r="C44" s="435" t="s">
        <v>241</v>
      </c>
    </row>
    <row r="45" spans="1:4" ht="39.9" customHeight="1" x14ac:dyDescent="0.25">
      <c r="A45" s="437">
        <v>10</v>
      </c>
      <c r="B45" s="411" t="s">
        <v>988</v>
      </c>
      <c r="C45" s="435" t="s">
        <v>242</v>
      </c>
    </row>
    <row r="46" spans="1:4" customFormat="1" ht="140.1" customHeight="1" x14ac:dyDescent="0.25">
      <c r="A46" s="173">
        <v>11</v>
      </c>
      <c r="B46" s="346" t="s">
        <v>990</v>
      </c>
      <c r="C46" s="408" t="s">
        <v>663</v>
      </c>
    </row>
    <row r="47" spans="1:4" customFormat="1" ht="39.9" customHeight="1" x14ac:dyDescent="0.25">
      <c r="A47" s="437">
        <v>12</v>
      </c>
      <c r="B47" s="411" t="s">
        <v>991</v>
      </c>
      <c r="C47" s="176" t="s">
        <v>678</v>
      </c>
      <c r="D47" s="407"/>
    </row>
    <row r="48" spans="1:4" customFormat="1" ht="110.1" customHeight="1" x14ac:dyDescent="0.25">
      <c r="A48" s="437">
        <v>13</v>
      </c>
      <c r="B48" s="411" t="s">
        <v>992</v>
      </c>
      <c r="C48" s="408" t="s">
        <v>243</v>
      </c>
      <c r="D48" s="407"/>
    </row>
    <row r="49" spans="1:23" customFormat="1" ht="39.9" customHeight="1" x14ac:dyDescent="0.25">
      <c r="A49" s="173">
        <v>14</v>
      </c>
      <c r="B49" s="346" t="s">
        <v>993</v>
      </c>
      <c r="C49" s="409" t="s">
        <v>664</v>
      </c>
    </row>
    <row r="50" spans="1:23" customFormat="1" ht="39.9" customHeight="1" x14ac:dyDescent="0.25">
      <c r="A50" s="173">
        <v>15</v>
      </c>
      <c r="B50" s="346" t="s">
        <v>994</v>
      </c>
      <c r="C50" s="409" t="s">
        <v>275</v>
      </c>
      <c r="D50" s="407"/>
    </row>
    <row r="51" spans="1:23" customFormat="1" ht="20.100000000000001" customHeight="1" x14ac:dyDescent="0.25">
      <c r="A51" s="173">
        <v>16</v>
      </c>
      <c r="B51" s="346" t="s">
        <v>785</v>
      </c>
      <c r="C51" s="410"/>
      <c r="D51" s="407"/>
    </row>
    <row r="52" spans="1:23" customFormat="1" ht="20.100000000000001" customHeight="1" x14ac:dyDescent="0.25">
      <c r="A52" s="173">
        <v>17</v>
      </c>
      <c r="B52" s="346" t="s">
        <v>786</v>
      </c>
      <c r="C52" s="173"/>
      <c r="D52" s="407"/>
    </row>
    <row r="53" spans="1:23" s="406" customFormat="1" ht="39.9" customHeight="1" collapsed="1" x14ac:dyDescent="0.3">
      <c r="A53" s="1037" t="s">
        <v>863</v>
      </c>
      <c r="B53" s="1037"/>
      <c r="C53" s="175" t="s">
        <v>665</v>
      </c>
      <c r="D53" s="412"/>
      <c r="E53" s="413"/>
      <c r="F53" s="413"/>
      <c r="G53" s="413"/>
      <c r="H53" s="413"/>
      <c r="I53" s="413"/>
      <c r="J53" s="413"/>
      <c r="K53" s="413"/>
      <c r="L53" s="413"/>
      <c r="M53" s="413"/>
      <c r="N53" s="413"/>
      <c r="O53" s="413"/>
      <c r="P53" s="413"/>
      <c r="Q53" s="413"/>
      <c r="R53" s="413"/>
      <c r="S53" s="413"/>
      <c r="T53" s="413"/>
      <c r="U53" s="413"/>
      <c r="V53" s="413"/>
      <c r="W53" s="413"/>
    </row>
    <row r="54" spans="1:23" s="406" customFormat="1" ht="30" customHeight="1" x14ac:dyDescent="0.3">
      <c r="A54" s="1037"/>
      <c r="B54" s="1037"/>
      <c r="C54" s="414" t="s">
        <v>666</v>
      </c>
      <c r="D54" s="412"/>
      <c r="E54" s="413"/>
      <c r="F54" s="413"/>
      <c r="G54" s="413"/>
      <c r="H54" s="413"/>
      <c r="I54" s="413"/>
      <c r="J54" s="413"/>
      <c r="K54" s="413"/>
      <c r="L54" s="413"/>
      <c r="M54" s="413"/>
      <c r="N54" s="413"/>
      <c r="O54" s="413"/>
      <c r="P54" s="413"/>
      <c r="Q54" s="413"/>
      <c r="R54" s="413"/>
      <c r="S54" s="413"/>
      <c r="T54" s="413"/>
      <c r="U54" s="413"/>
      <c r="V54" s="413"/>
      <c r="W54" s="413"/>
    </row>
    <row r="55" spans="1:23" s="424" customFormat="1" ht="30" customHeight="1" x14ac:dyDescent="0.25">
      <c r="A55" s="1046" t="s">
        <v>220</v>
      </c>
      <c r="B55" s="1046"/>
      <c r="C55" s="1046"/>
      <c r="D55" s="453"/>
    </row>
    <row r="56" spans="1:23" s="419" customFormat="1" ht="15.6" x14ac:dyDescent="0.3">
      <c r="A56" s="403"/>
      <c r="B56" s="404"/>
      <c r="C56" s="405"/>
      <c r="D56" s="454"/>
    </row>
    <row r="57" spans="1:23" ht="42.75" customHeight="1" x14ac:dyDescent="0.25">
      <c r="A57" s="437">
        <v>1</v>
      </c>
      <c r="B57" s="411" t="s">
        <v>751</v>
      </c>
      <c r="C57" s="455" t="s">
        <v>221</v>
      </c>
    </row>
    <row r="58" spans="1:23" ht="352.5" customHeight="1" x14ac:dyDescent="0.25">
      <c r="A58" s="1054">
        <v>2</v>
      </c>
      <c r="B58" s="1037" t="s">
        <v>752</v>
      </c>
      <c r="C58" s="435" t="s">
        <v>222</v>
      </c>
    </row>
    <row r="59" spans="1:23" s="448" customFormat="1" ht="62.25" customHeight="1" x14ac:dyDescent="0.3">
      <c r="A59" s="1054"/>
      <c r="B59" s="1037"/>
      <c r="C59" s="433" t="s">
        <v>223</v>
      </c>
      <c r="D59" s="458"/>
    </row>
    <row r="60" spans="1:23" ht="188.25" customHeight="1" x14ac:dyDescent="0.25">
      <c r="A60" s="1054"/>
      <c r="B60" s="1037"/>
      <c r="C60" s="455" t="s">
        <v>224</v>
      </c>
    </row>
    <row r="61" spans="1:23" ht="264" customHeight="1" x14ac:dyDescent="0.25">
      <c r="A61" s="1054"/>
      <c r="B61" s="1037"/>
      <c r="C61" s="435" t="s">
        <v>225</v>
      </c>
    </row>
    <row r="62" spans="1:23" ht="1.5" customHeight="1" x14ac:dyDescent="0.25">
      <c r="A62" s="1054"/>
      <c r="B62" s="1037"/>
      <c r="C62" s="435" t="s">
        <v>226</v>
      </c>
    </row>
    <row r="63" spans="1:23" ht="18" hidden="1" customHeight="1" x14ac:dyDescent="0.25">
      <c r="A63" s="1054"/>
      <c r="B63" s="1037"/>
      <c r="C63" s="435"/>
    </row>
    <row r="64" spans="1:23" ht="48.75" customHeight="1" x14ac:dyDescent="0.25">
      <c r="A64" s="1054">
        <v>3</v>
      </c>
      <c r="B64" s="411" t="s">
        <v>753</v>
      </c>
      <c r="C64" s="435" t="s">
        <v>227</v>
      </c>
    </row>
    <row r="65" spans="1:4" customFormat="1" ht="96" customHeight="1" x14ac:dyDescent="0.25">
      <c r="A65" s="1054"/>
      <c r="B65" s="411" t="s">
        <v>893</v>
      </c>
      <c r="C65" s="173" t="s">
        <v>981</v>
      </c>
      <c r="D65" s="407"/>
    </row>
    <row r="66" spans="1:4" ht="39.9" customHeight="1" x14ac:dyDescent="0.25">
      <c r="A66" s="437">
        <v>4</v>
      </c>
      <c r="B66" s="411" t="s">
        <v>894</v>
      </c>
      <c r="C66" s="435" t="s">
        <v>228</v>
      </c>
    </row>
    <row r="67" spans="1:4" ht="90" x14ac:dyDescent="0.25">
      <c r="A67" s="437">
        <v>5</v>
      </c>
      <c r="B67" s="411" t="s">
        <v>895</v>
      </c>
      <c r="C67" s="435" t="s">
        <v>229</v>
      </c>
    </row>
    <row r="68" spans="1:4" customFormat="1" ht="39.9" customHeight="1" x14ac:dyDescent="0.25">
      <c r="A68" s="1038">
        <v>6</v>
      </c>
      <c r="B68" s="346" t="s">
        <v>972</v>
      </c>
      <c r="C68" s="175" t="s">
        <v>662</v>
      </c>
    </row>
    <row r="69" spans="1:4" customFormat="1" ht="30" customHeight="1" x14ac:dyDescent="0.25">
      <c r="A69" s="1038"/>
      <c r="B69" s="346" t="s">
        <v>973</v>
      </c>
      <c r="C69" s="174" t="s">
        <v>667</v>
      </c>
    </row>
    <row r="70" spans="1:4" customFormat="1" ht="30" customHeight="1" x14ac:dyDescent="0.25">
      <c r="A70" s="1038"/>
      <c r="B70" s="346" t="s">
        <v>974</v>
      </c>
      <c r="C70" s="175" t="s">
        <v>862</v>
      </c>
    </row>
    <row r="71" spans="1:4" customFormat="1" ht="39.9" customHeight="1" x14ac:dyDescent="0.25">
      <c r="A71" s="173">
        <v>7</v>
      </c>
      <c r="B71" s="346" t="s">
        <v>984</v>
      </c>
      <c r="C71" s="408" t="s">
        <v>509</v>
      </c>
    </row>
    <row r="72" spans="1:4" ht="39.9" customHeight="1" x14ac:dyDescent="0.25">
      <c r="A72" s="437">
        <v>8</v>
      </c>
      <c r="B72" s="411" t="s">
        <v>985</v>
      </c>
      <c r="C72" s="435" t="s">
        <v>181</v>
      </c>
    </row>
    <row r="73" spans="1:4" ht="39.9" customHeight="1" x14ac:dyDescent="0.25">
      <c r="A73" s="437">
        <v>9</v>
      </c>
      <c r="B73" s="411" t="s">
        <v>986</v>
      </c>
      <c r="C73" s="435" t="s">
        <v>241</v>
      </c>
    </row>
    <row r="74" spans="1:4" ht="39.9" customHeight="1" x14ac:dyDescent="0.25">
      <c r="A74" s="437">
        <v>10</v>
      </c>
      <c r="B74" s="411" t="s">
        <v>988</v>
      </c>
      <c r="C74" s="435" t="s">
        <v>242</v>
      </c>
    </row>
    <row r="75" spans="1:4" customFormat="1" ht="140.1" customHeight="1" x14ac:dyDescent="0.25">
      <c r="A75" s="173">
        <v>11</v>
      </c>
      <c r="B75" s="346" t="s">
        <v>990</v>
      </c>
      <c r="C75" s="408" t="s">
        <v>663</v>
      </c>
    </row>
    <row r="76" spans="1:4" customFormat="1" ht="39.9" customHeight="1" x14ac:dyDescent="0.25">
      <c r="A76" s="437">
        <v>12</v>
      </c>
      <c r="B76" s="411" t="s">
        <v>991</v>
      </c>
      <c r="C76" s="176" t="s">
        <v>678</v>
      </c>
      <c r="D76" s="407"/>
    </row>
    <row r="77" spans="1:4" customFormat="1" ht="110.1" customHeight="1" x14ac:dyDescent="0.25">
      <c r="A77" s="437">
        <v>13</v>
      </c>
      <c r="B77" s="411" t="s">
        <v>992</v>
      </c>
      <c r="C77" s="408" t="s">
        <v>243</v>
      </c>
      <c r="D77" s="407"/>
    </row>
    <row r="78" spans="1:4" customFormat="1" ht="39.9" customHeight="1" x14ac:dyDescent="0.25">
      <c r="A78" s="173">
        <v>14</v>
      </c>
      <c r="B78" s="346" t="s">
        <v>993</v>
      </c>
      <c r="C78" s="409" t="s">
        <v>664</v>
      </c>
    </row>
    <row r="79" spans="1:4" customFormat="1" ht="39.9" customHeight="1" x14ac:dyDescent="0.25">
      <c r="A79" s="173">
        <v>15</v>
      </c>
      <c r="B79" s="346" t="s">
        <v>994</v>
      </c>
      <c r="C79" s="409" t="s">
        <v>275</v>
      </c>
      <c r="D79" s="407"/>
    </row>
    <row r="80" spans="1:4" customFormat="1" ht="20.100000000000001" customHeight="1" x14ac:dyDescent="0.25">
      <c r="A80" s="173">
        <v>16</v>
      </c>
      <c r="B80" s="346" t="s">
        <v>785</v>
      </c>
      <c r="C80" s="410"/>
      <c r="D80" s="407"/>
    </row>
    <row r="81" spans="1:23" customFormat="1" ht="20.100000000000001" customHeight="1" x14ac:dyDescent="0.25">
      <c r="A81" s="173">
        <v>17</v>
      </c>
      <c r="B81" s="346" t="s">
        <v>786</v>
      </c>
      <c r="C81" s="173"/>
      <c r="D81" s="407"/>
    </row>
    <row r="82" spans="1:23" s="406" customFormat="1" ht="39.9" customHeight="1" collapsed="1" x14ac:dyDescent="0.3">
      <c r="A82" s="1037" t="s">
        <v>863</v>
      </c>
      <c r="B82" s="1037"/>
      <c r="C82" s="175" t="s">
        <v>665</v>
      </c>
      <c r="D82" s="412"/>
      <c r="E82" s="413"/>
      <c r="F82" s="413"/>
      <c r="G82" s="413"/>
      <c r="H82" s="413"/>
      <c r="I82" s="413"/>
      <c r="J82" s="413"/>
      <c r="K82" s="413"/>
      <c r="L82" s="413"/>
      <c r="M82" s="413"/>
      <c r="N82" s="413"/>
      <c r="O82" s="413"/>
      <c r="P82" s="413"/>
      <c r="Q82" s="413"/>
      <c r="R82" s="413"/>
      <c r="S82" s="413"/>
      <c r="T82" s="413"/>
      <c r="U82" s="413"/>
      <c r="V82" s="413"/>
      <c r="W82" s="413"/>
    </row>
    <row r="83" spans="1:23" s="406" customFormat="1" ht="30" customHeight="1" x14ac:dyDescent="0.3">
      <c r="A83" s="1037"/>
      <c r="B83" s="1037"/>
      <c r="C83" s="414" t="s">
        <v>666</v>
      </c>
      <c r="D83" s="412"/>
      <c r="E83" s="413"/>
      <c r="F83" s="413"/>
      <c r="G83" s="413"/>
      <c r="H83" s="413"/>
      <c r="I83" s="413"/>
      <c r="J83" s="413"/>
      <c r="K83" s="413"/>
      <c r="L83" s="413"/>
      <c r="M83" s="413"/>
      <c r="N83" s="413"/>
      <c r="O83" s="413"/>
      <c r="P83" s="413"/>
      <c r="Q83" s="413"/>
      <c r="R83" s="413"/>
      <c r="S83" s="413"/>
      <c r="T83" s="413"/>
      <c r="U83" s="413"/>
      <c r="V83" s="413"/>
      <c r="W83" s="413"/>
    </row>
    <row r="84" spans="1:23" s="460" customFormat="1" ht="30" customHeight="1" x14ac:dyDescent="0.4">
      <c r="A84" s="1055" t="s">
        <v>230</v>
      </c>
      <c r="B84" s="1055"/>
      <c r="C84" s="1055"/>
      <c r="D84" s="456"/>
    </row>
    <row r="85" spans="1:23" s="419" customFormat="1" ht="15.6" x14ac:dyDescent="0.3">
      <c r="A85" s="403"/>
      <c r="B85" s="404"/>
      <c r="C85" s="405"/>
      <c r="D85" s="454"/>
    </row>
    <row r="86" spans="1:23" ht="39.9" customHeight="1" x14ac:dyDescent="0.25">
      <c r="A86" s="437">
        <v>1</v>
      </c>
      <c r="B86" s="411" t="s">
        <v>751</v>
      </c>
      <c r="C86" s="455" t="s">
        <v>231</v>
      </c>
    </row>
    <row r="87" spans="1:23" ht="401.25" customHeight="1" x14ac:dyDescent="0.25">
      <c r="A87" s="1054">
        <v>2</v>
      </c>
      <c r="B87" s="1037" t="s">
        <v>752</v>
      </c>
      <c r="C87" s="435" t="s">
        <v>85</v>
      </c>
      <c r="D87" s="461"/>
    </row>
    <row r="88" spans="1:23" s="448" customFormat="1" ht="62.25" customHeight="1" x14ac:dyDescent="0.3">
      <c r="A88" s="1054"/>
      <c r="B88" s="1037"/>
      <c r="C88" s="433" t="s">
        <v>223</v>
      </c>
      <c r="D88" s="458"/>
    </row>
    <row r="89" spans="1:23" ht="215.25" customHeight="1" x14ac:dyDescent="0.25">
      <c r="A89" s="1054"/>
      <c r="B89" s="1037"/>
      <c r="C89" s="455" t="s">
        <v>86</v>
      </c>
      <c r="D89" s="461"/>
    </row>
    <row r="90" spans="1:23" ht="240" customHeight="1" x14ac:dyDescent="0.25">
      <c r="A90" s="1054"/>
      <c r="B90" s="1037"/>
      <c r="C90" s="435" t="s">
        <v>87</v>
      </c>
    </row>
    <row r="91" spans="1:23" ht="39.9" customHeight="1" x14ac:dyDescent="0.25">
      <c r="A91" s="1054">
        <v>3</v>
      </c>
      <c r="B91" s="411" t="s">
        <v>753</v>
      </c>
      <c r="C91" s="435" t="s">
        <v>247</v>
      </c>
    </row>
    <row r="92" spans="1:23" customFormat="1" ht="96" customHeight="1" x14ac:dyDescent="0.25">
      <c r="A92" s="1054"/>
      <c r="B92" s="411" t="s">
        <v>893</v>
      </c>
      <c r="C92" s="173" t="s">
        <v>981</v>
      </c>
      <c r="D92" s="407"/>
    </row>
    <row r="93" spans="1:23" ht="39.9" customHeight="1" x14ac:dyDescent="0.25">
      <c r="A93" s="437">
        <v>4</v>
      </c>
      <c r="B93" s="411" t="s">
        <v>894</v>
      </c>
      <c r="C93" s="435" t="s">
        <v>248</v>
      </c>
    </row>
    <row r="94" spans="1:23" ht="102" customHeight="1" x14ac:dyDescent="0.25">
      <c r="A94" s="437">
        <v>5</v>
      </c>
      <c r="B94" s="411" t="s">
        <v>895</v>
      </c>
      <c r="C94" s="435" t="s">
        <v>249</v>
      </c>
    </row>
    <row r="95" spans="1:23" customFormat="1" ht="39.9" customHeight="1" x14ac:dyDescent="0.25">
      <c r="A95" s="1038">
        <v>6</v>
      </c>
      <c r="B95" s="346" t="s">
        <v>972</v>
      </c>
      <c r="C95" s="175" t="s">
        <v>662</v>
      </c>
    </row>
    <row r="96" spans="1:23" customFormat="1" ht="30" customHeight="1" x14ac:dyDescent="0.25">
      <c r="A96" s="1038"/>
      <c r="B96" s="346" t="s">
        <v>973</v>
      </c>
      <c r="C96" s="174" t="s">
        <v>667</v>
      </c>
    </row>
    <row r="97" spans="1:23" customFormat="1" ht="30" customHeight="1" x14ac:dyDescent="0.25">
      <c r="A97" s="1038"/>
      <c r="B97" s="346" t="s">
        <v>974</v>
      </c>
      <c r="C97" s="175" t="s">
        <v>862</v>
      </c>
    </row>
    <row r="98" spans="1:23" customFormat="1" ht="39.9" customHeight="1" x14ac:dyDescent="0.25">
      <c r="A98" s="173">
        <v>7</v>
      </c>
      <c r="B98" s="346" t="s">
        <v>984</v>
      </c>
      <c r="C98" s="408" t="s">
        <v>509</v>
      </c>
    </row>
    <row r="99" spans="1:23" ht="39.9" customHeight="1" x14ac:dyDescent="0.25">
      <c r="A99" s="437">
        <v>8</v>
      </c>
      <c r="B99" s="411" t="s">
        <v>985</v>
      </c>
      <c r="C99" s="435" t="s">
        <v>181</v>
      </c>
    </row>
    <row r="100" spans="1:23" ht="39.9" customHeight="1" x14ac:dyDescent="0.25">
      <c r="A100" s="437">
        <v>9</v>
      </c>
      <c r="B100" s="411" t="s">
        <v>986</v>
      </c>
      <c r="C100" s="435" t="s">
        <v>241</v>
      </c>
    </row>
    <row r="101" spans="1:23" ht="39.9" customHeight="1" x14ac:dyDescent="0.25">
      <c r="A101" s="437">
        <v>10</v>
      </c>
      <c r="B101" s="411" t="s">
        <v>988</v>
      </c>
      <c r="C101" s="435" t="s">
        <v>242</v>
      </c>
    </row>
    <row r="102" spans="1:23" customFormat="1" ht="140.1" customHeight="1" x14ac:dyDescent="0.25">
      <c r="A102" s="173">
        <v>11</v>
      </c>
      <c r="B102" s="346" t="s">
        <v>990</v>
      </c>
      <c r="C102" s="408" t="s">
        <v>663</v>
      </c>
    </row>
    <row r="103" spans="1:23" customFormat="1" ht="39.9" customHeight="1" x14ac:dyDescent="0.25">
      <c r="A103" s="437">
        <v>12</v>
      </c>
      <c r="B103" s="411" t="s">
        <v>991</v>
      </c>
      <c r="C103" s="176" t="s">
        <v>678</v>
      </c>
      <c r="D103" s="407"/>
    </row>
    <row r="104" spans="1:23" customFormat="1" ht="110.1" customHeight="1" x14ac:dyDescent="0.25">
      <c r="A104" s="437">
        <v>13</v>
      </c>
      <c r="B104" s="411" t="s">
        <v>992</v>
      </c>
      <c r="C104" s="408" t="s">
        <v>243</v>
      </c>
      <c r="D104" s="407"/>
    </row>
    <row r="105" spans="1:23" customFormat="1" ht="39.9" customHeight="1" x14ac:dyDescent="0.25">
      <c r="A105" s="173">
        <v>14</v>
      </c>
      <c r="B105" s="346" t="s">
        <v>993</v>
      </c>
      <c r="C105" s="409" t="s">
        <v>664</v>
      </c>
    </row>
    <row r="106" spans="1:23" customFormat="1" ht="39.9" customHeight="1" x14ac:dyDescent="0.25">
      <c r="A106" s="173">
        <v>15</v>
      </c>
      <c r="B106" s="346" t="s">
        <v>994</v>
      </c>
      <c r="C106" s="409" t="s">
        <v>275</v>
      </c>
      <c r="D106" s="407"/>
    </row>
    <row r="107" spans="1:23" customFormat="1" ht="20.100000000000001" customHeight="1" x14ac:dyDescent="0.25">
      <c r="A107" s="173">
        <v>16</v>
      </c>
      <c r="B107" s="346" t="s">
        <v>785</v>
      </c>
      <c r="C107" s="410"/>
      <c r="D107" s="407"/>
    </row>
    <row r="108" spans="1:23" customFormat="1" ht="20.100000000000001" customHeight="1" x14ac:dyDescent="0.25">
      <c r="A108" s="173">
        <v>17</v>
      </c>
      <c r="B108" s="346" t="s">
        <v>786</v>
      </c>
      <c r="C108" s="173"/>
      <c r="D108" s="407"/>
    </row>
    <row r="109" spans="1:23" s="406" customFormat="1" ht="39.9" customHeight="1" collapsed="1" x14ac:dyDescent="0.3">
      <c r="A109" s="1037" t="s">
        <v>863</v>
      </c>
      <c r="B109" s="1037"/>
      <c r="C109" s="175" t="s">
        <v>665</v>
      </c>
      <c r="D109" s="412"/>
      <c r="E109" s="413"/>
      <c r="F109" s="413"/>
      <c r="G109" s="413"/>
      <c r="H109" s="413"/>
      <c r="I109" s="413"/>
      <c r="J109" s="413"/>
      <c r="K109" s="413"/>
      <c r="L109" s="413"/>
      <c r="M109" s="413"/>
      <c r="N109" s="413"/>
      <c r="O109" s="413"/>
      <c r="P109" s="413"/>
      <c r="Q109" s="413"/>
      <c r="R109" s="413"/>
      <c r="S109" s="413"/>
      <c r="T109" s="413"/>
      <c r="U109" s="413"/>
      <c r="V109" s="413"/>
      <c r="W109" s="413"/>
    </row>
    <row r="110" spans="1:23" s="406" customFormat="1" ht="30" customHeight="1" x14ac:dyDescent="0.3">
      <c r="A110" s="1037"/>
      <c r="B110" s="1037"/>
      <c r="C110" s="414" t="s">
        <v>666</v>
      </c>
      <c r="D110" s="412"/>
      <c r="E110" s="413"/>
      <c r="F110" s="413"/>
      <c r="G110" s="413"/>
      <c r="H110" s="413"/>
      <c r="I110" s="413"/>
      <c r="J110" s="413"/>
      <c r="K110" s="413"/>
      <c r="L110" s="413"/>
      <c r="M110" s="413"/>
      <c r="N110" s="413"/>
      <c r="O110" s="413"/>
      <c r="P110" s="413"/>
      <c r="Q110" s="413"/>
      <c r="R110" s="413"/>
      <c r="S110" s="413"/>
      <c r="T110" s="413"/>
      <c r="U110" s="413"/>
      <c r="V110" s="413"/>
      <c r="W110" s="413"/>
    </row>
    <row r="111" spans="1:23" s="460" customFormat="1" ht="30" customHeight="1" x14ac:dyDescent="0.4">
      <c r="A111" s="1055" t="s">
        <v>250</v>
      </c>
      <c r="B111" s="1055"/>
      <c r="C111" s="1055"/>
      <c r="D111" s="456"/>
    </row>
    <row r="112" spans="1:23" s="419" customFormat="1" ht="15.6" x14ac:dyDescent="0.3">
      <c r="A112" s="403"/>
      <c r="B112" s="404"/>
      <c r="C112" s="405"/>
      <c r="D112" s="454"/>
    </row>
    <row r="113" spans="1:7" ht="39.9" customHeight="1" x14ac:dyDescent="0.25">
      <c r="A113" s="437">
        <v>1</v>
      </c>
      <c r="B113" s="455" t="s">
        <v>751</v>
      </c>
      <c r="C113" s="455" t="s">
        <v>251</v>
      </c>
    </row>
    <row r="114" spans="1:7" ht="354.75" customHeight="1" x14ac:dyDescent="0.25">
      <c r="A114" s="1054">
        <v>2</v>
      </c>
      <c r="B114" s="1056" t="s">
        <v>752</v>
      </c>
      <c r="C114" s="435" t="s">
        <v>252</v>
      </c>
      <c r="D114" s="461"/>
    </row>
    <row r="115" spans="1:7" s="448" customFormat="1" ht="62.25" customHeight="1" x14ac:dyDescent="0.3">
      <c r="A115" s="1054"/>
      <c r="B115" s="1056"/>
      <c r="C115" s="433" t="s">
        <v>223</v>
      </c>
      <c r="D115" s="458"/>
    </row>
    <row r="116" spans="1:7" ht="187.5" customHeight="1" x14ac:dyDescent="0.25">
      <c r="A116" s="1054"/>
      <c r="B116" s="1056"/>
      <c r="C116" s="455" t="s">
        <v>253</v>
      </c>
    </row>
    <row r="117" spans="1:7" ht="258" customHeight="1" x14ac:dyDescent="0.25">
      <c r="A117" s="1054"/>
      <c r="B117" s="1056"/>
      <c r="C117" s="435" t="s">
        <v>254</v>
      </c>
    </row>
    <row r="118" spans="1:7" ht="0.75" customHeight="1" x14ac:dyDescent="0.25">
      <c r="A118" s="1054"/>
      <c r="B118" s="1056"/>
      <c r="C118" s="435" t="s">
        <v>255</v>
      </c>
    </row>
    <row r="119" spans="1:7" ht="36" hidden="1" customHeight="1" x14ac:dyDescent="0.25">
      <c r="A119" s="1054"/>
      <c r="B119" s="1056"/>
      <c r="C119" s="435" t="s">
        <v>256</v>
      </c>
    </row>
    <row r="120" spans="1:7" ht="39.9" customHeight="1" x14ac:dyDescent="0.25">
      <c r="A120" s="1054">
        <v>3</v>
      </c>
      <c r="B120" s="455" t="s">
        <v>753</v>
      </c>
      <c r="C120" s="435" t="s">
        <v>255</v>
      </c>
    </row>
    <row r="121" spans="1:7" customFormat="1" ht="96" customHeight="1" x14ac:dyDescent="0.25">
      <c r="A121" s="1054"/>
      <c r="B121" s="455" t="s">
        <v>893</v>
      </c>
      <c r="C121" s="173" t="s">
        <v>981</v>
      </c>
      <c r="D121" s="407"/>
    </row>
    <row r="122" spans="1:7" customFormat="1" ht="39.9" customHeight="1" x14ac:dyDescent="0.25">
      <c r="A122" s="173">
        <v>4</v>
      </c>
      <c r="B122" s="346" t="s">
        <v>894</v>
      </c>
      <c r="C122" s="346" t="s">
        <v>257</v>
      </c>
      <c r="G122" s="3"/>
    </row>
    <row r="123" spans="1:7" ht="97.5" customHeight="1" x14ac:dyDescent="0.3">
      <c r="A123" s="437">
        <v>5</v>
      </c>
      <c r="B123" s="455" t="s">
        <v>895</v>
      </c>
      <c r="C123" s="435" t="s">
        <v>258</v>
      </c>
      <c r="D123" s="450"/>
    </row>
    <row r="124" spans="1:7" customFormat="1" ht="39.9" customHeight="1" x14ac:dyDescent="0.25">
      <c r="A124" s="1038">
        <v>6</v>
      </c>
      <c r="B124" s="346" t="s">
        <v>972</v>
      </c>
      <c r="C124" s="175" t="s">
        <v>662</v>
      </c>
    </row>
    <row r="125" spans="1:7" customFormat="1" ht="30" customHeight="1" x14ac:dyDescent="0.25">
      <c r="A125" s="1038"/>
      <c r="B125" s="346" t="s">
        <v>973</v>
      </c>
      <c r="C125" s="174" t="s">
        <v>667</v>
      </c>
    </row>
    <row r="126" spans="1:7" customFormat="1" ht="30" customHeight="1" x14ac:dyDescent="0.25">
      <c r="A126" s="1038"/>
      <c r="B126" s="346" t="s">
        <v>974</v>
      </c>
      <c r="C126" s="175" t="s">
        <v>862</v>
      </c>
    </row>
    <row r="127" spans="1:7" customFormat="1" ht="39.9" customHeight="1" x14ac:dyDescent="0.25">
      <c r="A127" s="173">
        <v>7</v>
      </c>
      <c r="B127" s="346" t="s">
        <v>984</v>
      </c>
      <c r="C127" s="408" t="s">
        <v>509</v>
      </c>
    </row>
    <row r="128" spans="1:7" ht="39.9" customHeight="1" x14ac:dyDescent="0.25">
      <c r="A128" s="437">
        <v>8</v>
      </c>
      <c r="B128" s="411" t="s">
        <v>985</v>
      </c>
      <c r="C128" s="435" t="s">
        <v>181</v>
      </c>
    </row>
    <row r="129" spans="1:23" ht="39.9" customHeight="1" x14ac:dyDescent="0.25">
      <c r="A129" s="437">
        <v>9</v>
      </c>
      <c r="B129" s="411" t="s">
        <v>986</v>
      </c>
      <c r="C129" s="435" t="s">
        <v>241</v>
      </c>
    </row>
    <row r="130" spans="1:23" ht="39.9" customHeight="1" x14ac:dyDescent="0.25">
      <c r="A130" s="437">
        <v>10</v>
      </c>
      <c r="B130" s="411" t="s">
        <v>988</v>
      </c>
      <c r="C130" s="435" t="s">
        <v>242</v>
      </c>
    </row>
    <row r="131" spans="1:23" customFormat="1" ht="140.1" customHeight="1" x14ac:dyDescent="0.25">
      <c r="A131" s="173">
        <v>11</v>
      </c>
      <c r="B131" s="346" t="s">
        <v>990</v>
      </c>
      <c r="C131" s="408" t="s">
        <v>663</v>
      </c>
    </row>
    <row r="132" spans="1:23" customFormat="1" ht="39.9" customHeight="1" x14ac:dyDescent="0.25">
      <c r="A132" s="437">
        <v>12</v>
      </c>
      <c r="B132" s="411" t="s">
        <v>991</v>
      </c>
      <c r="C132" s="176" t="s">
        <v>678</v>
      </c>
      <c r="D132" s="407"/>
    </row>
    <row r="133" spans="1:23" customFormat="1" ht="110.1" customHeight="1" x14ac:dyDescent="0.25">
      <c r="A133" s="437">
        <v>13</v>
      </c>
      <c r="B133" s="411" t="s">
        <v>992</v>
      </c>
      <c r="C133" s="408" t="s">
        <v>243</v>
      </c>
      <c r="D133" s="407"/>
    </row>
    <row r="134" spans="1:23" customFormat="1" ht="36" x14ac:dyDescent="0.25">
      <c r="A134" s="173">
        <v>14</v>
      </c>
      <c r="B134" s="346" t="s">
        <v>993</v>
      </c>
      <c r="C134" s="409" t="s">
        <v>664</v>
      </c>
    </row>
    <row r="135" spans="1:23" customFormat="1" ht="39.9" customHeight="1" x14ac:dyDescent="0.25">
      <c r="A135" s="173">
        <v>15</v>
      </c>
      <c r="B135" s="346" t="s">
        <v>994</v>
      </c>
      <c r="C135" s="409" t="s">
        <v>700</v>
      </c>
      <c r="D135" s="407"/>
    </row>
    <row r="136" spans="1:23" customFormat="1" ht="20.100000000000001" customHeight="1" x14ac:dyDescent="0.25">
      <c r="A136" s="173">
        <v>16</v>
      </c>
      <c r="B136" s="346" t="s">
        <v>785</v>
      </c>
      <c r="C136" s="410"/>
      <c r="D136" s="407"/>
    </row>
    <row r="137" spans="1:23" customFormat="1" ht="20.100000000000001" customHeight="1" x14ac:dyDescent="0.25">
      <c r="A137" s="173">
        <v>17</v>
      </c>
      <c r="B137" s="346" t="s">
        <v>786</v>
      </c>
      <c r="C137" s="173"/>
      <c r="D137" s="407"/>
    </row>
    <row r="138" spans="1:23" s="406" customFormat="1" ht="39.9" customHeight="1" collapsed="1" x14ac:dyDescent="0.3">
      <c r="A138" s="1037" t="s">
        <v>863</v>
      </c>
      <c r="B138" s="1037"/>
      <c r="C138" s="175" t="s">
        <v>665</v>
      </c>
      <c r="D138" s="412"/>
      <c r="E138" s="413"/>
      <c r="F138" s="413"/>
      <c r="G138" s="413"/>
      <c r="H138" s="413"/>
      <c r="I138" s="413"/>
      <c r="J138" s="413"/>
      <c r="K138" s="413"/>
      <c r="L138" s="413"/>
      <c r="M138" s="413"/>
      <c r="N138" s="413"/>
      <c r="O138" s="413"/>
      <c r="P138" s="413"/>
      <c r="Q138" s="413"/>
      <c r="R138" s="413"/>
      <c r="S138" s="413"/>
      <c r="T138" s="413"/>
      <c r="U138" s="413"/>
      <c r="V138" s="413"/>
      <c r="W138" s="413"/>
    </row>
    <row r="139" spans="1:23" s="406" customFormat="1" ht="30" customHeight="1" x14ac:dyDescent="0.3">
      <c r="A139" s="1037"/>
      <c r="B139" s="1037"/>
      <c r="C139" s="414" t="s">
        <v>666</v>
      </c>
      <c r="D139" s="412"/>
      <c r="E139" s="413"/>
      <c r="F139" s="413"/>
      <c r="G139" s="413"/>
      <c r="H139" s="413"/>
      <c r="I139" s="413"/>
      <c r="J139" s="413"/>
      <c r="K139" s="413"/>
      <c r="L139" s="413"/>
      <c r="M139" s="413"/>
      <c r="N139" s="413"/>
      <c r="O139" s="413"/>
      <c r="P139" s="413"/>
      <c r="Q139" s="413"/>
      <c r="R139" s="413"/>
      <c r="S139" s="413"/>
      <c r="T139" s="413"/>
      <c r="U139" s="413"/>
      <c r="V139" s="413"/>
      <c r="W139" s="413"/>
    </row>
    <row r="140" spans="1:23" s="460" customFormat="1" ht="30" customHeight="1" x14ac:dyDescent="0.4">
      <c r="A140" s="1055" t="s">
        <v>259</v>
      </c>
      <c r="B140" s="1055"/>
      <c r="C140" s="1055"/>
      <c r="D140" s="456"/>
    </row>
    <row r="141" spans="1:23" s="419" customFormat="1" ht="15.6" x14ac:dyDescent="0.3">
      <c r="A141" s="403"/>
      <c r="B141" s="404"/>
      <c r="C141" s="405"/>
      <c r="D141" s="454"/>
    </row>
    <row r="142" spans="1:23" ht="39.9" customHeight="1" x14ac:dyDescent="0.25">
      <c r="A142" s="437">
        <v>1</v>
      </c>
      <c r="B142" s="455" t="s">
        <v>751</v>
      </c>
      <c r="C142" s="455" t="s">
        <v>260</v>
      </c>
    </row>
    <row r="143" spans="1:23" ht="299.25" customHeight="1" x14ac:dyDescent="0.25">
      <c r="A143" s="1054">
        <v>2</v>
      </c>
      <c r="B143" s="1056" t="s">
        <v>261</v>
      </c>
      <c r="C143" s="435" t="s">
        <v>262</v>
      </c>
    </row>
    <row r="144" spans="1:23" s="448" customFormat="1" ht="62.25" customHeight="1" x14ac:dyDescent="0.3">
      <c r="A144" s="1054"/>
      <c r="B144" s="1056"/>
      <c r="C144" s="433" t="s">
        <v>223</v>
      </c>
      <c r="D144" s="458"/>
    </row>
    <row r="145" spans="1:7" ht="178.5" customHeight="1" x14ac:dyDescent="0.25">
      <c r="A145" s="1054"/>
      <c r="B145" s="1056"/>
      <c r="C145" s="455" t="s">
        <v>263</v>
      </c>
      <c r="D145" s="462"/>
    </row>
    <row r="146" spans="1:7" ht="236.25" customHeight="1" x14ac:dyDescent="0.25">
      <c r="A146" s="1054"/>
      <c r="B146" s="1056"/>
      <c r="C146" s="435" t="s">
        <v>264</v>
      </c>
    </row>
    <row r="147" spans="1:7" ht="0.75" hidden="1" customHeight="1" x14ac:dyDescent="0.25">
      <c r="A147" s="1054"/>
      <c r="B147" s="1056"/>
      <c r="C147" s="435"/>
    </row>
    <row r="148" spans="1:7" ht="18" hidden="1" x14ac:dyDescent="0.25">
      <c r="A148" s="1054"/>
      <c r="B148" s="1056"/>
      <c r="C148" s="435"/>
    </row>
    <row r="149" spans="1:7" ht="39.9" customHeight="1" x14ac:dyDescent="0.25">
      <c r="A149" s="1054">
        <v>3</v>
      </c>
      <c r="B149" s="455" t="s">
        <v>753</v>
      </c>
      <c r="C149" s="435" t="s">
        <v>265</v>
      </c>
    </row>
    <row r="150" spans="1:7" customFormat="1" ht="96" customHeight="1" x14ac:dyDescent="0.25">
      <c r="A150" s="1054"/>
      <c r="B150" s="455" t="s">
        <v>893</v>
      </c>
      <c r="C150" s="173" t="s">
        <v>981</v>
      </c>
      <c r="D150" s="407"/>
    </row>
    <row r="151" spans="1:7" customFormat="1" ht="39.9" customHeight="1" x14ac:dyDescent="0.25">
      <c r="A151" s="173">
        <v>4</v>
      </c>
      <c r="B151" s="346" t="s">
        <v>894</v>
      </c>
      <c r="C151" s="346" t="s">
        <v>266</v>
      </c>
      <c r="G151" s="3"/>
    </row>
    <row r="152" spans="1:7" ht="84" customHeight="1" x14ac:dyDescent="0.25">
      <c r="A152" s="437">
        <v>5</v>
      </c>
      <c r="B152" s="455" t="s">
        <v>895</v>
      </c>
      <c r="C152" s="435" t="s">
        <v>267</v>
      </c>
      <c r="D152" s="461"/>
    </row>
    <row r="153" spans="1:7" customFormat="1" ht="39.9" customHeight="1" x14ac:dyDescent="0.25">
      <c r="A153" s="1038">
        <v>6</v>
      </c>
      <c r="B153" s="346" t="s">
        <v>972</v>
      </c>
      <c r="C153" s="175" t="s">
        <v>662</v>
      </c>
    </row>
    <row r="154" spans="1:7" customFormat="1" ht="30" customHeight="1" x14ac:dyDescent="0.25">
      <c r="A154" s="1038"/>
      <c r="B154" s="346" t="s">
        <v>973</v>
      </c>
      <c r="C154" s="174" t="s">
        <v>667</v>
      </c>
    </row>
    <row r="155" spans="1:7" customFormat="1" ht="30" customHeight="1" x14ac:dyDescent="0.25">
      <c r="A155" s="1038"/>
      <c r="B155" s="346" t="s">
        <v>974</v>
      </c>
      <c r="C155" s="175" t="s">
        <v>862</v>
      </c>
    </row>
    <row r="156" spans="1:7" customFormat="1" ht="39.9" customHeight="1" x14ac:dyDescent="0.25">
      <c r="A156" s="173">
        <v>7</v>
      </c>
      <c r="B156" s="346" t="s">
        <v>984</v>
      </c>
      <c r="C156" s="408" t="s">
        <v>509</v>
      </c>
    </row>
    <row r="157" spans="1:7" ht="39.9" customHeight="1" x14ac:dyDescent="0.25">
      <c r="A157" s="437">
        <v>8</v>
      </c>
      <c r="B157" s="411" t="s">
        <v>985</v>
      </c>
      <c r="C157" s="435" t="s">
        <v>181</v>
      </c>
    </row>
    <row r="158" spans="1:7" ht="39.9" customHeight="1" x14ac:dyDescent="0.25">
      <c r="A158" s="437">
        <v>9</v>
      </c>
      <c r="B158" s="411" t="s">
        <v>986</v>
      </c>
      <c r="C158" s="435" t="s">
        <v>241</v>
      </c>
    </row>
    <row r="159" spans="1:7" ht="39.9" customHeight="1" x14ac:dyDescent="0.25">
      <c r="A159" s="437">
        <v>10</v>
      </c>
      <c r="B159" s="411" t="s">
        <v>988</v>
      </c>
      <c r="C159" s="435" t="s">
        <v>242</v>
      </c>
    </row>
    <row r="160" spans="1:7" customFormat="1" ht="140.1" customHeight="1" x14ac:dyDescent="0.25">
      <c r="A160" s="173">
        <v>11</v>
      </c>
      <c r="B160" s="346" t="s">
        <v>990</v>
      </c>
      <c r="C160" s="408" t="s">
        <v>663</v>
      </c>
    </row>
    <row r="161" spans="1:23" customFormat="1" ht="39.9" customHeight="1" x14ac:dyDescent="0.25">
      <c r="A161" s="437">
        <v>12</v>
      </c>
      <c r="B161" s="411" t="s">
        <v>991</v>
      </c>
      <c r="C161" s="176" t="s">
        <v>678</v>
      </c>
      <c r="D161" s="407"/>
    </row>
    <row r="162" spans="1:23" customFormat="1" ht="110.1" customHeight="1" x14ac:dyDescent="0.25">
      <c r="A162" s="437">
        <v>13</v>
      </c>
      <c r="B162" s="411" t="s">
        <v>992</v>
      </c>
      <c r="C162" s="408" t="s">
        <v>243</v>
      </c>
      <c r="D162" s="407"/>
    </row>
    <row r="163" spans="1:23" customFormat="1" ht="36" x14ac:dyDescent="0.25">
      <c r="A163" s="173">
        <v>14</v>
      </c>
      <c r="B163" s="346" t="s">
        <v>993</v>
      </c>
      <c r="C163" s="409" t="s">
        <v>664</v>
      </c>
    </row>
    <row r="164" spans="1:23" customFormat="1" ht="39.9" customHeight="1" x14ac:dyDescent="0.25">
      <c r="A164" s="173">
        <v>15</v>
      </c>
      <c r="B164" s="346" t="s">
        <v>994</v>
      </c>
      <c r="C164" s="409" t="s">
        <v>275</v>
      </c>
      <c r="D164" s="407"/>
    </row>
    <row r="165" spans="1:23" customFormat="1" ht="20.100000000000001" customHeight="1" x14ac:dyDescent="0.25">
      <c r="A165" s="173">
        <v>16</v>
      </c>
      <c r="B165" s="346" t="s">
        <v>785</v>
      </c>
      <c r="C165" s="410"/>
      <c r="D165" s="407"/>
    </row>
    <row r="166" spans="1:23" customFormat="1" ht="20.100000000000001" customHeight="1" x14ac:dyDescent="0.25">
      <c r="A166" s="173">
        <v>17</v>
      </c>
      <c r="B166" s="346" t="s">
        <v>786</v>
      </c>
      <c r="C166" s="173"/>
      <c r="D166" s="407"/>
    </row>
    <row r="167" spans="1:23" s="406" customFormat="1" ht="39.9" customHeight="1" collapsed="1" x14ac:dyDescent="0.3">
      <c r="A167" s="1037" t="s">
        <v>863</v>
      </c>
      <c r="B167" s="1037"/>
      <c r="C167" s="175" t="s">
        <v>665</v>
      </c>
      <c r="D167" s="412"/>
      <c r="E167" s="413"/>
      <c r="F167" s="413"/>
      <c r="G167" s="413"/>
      <c r="H167" s="413"/>
      <c r="I167" s="413"/>
      <c r="J167" s="413"/>
      <c r="K167" s="413"/>
      <c r="L167" s="413"/>
      <c r="M167" s="413"/>
      <c r="N167" s="413"/>
      <c r="O167" s="413"/>
      <c r="P167" s="413"/>
      <c r="Q167" s="413"/>
      <c r="R167" s="413"/>
      <c r="S167" s="413"/>
      <c r="T167" s="413"/>
      <c r="U167" s="413"/>
      <c r="V167" s="413"/>
      <c r="W167" s="413"/>
    </row>
    <row r="168" spans="1:23" s="406" customFormat="1" ht="30" customHeight="1" x14ac:dyDescent="0.3">
      <c r="A168" s="1037"/>
      <c r="B168" s="1037"/>
      <c r="C168" s="414" t="s">
        <v>666</v>
      </c>
      <c r="D168" s="412"/>
      <c r="E168" s="413"/>
      <c r="F168" s="413"/>
      <c r="G168" s="413"/>
      <c r="H168" s="413"/>
      <c r="I168" s="413"/>
      <c r="J168" s="413"/>
      <c r="K168" s="413"/>
      <c r="L168" s="413"/>
      <c r="M168" s="413"/>
      <c r="N168" s="413"/>
      <c r="O168" s="413"/>
      <c r="P168" s="413"/>
      <c r="Q168" s="413"/>
      <c r="R168" s="413"/>
      <c r="S168" s="413"/>
      <c r="T168" s="413"/>
      <c r="U168" s="413"/>
      <c r="V168" s="413"/>
      <c r="W168" s="413"/>
    </row>
    <row r="169" spans="1:23" s="460" customFormat="1" ht="30" customHeight="1" x14ac:dyDescent="0.4">
      <c r="A169" s="1055" t="s">
        <v>268</v>
      </c>
      <c r="B169" s="1055"/>
      <c r="C169" s="1055"/>
      <c r="D169" s="456"/>
    </row>
    <row r="170" spans="1:23" s="419" customFormat="1" ht="15.6" x14ac:dyDescent="0.3">
      <c r="A170" s="403"/>
      <c r="B170" s="404"/>
      <c r="C170" s="405"/>
      <c r="D170" s="454"/>
    </row>
    <row r="171" spans="1:23" ht="146.25" customHeight="1" x14ac:dyDescent="0.25">
      <c r="A171" s="437">
        <v>1</v>
      </c>
      <c r="B171" s="455" t="s">
        <v>751</v>
      </c>
      <c r="C171" s="455" t="s">
        <v>269</v>
      </c>
      <c r="D171" s="462"/>
    </row>
    <row r="172" spans="1:23" ht="312.75" customHeight="1" x14ac:dyDescent="0.25">
      <c r="A172" s="1054">
        <v>2</v>
      </c>
      <c r="B172" s="1056" t="s">
        <v>752</v>
      </c>
      <c r="C172" s="435" t="s">
        <v>270</v>
      </c>
      <c r="D172" s="463"/>
    </row>
    <row r="173" spans="1:23" s="448" customFormat="1" ht="62.25" customHeight="1" x14ac:dyDescent="0.3">
      <c r="A173" s="1054"/>
      <c r="B173" s="1056"/>
      <c r="C173" s="433" t="s">
        <v>223</v>
      </c>
      <c r="D173" s="458"/>
    </row>
    <row r="174" spans="1:23" ht="83.25" customHeight="1" x14ac:dyDescent="0.25">
      <c r="A174" s="1054"/>
      <c r="B174" s="1056"/>
      <c r="C174" s="455" t="s">
        <v>271</v>
      </c>
      <c r="D174" s="455"/>
    </row>
    <row r="175" spans="1:23" ht="239.25" customHeight="1" x14ac:dyDescent="0.25">
      <c r="A175" s="1054"/>
      <c r="B175" s="1056"/>
      <c r="C175" s="435" t="s">
        <v>264</v>
      </c>
    </row>
    <row r="176" spans="1:23" ht="0.75" customHeight="1" x14ac:dyDescent="0.25">
      <c r="A176" s="1054"/>
      <c r="B176" s="1056"/>
      <c r="C176" s="435"/>
    </row>
    <row r="177" spans="1:4" ht="18" hidden="1" x14ac:dyDescent="0.25">
      <c r="A177" s="1054"/>
      <c r="B177" s="1056"/>
      <c r="C177" s="435"/>
    </row>
    <row r="178" spans="1:4" ht="60" customHeight="1" x14ac:dyDescent="0.25">
      <c r="A178" s="1054">
        <v>3</v>
      </c>
      <c r="B178" s="455" t="s">
        <v>753</v>
      </c>
      <c r="C178" s="435" t="s">
        <v>93</v>
      </c>
    </row>
    <row r="179" spans="1:4" customFormat="1" ht="96" customHeight="1" x14ac:dyDescent="0.25">
      <c r="A179" s="1054"/>
      <c r="B179" s="455" t="s">
        <v>893</v>
      </c>
      <c r="C179" s="178" t="s">
        <v>981</v>
      </c>
      <c r="D179" s="407"/>
    </row>
    <row r="180" spans="1:4" ht="39.9" customHeight="1" x14ac:dyDescent="0.25">
      <c r="A180" s="437">
        <v>4</v>
      </c>
      <c r="B180" s="455" t="s">
        <v>894</v>
      </c>
      <c r="C180" s="435" t="s">
        <v>248</v>
      </c>
    </row>
    <row r="181" spans="1:4" ht="90" x14ac:dyDescent="0.25">
      <c r="A181" s="437">
        <v>5</v>
      </c>
      <c r="B181" s="455" t="s">
        <v>895</v>
      </c>
      <c r="C181" s="435" t="s">
        <v>94</v>
      </c>
    </row>
    <row r="182" spans="1:4" customFormat="1" ht="39.9" customHeight="1" x14ac:dyDescent="0.25">
      <c r="A182" s="1038">
        <v>6</v>
      </c>
      <c r="B182" s="346" t="s">
        <v>972</v>
      </c>
      <c r="C182" s="175" t="s">
        <v>662</v>
      </c>
    </row>
    <row r="183" spans="1:4" customFormat="1" ht="30" customHeight="1" x14ac:dyDescent="0.25">
      <c r="A183" s="1038"/>
      <c r="B183" s="346" t="s">
        <v>973</v>
      </c>
      <c r="C183" s="174" t="s">
        <v>667</v>
      </c>
    </row>
    <row r="184" spans="1:4" customFormat="1" ht="30" customHeight="1" x14ac:dyDescent="0.25">
      <c r="A184" s="1038"/>
      <c r="B184" s="346" t="s">
        <v>974</v>
      </c>
      <c r="C184" s="175" t="s">
        <v>862</v>
      </c>
    </row>
    <row r="185" spans="1:4" customFormat="1" ht="39.9" customHeight="1" x14ac:dyDescent="0.25">
      <c r="A185" s="173">
        <v>7</v>
      </c>
      <c r="B185" s="346" t="s">
        <v>984</v>
      </c>
      <c r="C185" s="408" t="s">
        <v>95</v>
      </c>
    </row>
    <row r="186" spans="1:4" ht="39.9" customHeight="1" x14ac:dyDescent="0.25">
      <c r="A186" s="437">
        <v>8</v>
      </c>
      <c r="B186" s="411" t="s">
        <v>985</v>
      </c>
      <c r="C186" s="435" t="s">
        <v>181</v>
      </c>
    </row>
    <row r="187" spans="1:4" ht="39.9" customHeight="1" x14ac:dyDescent="0.25">
      <c r="A187" s="437">
        <v>9</v>
      </c>
      <c r="B187" s="411" t="s">
        <v>986</v>
      </c>
      <c r="C187" s="435" t="s">
        <v>241</v>
      </c>
    </row>
    <row r="188" spans="1:4" ht="39.9" customHeight="1" x14ac:dyDescent="0.25">
      <c r="A188" s="437">
        <v>10</v>
      </c>
      <c r="B188" s="411" t="s">
        <v>988</v>
      </c>
      <c r="C188" s="435" t="s">
        <v>242</v>
      </c>
    </row>
    <row r="189" spans="1:4" customFormat="1" ht="140.1" customHeight="1" x14ac:dyDescent="0.25">
      <c r="A189" s="173">
        <v>11</v>
      </c>
      <c r="B189" s="346" t="s">
        <v>990</v>
      </c>
      <c r="C189" s="408" t="s">
        <v>96</v>
      </c>
    </row>
    <row r="190" spans="1:4" customFormat="1" ht="39.9" customHeight="1" x14ac:dyDescent="0.25">
      <c r="A190" s="437">
        <v>12</v>
      </c>
      <c r="B190" s="411" t="s">
        <v>991</v>
      </c>
      <c r="C190" s="176" t="s">
        <v>97</v>
      </c>
      <c r="D190" s="407"/>
    </row>
    <row r="191" spans="1:4" customFormat="1" ht="110.1" customHeight="1" x14ac:dyDescent="0.25">
      <c r="A191" s="437">
        <v>13</v>
      </c>
      <c r="B191" s="411" t="s">
        <v>992</v>
      </c>
      <c r="C191" s="408" t="s">
        <v>98</v>
      </c>
    </row>
    <row r="192" spans="1:4" customFormat="1" ht="36" x14ac:dyDescent="0.25">
      <c r="A192" s="173">
        <v>14</v>
      </c>
      <c r="B192" s="346" t="s">
        <v>993</v>
      </c>
      <c r="C192" s="409" t="s">
        <v>664</v>
      </c>
    </row>
    <row r="193" spans="1:23" customFormat="1" ht="39.9" customHeight="1" x14ac:dyDescent="0.25">
      <c r="A193" s="173">
        <v>15</v>
      </c>
      <c r="B193" s="346" t="s">
        <v>994</v>
      </c>
      <c r="C193" s="409" t="s">
        <v>275</v>
      </c>
      <c r="D193" s="407"/>
    </row>
    <row r="194" spans="1:23" customFormat="1" ht="20.100000000000001" customHeight="1" x14ac:dyDescent="0.25">
      <c r="A194" s="173">
        <v>16</v>
      </c>
      <c r="B194" s="346" t="s">
        <v>785</v>
      </c>
      <c r="C194" s="410"/>
      <c r="D194" s="407"/>
    </row>
    <row r="195" spans="1:23" customFormat="1" ht="20.100000000000001" customHeight="1" x14ac:dyDescent="0.25">
      <c r="A195" s="173">
        <v>17</v>
      </c>
      <c r="B195" s="346" t="s">
        <v>786</v>
      </c>
      <c r="C195" s="173"/>
      <c r="D195" s="407"/>
    </row>
    <row r="196" spans="1:23" s="406" customFormat="1" ht="39.9" customHeight="1" collapsed="1" x14ac:dyDescent="0.3">
      <c r="A196" s="1037" t="s">
        <v>863</v>
      </c>
      <c r="B196" s="1037"/>
      <c r="C196" s="175" t="s">
        <v>665</v>
      </c>
      <c r="D196" s="412"/>
      <c r="E196" s="413"/>
      <c r="F196" s="413"/>
      <c r="G196" s="413"/>
      <c r="H196" s="413"/>
      <c r="I196" s="413"/>
      <c r="J196" s="413"/>
      <c r="K196" s="413"/>
      <c r="L196" s="413"/>
      <c r="M196" s="413"/>
      <c r="N196" s="413"/>
      <c r="O196" s="413"/>
      <c r="P196" s="413"/>
      <c r="Q196" s="413"/>
      <c r="R196" s="413"/>
      <c r="S196" s="413"/>
      <c r="T196" s="413"/>
      <c r="U196" s="413"/>
      <c r="V196" s="413"/>
      <c r="W196" s="413"/>
    </row>
    <row r="197" spans="1:23" s="406" customFormat="1" ht="30" customHeight="1" x14ac:dyDescent="0.3">
      <c r="A197" s="1037"/>
      <c r="B197" s="1037"/>
      <c r="C197" s="414" t="s">
        <v>666</v>
      </c>
      <c r="D197" s="412"/>
      <c r="E197" s="413"/>
      <c r="F197" s="413"/>
      <c r="G197" s="413"/>
      <c r="H197" s="413"/>
      <c r="I197" s="413"/>
      <c r="J197" s="413"/>
      <c r="K197" s="413"/>
      <c r="L197" s="413"/>
      <c r="M197" s="413"/>
      <c r="N197" s="413"/>
      <c r="O197" s="413"/>
      <c r="P197" s="413"/>
      <c r="Q197" s="413"/>
      <c r="R197" s="413"/>
      <c r="S197" s="413"/>
      <c r="T197" s="413"/>
      <c r="U197" s="413"/>
      <c r="V197" s="413"/>
      <c r="W197" s="413"/>
    </row>
  </sheetData>
  <sheetProtection password="CC7C" sheet="1" objects="1" scenarios="1"/>
  <mergeCells count="42">
    <mergeCell ref="A178:A179"/>
    <mergeCell ref="A182:A184"/>
    <mergeCell ref="A196:B197"/>
    <mergeCell ref="A167:B168"/>
    <mergeCell ref="A169:C169"/>
    <mergeCell ref="A172:A177"/>
    <mergeCell ref="B172:B177"/>
    <mergeCell ref="A143:A148"/>
    <mergeCell ref="B143:B148"/>
    <mergeCell ref="A149:A150"/>
    <mergeCell ref="A153:A155"/>
    <mergeCell ref="A120:A121"/>
    <mergeCell ref="A124:A126"/>
    <mergeCell ref="A138:B139"/>
    <mergeCell ref="A140:C140"/>
    <mergeCell ref="A109:B110"/>
    <mergeCell ref="A111:C111"/>
    <mergeCell ref="A114:A119"/>
    <mergeCell ref="B114:B119"/>
    <mergeCell ref="A87:A90"/>
    <mergeCell ref="B87:B90"/>
    <mergeCell ref="A91:A92"/>
    <mergeCell ref="A95:A97"/>
    <mergeCell ref="A35:A36"/>
    <mergeCell ref="A68:A70"/>
    <mergeCell ref="A82:B83"/>
    <mergeCell ref="A84:C84"/>
    <mergeCell ref="A53:B54"/>
    <mergeCell ref="A55:C55"/>
    <mergeCell ref="A58:A63"/>
    <mergeCell ref="B58:B63"/>
    <mergeCell ref="A64:A65"/>
    <mergeCell ref="A39:A41"/>
    <mergeCell ref="A1:C1"/>
    <mergeCell ref="A4:A7"/>
    <mergeCell ref="B4:B7"/>
    <mergeCell ref="A31:A34"/>
    <mergeCell ref="B31:B34"/>
    <mergeCell ref="A8:A9"/>
    <mergeCell ref="A12:A14"/>
    <mergeCell ref="A26:B27"/>
    <mergeCell ref="A28:C28"/>
  </mergeCells>
  <phoneticPr fontId="7" type="noConversion"/>
  <pageMargins left="0" right="0" top="0" bottom="0" header="0.51181102362204722" footer="0.51181102362204722"/>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5"/>
  </sheetPr>
  <dimension ref="A1:W392"/>
  <sheetViews>
    <sheetView tabSelected="1" topLeftCell="A190" zoomScale="75" zoomScaleNormal="75" workbookViewId="0">
      <selection activeCell="B200" sqref="B200:B204"/>
    </sheetView>
  </sheetViews>
  <sheetFormatPr defaultColWidth="9.109375" defaultRowHeight="17.399999999999999" x14ac:dyDescent="0.3"/>
  <cols>
    <col min="1" max="1" width="5.6640625" style="451" customWidth="1"/>
    <col min="2" max="2" width="26.6640625" style="452" customWidth="1"/>
    <col min="3" max="3" width="108.6640625" style="431" customWidth="1"/>
    <col min="4" max="4" width="43.6640625" style="436" customWidth="1"/>
    <col min="5" max="16384" width="9.109375" style="436"/>
  </cols>
  <sheetData>
    <row r="1" spans="1:4" s="424" customFormat="1" ht="30" customHeight="1" x14ac:dyDescent="0.25">
      <c r="A1" s="1047" t="s">
        <v>99</v>
      </c>
      <c r="B1" s="1047"/>
      <c r="C1" s="1047"/>
    </row>
    <row r="2" spans="1:4" s="419" customFormat="1" ht="18" x14ac:dyDescent="0.35">
      <c r="A2" s="425"/>
      <c r="B2" s="426"/>
      <c r="C2" s="426"/>
    </row>
    <row r="3" spans="1:4" ht="36" x14ac:dyDescent="0.25">
      <c r="A3" s="437">
        <v>1</v>
      </c>
      <c r="B3" s="455" t="s">
        <v>751</v>
      </c>
      <c r="C3" s="455" t="s">
        <v>100</v>
      </c>
    </row>
    <row r="4" spans="1:4" ht="348.75" customHeight="1" x14ac:dyDescent="0.25">
      <c r="A4" s="1054">
        <v>2</v>
      </c>
      <c r="B4" s="1056" t="s">
        <v>752</v>
      </c>
      <c r="C4" s="435" t="s">
        <v>101</v>
      </c>
      <c r="D4" s="464"/>
    </row>
    <row r="5" spans="1:4" ht="63.75" customHeight="1" x14ac:dyDescent="0.25">
      <c r="A5" s="1054"/>
      <c r="B5" s="1056"/>
      <c r="C5" s="435" t="s">
        <v>102</v>
      </c>
    </row>
    <row r="6" spans="1:4" ht="153" customHeight="1" x14ac:dyDescent="0.25">
      <c r="A6" s="1054"/>
      <c r="B6" s="1056"/>
      <c r="C6" s="455" t="s">
        <v>103</v>
      </c>
    </row>
    <row r="7" spans="1:4" ht="317.25" customHeight="1" x14ac:dyDescent="0.25">
      <c r="A7" s="1054"/>
      <c r="B7" s="1056"/>
      <c r="C7" s="435" t="s">
        <v>104</v>
      </c>
    </row>
    <row r="8" spans="1:4" ht="72" x14ac:dyDescent="0.25">
      <c r="A8" s="1054"/>
      <c r="B8" s="1056"/>
      <c r="C8" s="435" t="s">
        <v>105</v>
      </c>
    </row>
    <row r="9" spans="1:4" ht="39.9" customHeight="1" x14ac:dyDescent="0.25">
      <c r="A9" s="1054">
        <v>3</v>
      </c>
      <c r="B9" s="455" t="s">
        <v>753</v>
      </c>
      <c r="C9" s="435" t="s">
        <v>106</v>
      </c>
    </row>
    <row r="10" spans="1:4" customFormat="1" ht="96" customHeight="1" x14ac:dyDescent="0.25">
      <c r="A10" s="1054"/>
      <c r="B10" s="455" t="s">
        <v>893</v>
      </c>
      <c r="C10" s="173" t="s">
        <v>981</v>
      </c>
    </row>
    <row r="11" spans="1:4" ht="39.9" customHeight="1" x14ac:dyDescent="0.25">
      <c r="A11" s="437">
        <v>4</v>
      </c>
      <c r="B11" s="455" t="s">
        <v>894</v>
      </c>
      <c r="C11" s="435" t="s">
        <v>179</v>
      </c>
    </row>
    <row r="12" spans="1:4" ht="98.25" customHeight="1" x14ac:dyDescent="0.25">
      <c r="A12" s="437">
        <v>5</v>
      </c>
      <c r="B12" s="455" t="s">
        <v>895</v>
      </c>
      <c r="C12" s="435" t="s">
        <v>107</v>
      </c>
    </row>
    <row r="13" spans="1:4" customFormat="1" ht="39.9" customHeight="1" x14ac:dyDescent="0.25">
      <c r="A13" s="1038">
        <v>6</v>
      </c>
      <c r="B13" s="346" t="s">
        <v>972</v>
      </c>
      <c r="C13" s="175" t="s">
        <v>662</v>
      </c>
    </row>
    <row r="14" spans="1:4" customFormat="1" ht="30" customHeight="1" x14ac:dyDescent="0.25">
      <c r="A14" s="1038"/>
      <c r="B14" s="346" t="s">
        <v>973</v>
      </c>
      <c r="C14" s="174" t="s">
        <v>667</v>
      </c>
    </row>
    <row r="15" spans="1:4" customFormat="1" ht="30" customHeight="1" x14ac:dyDescent="0.25">
      <c r="A15" s="1038"/>
      <c r="B15" s="346" t="s">
        <v>974</v>
      </c>
      <c r="C15" s="175" t="s">
        <v>862</v>
      </c>
    </row>
    <row r="16" spans="1:4" customFormat="1" ht="39.9" customHeight="1" x14ac:dyDescent="0.25">
      <c r="A16" s="173">
        <v>7</v>
      </c>
      <c r="B16" s="346" t="s">
        <v>984</v>
      </c>
      <c r="C16" s="408" t="s">
        <v>509</v>
      </c>
    </row>
    <row r="17" spans="1:23" ht="39.9" customHeight="1" x14ac:dyDescent="0.25">
      <c r="A17" s="437">
        <v>8</v>
      </c>
      <c r="B17" s="411" t="s">
        <v>985</v>
      </c>
      <c r="C17" s="435" t="s">
        <v>108</v>
      </c>
    </row>
    <row r="18" spans="1:23" ht="39.9" customHeight="1" x14ac:dyDescent="0.25">
      <c r="A18" s="437">
        <v>9</v>
      </c>
      <c r="B18" s="411" t="s">
        <v>986</v>
      </c>
      <c r="C18" s="435" t="s">
        <v>241</v>
      </c>
    </row>
    <row r="19" spans="1:23" ht="39.9" customHeight="1" x14ac:dyDescent="0.25">
      <c r="A19" s="437">
        <v>10</v>
      </c>
      <c r="B19" s="411" t="s">
        <v>988</v>
      </c>
      <c r="C19" s="435" t="s">
        <v>242</v>
      </c>
    </row>
    <row r="20" spans="1:23" customFormat="1" ht="140.1" customHeight="1" x14ac:dyDescent="0.25">
      <c r="A20" s="173">
        <v>11</v>
      </c>
      <c r="B20" s="346" t="s">
        <v>990</v>
      </c>
      <c r="C20" s="408" t="s">
        <v>663</v>
      </c>
    </row>
    <row r="21" spans="1:23" customFormat="1" ht="39.9" customHeight="1" x14ac:dyDescent="0.25">
      <c r="A21" s="437">
        <v>12</v>
      </c>
      <c r="B21" s="411" t="s">
        <v>991</v>
      </c>
      <c r="C21" s="176" t="s">
        <v>678</v>
      </c>
    </row>
    <row r="22" spans="1:23" customFormat="1" ht="110.1" customHeight="1" x14ac:dyDescent="0.25">
      <c r="A22" s="437">
        <v>13</v>
      </c>
      <c r="B22" s="411" t="s">
        <v>992</v>
      </c>
      <c r="C22" s="408" t="s">
        <v>243</v>
      </c>
    </row>
    <row r="23" spans="1:23" customFormat="1" ht="39.9" customHeight="1" x14ac:dyDescent="0.25">
      <c r="A23" s="173">
        <v>14</v>
      </c>
      <c r="B23" s="346" t="s">
        <v>993</v>
      </c>
      <c r="C23" s="409" t="s">
        <v>664</v>
      </c>
    </row>
    <row r="24" spans="1:23" customFormat="1" ht="39.9" customHeight="1" x14ac:dyDescent="0.25">
      <c r="A24" s="173">
        <v>15</v>
      </c>
      <c r="B24" s="346" t="s">
        <v>994</v>
      </c>
      <c r="C24" s="409" t="s">
        <v>359</v>
      </c>
    </row>
    <row r="25" spans="1:23" customFormat="1" ht="20.100000000000001" customHeight="1" x14ac:dyDescent="0.25">
      <c r="A25" s="173">
        <v>16</v>
      </c>
      <c r="B25" s="346" t="s">
        <v>785</v>
      </c>
      <c r="C25" s="410"/>
    </row>
    <row r="26" spans="1:23" customFormat="1" ht="20.100000000000001" customHeight="1" x14ac:dyDescent="0.25">
      <c r="A26" s="173">
        <v>17</v>
      </c>
      <c r="B26" s="346" t="s">
        <v>786</v>
      </c>
      <c r="C26" s="173"/>
    </row>
    <row r="27" spans="1:23" s="406" customFormat="1" ht="39.9" customHeight="1" collapsed="1" x14ac:dyDescent="0.3">
      <c r="A27" s="1037" t="s">
        <v>863</v>
      </c>
      <c r="B27" s="1037"/>
      <c r="C27" s="175" t="s">
        <v>665</v>
      </c>
      <c r="D27" s="412"/>
      <c r="E27" s="413"/>
      <c r="F27" s="413"/>
      <c r="G27" s="413"/>
      <c r="H27" s="413"/>
      <c r="I27" s="413"/>
      <c r="J27" s="413"/>
      <c r="K27" s="413"/>
      <c r="L27" s="413"/>
      <c r="M27" s="413"/>
      <c r="N27" s="413"/>
      <c r="O27" s="413"/>
      <c r="P27" s="413"/>
      <c r="Q27" s="413"/>
      <c r="R27" s="413"/>
      <c r="S27" s="413"/>
      <c r="T27" s="413"/>
      <c r="U27" s="413"/>
      <c r="V27" s="413"/>
      <c r="W27" s="413"/>
    </row>
    <row r="28" spans="1:23" s="406" customFormat="1" ht="30" customHeight="1" x14ac:dyDescent="0.3">
      <c r="A28" s="1037"/>
      <c r="B28" s="1037"/>
      <c r="C28" s="414" t="s">
        <v>666</v>
      </c>
      <c r="D28" s="412"/>
      <c r="E28" s="413"/>
      <c r="F28" s="413"/>
      <c r="G28" s="413"/>
      <c r="H28" s="413"/>
      <c r="I28" s="413"/>
      <c r="J28" s="413"/>
      <c r="K28" s="413"/>
      <c r="L28" s="413"/>
      <c r="M28" s="413"/>
      <c r="N28" s="413"/>
      <c r="O28" s="413"/>
      <c r="P28" s="413"/>
      <c r="Q28" s="413"/>
      <c r="R28" s="413"/>
      <c r="S28" s="413"/>
      <c r="T28" s="413"/>
      <c r="U28" s="413"/>
      <c r="V28" s="413"/>
      <c r="W28" s="413"/>
    </row>
    <row r="29" spans="1:23" s="424" customFormat="1" ht="30" customHeight="1" x14ac:dyDescent="0.25">
      <c r="A29" s="1046" t="s">
        <v>354</v>
      </c>
      <c r="B29" s="1046"/>
      <c r="C29" s="1046"/>
    </row>
    <row r="30" spans="1:23" s="419" customFormat="1" ht="18" x14ac:dyDescent="0.35">
      <c r="A30" s="425"/>
      <c r="B30" s="426"/>
      <c r="C30" s="426"/>
    </row>
    <row r="31" spans="1:23" s="431" customFormat="1" ht="18" x14ac:dyDescent="0.3">
      <c r="A31" s="437">
        <v>1</v>
      </c>
      <c r="B31" s="455" t="s">
        <v>751</v>
      </c>
      <c r="C31" s="455" t="s">
        <v>355</v>
      </c>
    </row>
    <row r="32" spans="1:23" s="431" customFormat="1" ht="275.25" customHeight="1" x14ac:dyDescent="0.3">
      <c r="A32" s="1054">
        <v>2</v>
      </c>
      <c r="B32" s="1056" t="s">
        <v>752</v>
      </c>
      <c r="C32" s="435" t="s">
        <v>356</v>
      </c>
    </row>
    <row r="33" spans="1:3" ht="63.75" customHeight="1" x14ac:dyDescent="0.25">
      <c r="A33" s="1054"/>
      <c r="B33" s="1056"/>
      <c r="C33" s="435" t="s">
        <v>357</v>
      </c>
    </row>
    <row r="34" spans="1:3" s="431" customFormat="1" ht="185.25" customHeight="1" x14ac:dyDescent="0.3">
      <c r="A34" s="1054"/>
      <c r="B34" s="1056"/>
      <c r="C34" s="435" t="s">
        <v>119</v>
      </c>
    </row>
    <row r="35" spans="1:3" ht="317.25" customHeight="1" x14ac:dyDescent="0.25">
      <c r="A35" s="1054"/>
      <c r="B35" s="1056"/>
      <c r="C35" s="435" t="s">
        <v>104</v>
      </c>
    </row>
    <row r="36" spans="1:3" ht="72" x14ac:dyDescent="0.25">
      <c r="A36" s="1054"/>
      <c r="B36" s="1056"/>
      <c r="C36" s="435" t="s">
        <v>105</v>
      </c>
    </row>
    <row r="37" spans="1:3" s="431" customFormat="1" ht="36" x14ac:dyDescent="0.3">
      <c r="A37" s="1054">
        <v>3</v>
      </c>
      <c r="B37" s="455" t="s">
        <v>753</v>
      </c>
      <c r="C37" s="435" t="s">
        <v>120</v>
      </c>
    </row>
    <row r="38" spans="1:3" customFormat="1" ht="96" customHeight="1" x14ac:dyDescent="0.25">
      <c r="A38" s="1054"/>
      <c r="B38" s="455" t="s">
        <v>893</v>
      </c>
      <c r="C38" s="173" t="s">
        <v>981</v>
      </c>
    </row>
    <row r="39" spans="1:3" s="431" customFormat="1" ht="39.9" customHeight="1" x14ac:dyDescent="0.3">
      <c r="A39" s="437">
        <v>4</v>
      </c>
      <c r="B39" s="455" t="s">
        <v>894</v>
      </c>
      <c r="C39" s="435" t="s">
        <v>179</v>
      </c>
    </row>
    <row r="40" spans="1:3" s="431" customFormat="1" ht="113.25" customHeight="1" x14ac:dyDescent="0.3">
      <c r="A40" s="437">
        <v>5</v>
      </c>
      <c r="B40" s="455" t="s">
        <v>895</v>
      </c>
      <c r="C40" s="435" t="s">
        <v>121</v>
      </c>
    </row>
    <row r="41" spans="1:3" customFormat="1" ht="39.9" customHeight="1" x14ac:dyDescent="0.25">
      <c r="A41" s="1038">
        <v>6</v>
      </c>
      <c r="B41" s="346" t="s">
        <v>972</v>
      </c>
      <c r="C41" s="175" t="s">
        <v>662</v>
      </c>
    </row>
    <row r="42" spans="1:3" customFormat="1" ht="30" customHeight="1" x14ac:dyDescent="0.25">
      <c r="A42" s="1038"/>
      <c r="B42" s="346" t="s">
        <v>973</v>
      </c>
      <c r="C42" s="174" t="s">
        <v>667</v>
      </c>
    </row>
    <row r="43" spans="1:3" customFormat="1" ht="30" customHeight="1" x14ac:dyDescent="0.25">
      <c r="A43" s="1038"/>
      <c r="B43" s="346" t="s">
        <v>974</v>
      </c>
      <c r="C43" s="175" t="s">
        <v>862</v>
      </c>
    </row>
    <row r="44" spans="1:3" customFormat="1" ht="39.9" customHeight="1" x14ac:dyDescent="0.25">
      <c r="A44" s="173">
        <v>7</v>
      </c>
      <c r="B44" s="346" t="s">
        <v>984</v>
      </c>
      <c r="C44" s="408" t="s">
        <v>509</v>
      </c>
    </row>
    <row r="45" spans="1:3" ht="39.9" customHeight="1" x14ac:dyDescent="0.25">
      <c r="A45" s="437">
        <v>8</v>
      </c>
      <c r="B45" s="411" t="s">
        <v>985</v>
      </c>
      <c r="C45" s="435" t="s">
        <v>108</v>
      </c>
    </row>
    <row r="46" spans="1:3" ht="39.9" customHeight="1" x14ac:dyDescent="0.25">
      <c r="A46" s="437">
        <v>9</v>
      </c>
      <c r="B46" s="411" t="s">
        <v>986</v>
      </c>
      <c r="C46" s="435" t="s">
        <v>241</v>
      </c>
    </row>
    <row r="47" spans="1:3" ht="39.9" customHeight="1" x14ac:dyDescent="0.25">
      <c r="A47" s="437">
        <v>10</v>
      </c>
      <c r="B47" s="411" t="s">
        <v>988</v>
      </c>
      <c r="C47" s="435" t="s">
        <v>242</v>
      </c>
    </row>
    <row r="48" spans="1:3" customFormat="1" ht="140.1" customHeight="1" x14ac:dyDescent="0.25">
      <c r="A48" s="173">
        <v>11</v>
      </c>
      <c r="B48" s="346" t="s">
        <v>990</v>
      </c>
      <c r="C48" s="408" t="s">
        <v>663</v>
      </c>
    </row>
    <row r="49" spans="1:23" customFormat="1" ht="39.9" customHeight="1" x14ac:dyDescent="0.25">
      <c r="A49" s="437">
        <v>12</v>
      </c>
      <c r="B49" s="411" t="s">
        <v>991</v>
      </c>
      <c r="C49" s="176" t="s">
        <v>678</v>
      </c>
    </row>
    <row r="50" spans="1:23" customFormat="1" ht="110.1" customHeight="1" x14ac:dyDescent="0.25">
      <c r="A50" s="437">
        <v>13</v>
      </c>
      <c r="B50" s="411" t="s">
        <v>992</v>
      </c>
      <c r="C50" s="408" t="s">
        <v>243</v>
      </c>
    </row>
    <row r="51" spans="1:23" customFormat="1" ht="36" x14ac:dyDescent="0.25">
      <c r="A51" s="173">
        <v>14</v>
      </c>
      <c r="B51" s="346" t="s">
        <v>993</v>
      </c>
      <c r="C51" s="409" t="s">
        <v>664</v>
      </c>
    </row>
    <row r="52" spans="1:23" customFormat="1" ht="39.9" customHeight="1" x14ac:dyDescent="0.25">
      <c r="A52" s="173">
        <v>15</v>
      </c>
      <c r="B52" s="346" t="s">
        <v>994</v>
      </c>
      <c r="C52" s="409" t="s">
        <v>275</v>
      </c>
    </row>
    <row r="53" spans="1:23" customFormat="1" ht="20.100000000000001" customHeight="1" x14ac:dyDescent="0.25">
      <c r="A53" s="173">
        <v>16</v>
      </c>
      <c r="B53" s="346" t="s">
        <v>785</v>
      </c>
      <c r="C53" s="410"/>
    </row>
    <row r="54" spans="1:23" customFormat="1" ht="20.100000000000001" customHeight="1" x14ac:dyDescent="0.25">
      <c r="A54" s="173">
        <v>17</v>
      </c>
      <c r="B54" s="346" t="s">
        <v>786</v>
      </c>
      <c r="C54" s="173"/>
    </row>
    <row r="55" spans="1:23" s="406" customFormat="1" ht="39.9" customHeight="1" collapsed="1" x14ac:dyDescent="0.3">
      <c r="A55" s="1037" t="s">
        <v>863</v>
      </c>
      <c r="B55" s="1037"/>
      <c r="C55" s="175" t="s">
        <v>665</v>
      </c>
      <c r="D55" s="412"/>
      <c r="E55" s="413"/>
      <c r="F55" s="413"/>
      <c r="G55" s="413"/>
      <c r="H55" s="413"/>
      <c r="I55" s="413"/>
      <c r="J55" s="413"/>
      <c r="K55" s="413"/>
      <c r="L55" s="413"/>
      <c r="M55" s="413"/>
      <c r="N55" s="413"/>
      <c r="O55" s="413"/>
      <c r="P55" s="413"/>
      <c r="Q55" s="413"/>
      <c r="R55" s="413"/>
      <c r="S55" s="413"/>
      <c r="T55" s="413"/>
      <c r="U55" s="413"/>
      <c r="V55" s="413"/>
      <c r="W55" s="413"/>
    </row>
    <row r="56" spans="1:23" s="406" customFormat="1" ht="30" customHeight="1" x14ac:dyDescent="0.3">
      <c r="A56" s="1037"/>
      <c r="B56" s="1037"/>
      <c r="C56" s="414" t="s">
        <v>666</v>
      </c>
      <c r="D56" s="412"/>
      <c r="E56" s="413"/>
      <c r="F56" s="413"/>
      <c r="G56" s="413"/>
      <c r="H56" s="413"/>
      <c r="I56" s="413"/>
      <c r="J56" s="413"/>
      <c r="K56" s="413"/>
      <c r="L56" s="413"/>
      <c r="M56" s="413"/>
      <c r="N56" s="413"/>
      <c r="O56" s="413"/>
      <c r="P56" s="413"/>
      <c r="Q56" s="413"/>
      <c r="R56" s="413"/>
      <c r="S56" s="413"/>
      <c r="T56" s="413"/>
      <c r="U56" s="413"/>
      <c r="V56" s="413"/>
      <c r="W56" s="413"/>
    </row>
    <row r="57" spans="1:23" s="424" customFormat="1" ht="30" customHeight="1" x14ac:dyDescent="0.25">
      <c r="A57" s="1046" t="s">
        <v>122</v>
      </c>
      <c r="B57" s="1046"/>
      <c r="C57" s="1046"/>
    </row>
    <row r="58" spans="1:23" s="419" customFormat="1" ht="18" x14ac:dyDescent="0.35">
      <c r="A58" s="425"/>
      <c r="B58" s="426"/>
      <c r="C58" s="426"/>
    </row>
    <row r="59" spans="1:23" s="431" customFormat="1" ht="36" customHeight="1" x14ac:dyDescent="0.3">
      <c r="A59" s="437">
        <v>1</v>
      </c>
      <c r="B59" s="455" t="s">
        <v>751</v>
      </c>
      <c r="C59" s="455" t="s">
        <v>123</v>
      </c>
    </row>
    <row r="60" spans="1:23" s="431" customFormat="1" ht="333.75" customHeight="1" x14ac:dyDescent="0.3">
      <c r="A60" s="1054">
        <v>2</v>
      </c>
      <c r="B60" s="1056" t="s">
        <v>752</v>
      </c>
      <c r="C60" s="435" t="s">
        <v>124</v>
      </c>
    </row>
    <row r="61" spans="1:23" ht="63.75" customHeight="1" x14ac:dyDescent="0.25">
      <c r="A61" s="1054"/>
      <c r="B61" s="1056"/>
      <c r="C61" s="435" t="s">
        <v>102</v>
      </c>
    </row>
    <row r="62" spans="1:23" s="431" customFormat="1" ht="192" customHeight="1" x14ac:dyDescent="0.3">
      <c r="A62" s="1054"/>
      <c r="B62" s="1056"/>
      <c r="C62" s="455" t="s">
        <v>125</v>
      </c>
    </row>
    <row r="63" spans="1:23" ht="317.25" customHeight="1" x14ac:dyDescent="0.25">
      <c r="A63" s="1054"/>
      <c r="B63" s="1056"/>
      <c r="C63" s="435" t="s">
        <v>126</v>
      </c>
    </row>
    <row r="64" spans="1:23" ht="72" x14ac:dyDescent="0.25">
      <c r="A64" s="1054"/>
      <c r="B64" s="1056"/>
      <c r="C64" s="435" t="s">
        <v>105</v>
      </c>
    </row>
    <row r="65" spans="1:4" s="431" customFormat="1" ht="36" x14ac:dyDescent="0.3">
      <c r="A65" s="1054">
        <v>3</v>
      </c>
      <c r="B65" s="455" t="s">
        <v>753</v>
      </c>
      <c r="C65" s="435" t="s">
        <v>127</v>
      </c>
    </row>
    <row r="66" spans="1:4" customFormat="1" ht="96" customHeight="1" x14ac:dyDescent="0.25">
      <c r="A66" s="1054"/>
      <c r="B66" s="455" t="s">
        <v>893</v>
      </c>
      <c r="C66" s="173" t="s">
        <v>981</v>
      </c>
    </row>
    <row r="67" spans="1:4" s="431" customFormat="1" ht="39.9" customHeight="1" x14ac:dyDescent="0.3">
      <c r="A67" s="437">
        <v>4</v>
      </c>
      <c r="B67" s="455" t="s">
        <v>894</v>
      </c>
      <c r="C67" s="435" t="s">
        <v>179</v>
      </c>
    </row>
    <row r="68" spans="1:4" s="431" customFormat="1" ht="96.75" customHeight="1" x14ac:dyDescent="0.3">
      <c r="A68" s="437">
        <v>5</v>
      </c>
      <c r="B68" s="455" t="s">
        <v>895</v>
      </c>
      <c r="C68" s="435" t="s">
        <v>128</v>
      </c>
      <c r="D68" s="465"/>
    </row>
    <row r="69" spans="1:4" customFormat="1" ht="39.9" customHeight="1" x14ac:dyDescent="0.25">
      <c r="A69" s="1038">
        <v>6</v>
      </c>
      <c r="B69" s="346" t="s">
        <v>972</v>
      </c>
      <c r="C69" s="175" t="s">
        <v>662</v>
      </c>
    </row>
    <row r="70" spans="1:4" customFormat="1" ht="30" customHeight="1" x14ac:dyDescent="0.25">
      <c r="A70" s="1038"/>
      <c r="B70" s="346" t="s">
        <v>973</v>
      </c>
      <c r="C70" s="174" t="s">
        <v>667</v>
      </c>
    </row>
    <row r="71" spans="1:4" customFormat="1" ht="30" customHeight="1" x14ac:dyDescent="0.25">
      <c r="A71" s="1038"/>
      <c r="B71" s="346" t="s">
        <v>974</v>
      </c>
      <c r="C71" s="175" t="s">
        <v>862</v>
      </c>
    </row>
    <row r="72" spans="1:4" customFormat="1" ht="39.9" customHeight="1" x14ac:dyDescent="0.25">
      <c r="A72" s="173">
        <v>7</v>
      </c>
      <c r="B72" s="346" t="s">
        <v>984</v>
      </c>
      <c r="C72" s="408" t="s">
        <v>509</v>
      </c>
    </row>
    <row r="73" spans="1:4" ht="39.9" customHeight="1" x14ac:dyDescent="0.25">
      <c r="A73" s="437">
        <v>8</v>
      </c>
      <c r="B73" s="411" t="s">
        <v>985</v>
      </c>
      <c r="C73" s="435" t="s">
        <v>108</v>
      </c>
    </row>
    <row r="74" spans="1:4" ht="39.9" customHeight="1" x14ac:dyDescent="0.25">
      <c r="A74" s="437">
        <v>9</v>
      </c>
      <c r="B74" s="411" t="s">
        <v>986</v>
      </c>
      <c r="C74" s="435" t="s">
        <v>241</v>
      </c>
    </row>
    <row r="75" spans="1:4" ht="39.9" customHeight="1" x14ac:dyDescent="0.25">
      <c r="A75" s="437">
        <v>10</v>
      </c>
      <c r="B75" s="411" t="s">
        <v>988</v>
      </c>
      <c r="C75" s="435" t="s">
        <v>242</v>
      </c>
    </row>
    <row r="76" spans="1:4" customFormat="1" ht="140.1" customHeight="1" x14ac:dyDescent="0.25">
      <c r="A76" s="173">
        <v>11</v>
      </c>
      <c r="B76" s="346" t="s">
        <v>990</v>
      </c>
      <c r="C76" s="408" t="s">
        <v>663</v>
      </c>
    </row>
    <row r="77" spans="1:4" customFormat="1" ht="39.9" customHeight="1" x14ac:dyDescent="0.25">
      <c r="A77" s="437">
        <v>12</v>
      </c>
      <c r="B77" s="411" t="s">
        <v>991</v>
      </c>
      <c r="C77" s="176" t="s">
        <v>678</v>
      </c>
    </row>
    <row r="78" spans="1:4" customFormat="1" ht="110.1" customHeight="1" x14ac:dyDescent="0.25">
      <c r="A78" s="437">
        <v>13</v>
      </c>
      <c r="B78" s="411" t="s">
        <v>992</v>
      </c>
      <c r="C78" s="408" t="s">
        <v>243</v>
      </c>
    </row>
    <row r="79" spans="1:4" customFormat="1" ht="39.9" customHeight="1" x14ac:dyDescent="0.25">
      <c r="A79" s="173">
        <v>14</v>
      </c>
      <c r="B79" s="346" t="s">
        <v>993</v>
      </c>
      <c r="C79" s="409" t="s">
        <v>664</v>
      </c>
    </row>
    <row r="80" spans="1:4" customFormat="1" ht="39.9" customHeight="1" x14ac:dyDescent="0.25">
      <c r="A80" s="173">
        <v>15</v>
      </c>
      <c r="B80" s="346" t="s">
        <v>994</v>
      </c>
      <c r="C80" s="409" t="s">
        <v>275</v>
      </c>
    </row>
    <row r="81" spans="1:23" customFormat="1" ht="20.100000000000001" customHeight="1" x14ac:dyDescent="0.25">
      <c r="A81" s="173">
        <v>16</v>
      </c>
      <c r="B81" s="346" t="s">
        <v>785</v>
      </c>
      <c r="C81" s="410"/>
    </row>
    <row r="82" spans="1:23" customFormat="1" ht="20.100000000000001" customHeight="1" x14ac:dyDescent="0.25">
      <c r="A82" s="173">
        <v>17</v>
      </c>
      <c r="B82" s="346" t="s">
        <v>786</v>
      </c>
      <c r="C82" s="173"/>
    </row>
    <row r="83" spans="1:23" s="406" customFormat="1" ht="39.9" customHeight="1" collapsed="1" x14ac:dyDescent="0.3">
      <c r="A83" s="1037" t="s">
        <v>863</v>
      </c>
      <c r="B83" s="1037"/>
      <c r="C83" s="175" t="s">
        <v>665</v>
      </c>
      <c r="D83" s="412"/>
      <c r="E83" s="413"/>
      <c r="F83" s="413"/>
      <c r="G83" s="413"/>
      <c r="H83" s="413"/>
      <c r="I83" s="413"/>
      <c r="J83" s="413"/>
      <c r="K83" s="413"/>
      <c r="L83" s="413"/>
      <c r="M83" s="413"/>
      <c r="N83" s="413"/>
      <c r="O83" s="413"/>
      <c r="P83" s="413"/>
      <c r="Q83" s="413"/>
      <c r="R83" s="413"/>
      <c r="S83" s="413"/>
      <c r="T83" s="413"/>
      <c r="U83" s="413"/>
      <c r="V83" s="413"/>
      <c r="W83" s="413"/>
    </row>
    <row r="84" spans="1:23" s="406" customFormat="1" ht="30" customHeight="1" x14ac:dyDescent="0.3">
      <c r="A84" s="1037"/>
      <c r="B84" s="1037"/>
      <c r="C84" s="414" t="s">
        <v>666</v>
      </c>
      <c r="D84" s="412"/>
      <c r="E84" s="413"/>
      <c r="F84" s="413"/>
      <c r="G84" s="413"/>
      <c r="H84" s="413"/>
      <c r="I84" s="413"/>
      <c r="J84" s="413"/>
      <c r="K84" s="413"/>
      <c r="L84" s="413"/>
      <c r="M84" s="413"/>
      <c r="N84" s="413"/>
      <c r="O84" s="413"/>
      <c r="P84" s="413"/>
      <c r="Q84" s="413"/>
      <c r="R84" s="413"/>
      <c r="S84" s="413"/>
      <c r="T84" s="413"/>
      <c r="U84" s="413"/>
      <c r="V84" s="413"/>
      <c r="W84" s="413"/>
    </row>
    <row r="85" spans="1:23" s="424" customFormat="1" ht="30" customHeight="1" x14ac:dyDescent="0.25">
      <c r="A85" s="1046" t="s">
        <v>129</v>
      </c>
      <c r="B85" s="1046"/>
      <c r="C85" s="1046"/>
    </row>
    <row r="86" spans="1:23" s="419" customFormat="1" ht="18" x14ac:dyDescent="0.35">
      <c r="A86" s="425"/>
      <c r="B86" s="426"/>
      <c r="C86" s="426"/>
    </row>
    <row r="87" spans="1:23" s="431" customFormat="1" ht="30" customHeight="1" x14ac:dyDescent="0.3">
      <c r="A87" s="437">
        <v>1</v>
      </c>
      <c r="B87" s="455" t="s">
        <v>751</v>
      </c>
      <c r="C87" s="455" t="s">
        <v>130</v>
      </c>
    </row>
    <row r="88" spans="1:23" s="431" customFormat="1" ht="350.25" customHeight="1" x14ac:dyDescent="0.3">
      <c r="A88" s="1054">
        <v>2</v>
      </c>
      <c r="B88" s="1056" t="s">
        <v>752</v>
      </c>
      <c r="C88" s="435" t="s">
        <v>131</v>
      </c>
    </row>
    <row r="89" spans="1:23" ht="63.75" customHeight="1" x14ac:dyDescent="0.25">
      <c r="A89" s="1054"/>
      <c r="B89" s="1056"/>
      <c r="C89" s="435" t="s">
        <v>102</v>
      </c>
    </row>
    <row r="90" spans="1:23" s="431" customFormat="1" ht="242.25" customHeight="1" x14ac:dyDescent="0.3">
      <c r="A90" s="1054"/>
      <c r="B90" s="1056"/>
      <c r="C90" s="455" t="s">
        <v>142</v>
      </c>
    </row>
    <row r="91" spans="1:23" ht="317.25" customHeight="1" x14ac:dyDescent="0.25">
      <c r="A91" s="1054"/>
      <c r="B91" s="1056"/>
      <c r="C91" s="435" t="s">
        <v>126</v>
      </c>
    </row>
    <row r="92" spans="1:23" ht="72" x14ac:dyDescent="0.25">
      <c r="A92" s="1054"/>
      <c r="B92" s="1056"/>
      <c r="C92" s="435" t="s">
        <v>105</v>
      </c>
    </row>
    <row r="93" spans="1:23" s="431" customFormat="1" ht="36" x14ac:dyDescent="0.3">
      <c r="A93" s="1054">
        <v>3</v>
      </c>
      <c r="B93" s="455" t="s">
        <v>753</v>
      </c>
      <c r="C93" s="435" t="s">
        <v>143</v>
      </c>
    </row>
    <row r="94" spans="1:23" customFormat="1" ht="96" customHeight="1" x14ac:dyDescent="0.25">
      <c r="A94" s="1054"/>
      <c r="B94" s="455" t="s">
        <v>893</v>
      </c>
      <c r="C94" s="173" t="s">
        <v>981</v>
      </c>
    </row>
    <row r="95" spans="1:23" s="431" customFormat="1" ht="39.9" customHeight="1" x14ac:dyDescent="0.3">
      <c r="A95" s="437">
        <v>4</v>
      </c>
      <c r="B95" s="455" t="s">
        <v>894</v>
      </c>
      <c r="C95" s="435" t="s">
        <v>179</v>
      </c>
    </row>
    <row r="96" spans="1:23" s="431" customFormat="1" ht="108" x14ac:dyDescent="0.3">
      <c r="A96" s="437">
        <v>5</v>
      </c>
      <c r="B96" s="455" t="s">
        <v>895</v>
      </c>
      <c r="C96" s="435" t="s">
        <v>144</v>
      </c>
    </row>
    <row r="97" spans="1:23" customFormat="1" ht="39.9" customHeight="1" x14ac:dyDescent="0.25">
      <c r="A97" s="1038">
        <v>6</v>
      </c>
      <c r="B97" s="346" t="s">
        <v>972</v>
      </c>
      <c r="C97" s="175" t="s">
        <v>662</v>
      </c>
    </row>
    <row r="98" spans="1:23" customFormat="1" ht="30" customHeight="1" x14ac:dyDescent="0.25">
      <c r="A98" s="1038"/>
      <c r="B98" s="346" t="s">
        <v>973</v>
      </c>
      <c r="C98" s="174" t="s">
        <v>667</v>
      </c>
    </row>
    <row r="99" spans="1:23" customFormat="1" ht="30" customHeight="1" x14ac:dyDescent="0.25">
      <c r="A99" s="1038"/>
      <c r="B99" s="346" t="s">
        <v>974</v>
      </c>
      <c r="C99" s="175" t="s">
        <v>862</v>
      </c>
    </row>
    <row r="100" spans="1:23" customFormat="1" ht="39.9" customHeight="1" x14ac:dyDescent="0.25">
      <c r="A100" s="173">
        <v>7</v>
      </c>
      <c r="B100" s="346" t="s">
        <v>984</v>
      </c>
      <c r="C100" s="408" t="s">
        <v>509</v>
      </c>
    </row>
    <row r="101" spans="1:23" ht="39.9" customHeight="1" x14ac:dyDescent="0.25">
      <c r="A101" s="437">
        <v>8</v>
      </c>
      <c r="B101" s="411" t="s">
        <v>985</v>
      </c>
      <c r="C101" s="435" t="s">
        <v>108</v>
      </c>
    </row>
    <row r="102" spans="1:23" ht="39.9" customHeight="1" x14ac:dyDescent="0.25">
      <c r="A102" s="437">
        <v>9</v>
      </c>
      <c r="B102" s="411" t="s">
        <v>986</v>
      </c>
      <c r="C102" s="435" t="s">
        <v>241</v>
      </c>
    </row>
    <row r="103" spans="1:23" ht="39.9" customHeight="1" x14ac:dyDescent="0.25">
      <c r="A103" s="437">
        <v>10</v>
      </c>
      <c r="B103" s="411" t="s">
        <v>988</v>
      </c>
      <c r="C103" s="435" t="s">
        <v>242</v>
      </c>
    </row>
    <row r="104" spans="1:23" customFormat="1" ht="140.1" customHeight="1" x14ac:dyDescent="0.25">
      <c r="A104" s="173">
        <v>11</v>
      </c>
      <c r="B104" s="346" t="s">
        <v>990</v>
      </c>
      <c r="C104" s="408" t="s">
        <v>663</v>
      </c>
    </row>
    <row r="105" spans="1:23" customFormat="1" ht="39.9" customHeight="1" x14ac:dyDescent="0.25">
      <c r="A105" s="437">
        <v>12</v>
      </c>
      <c r="B105" s="411" t="s">
        <v>991</v>
      </c>
      <c r="C105" s="176" t="s">
        <v>678</v>
      </c>
    </row>
    <row r="106" spans="1:23" customFormat="1" ht="110.1" customHeight="1" x14ac:dyDescent="0.25">
      <c r="A106" s="437">
        <v>13</v>
      </c>
      <c r="B106" s="411" t="s">
        <v>992</v>
      </c>
      <c r="C106" s="408" t="s">
        <v>243</v>
      </c>
    </row>
    <row r="107" spans="1:23" customFormat="1" ht="39.9" customHeight="1" x14ac:dyDescent="0.25">
      <c r="A107" s="173">
        <v>14</v>
      </c>
      <c r="B107" s="346" t="s">
        <v>993</v>
      </c>
      <c r="C107" s="409" t="s">
        <v>664</v>
      </c>
    </row>
    <row r="108" spans="1:23" customFormat="1" ht="39.9" customHeight="1" x14ac:dyDescent="0.25">
      <c r="A108" s="173">
        <v>15</v>
      </c>
      <c r="B108" s="346" t="s">
        <v>994</v>
      </c>
      <c r="C108" s="409" t="s">
        <v>359</v>
      </c>
    </row>
    <row r="109" spans="1:23" customFormat="1" ht="20.100000000000001" customHeight="1" x14ac:dyDescent="0.25">
      <c r="A109" s="173">
        <v>16</v>
      </c>
      <c r="B109" s="346" t="s">
        <v>785</v>
      </c>
      <c r="C109" s="410"/>
    </row>
    <row r="110" spans="1:23" customFormat="1" ht="20.100000000000001" customHeight="1" x14ac:dyDescent="0.25">
      <c r="A110" s="173">
        <v>17</v>
      </c>
      <c r="B110" s="346" t="s">
        <v>786</v>
      </c>
      <c r="C110" s="173"/>
    </row>
    <row r="111" spans="1:23" s="406" customFormat="1" ht="39.9" customHeight="1" collapsed="1" x14ac:dyDescent="0.3">
      <c r="A111" s="1037" t="s">
        <v>863</v>
      </c>
      <c r="B111" s="1037"/>
      <c r="C111" s="175" t="s">
        <v>665</v>
      </c>
      <c r="D111" s="412"/>
      <c r="E111" s="413"/>
      <c r="F111" s="413"/>
      <c r="G111" s="413"/>
      <c r="H111" s="413"/>
      <c r="I111" s="413"/>
      <c r="J111" s="413"/>
      <c r="K111" s="413"/>
      <c r="L111" s="413"/>
      <c r="M111" s="413"/>
      <c r="N111" s="413"/>
      <c r="O111" s="413"/>
      <c r="P111" s="413"/>
      <c r="Q111" s="413"/>
      <c r="R111" s="413"/>
      <c r="S111" s="413"/>
      <c r="T111" s="413"/>
      <c r="U111" s="413"/>
      <c r="V111" s="413"/>
      <c r="W111" s="413"/>
    </row>
    <row r="112" spans="1:23" s="406" customFormat="1" ht="30" customHeight="1" x14ac:dyDescent="0.3">
      <c r="A112" s="1037"/>
      <c r="B112" s="1037"/>
      <c r="C112" s="414" t="s">
        <v>666</v>
      </c>
      <c r="D112" s="412"/>
      <c r="E112" s="413"/>
      <c r="F112" s="413"/>
      <c r="G112" s="413"/>
      <c r="H112" s="413"/>
      <c r="I112" s="413"/>
      <c r="J112" s="413"/>
      <c r="K112" s="413"/>
      <c r="L112" s="413"/>
      <c r="M112" s="413"/>
      <c r="N112" s="413"/>
      <c r="O112" s="413"/>
      <c r="P112" s="413"/>
      <c r="Q112" s="413"/>
      <c r="R112" s="413"/>
      <c r="S112" s="413"/>
      <c r="T112" s="413"/>
      <c r="U112" s="413"/>
      <c r="V112" s="413"/>
      <c r="W112" s="413"/>
    </row>
    <row r="113" spans="1:7" s="424" customFormat="1" ht="30" customHeight="1" x14ac:dyDescent="0.25">
      <c r="A113" s="1046" t="s">
        <v>145</v>
      </c>
      <c r="B113" s="1046"/>
      <c r="C113" s="1046"/>
    </row>
    <row r="114" spans="1:7" s="419" customFormat="1" ht="18" x14ac:dyDescent="0.35">
      <c r="A114" s="425"/>
      <c r="B114" s="426"/>
      <c r="C114" s="426"/>
    </row>
    <row r="115" spans="1:7" s="431" customFormat="1" ht="33.75" customHeight="1" x14ac:dyDescent="0.3">
      <c r="A115" s="437">
        <v>1</v>
      </c>
      <c r="B115" s="455" t="s">
        <v>751</v>
      </c>
      <c r="C115" s="455" t="s">
        <v>146</v>
      </c>
    </row>
    <row r="116" spans="1:7" s="431" customFormat="1" ht="301.5" customHeight="1" x14ac:dyDescent="0.3">
      <c r="A116" s="1054">
        <v>2</v>
      </c>
      <c r="B116" s="1056" t="s">
        <v>752</v>
      </c>
      <c r="C116" s="435" t="s">
        <v>147</v>
      </c>
    </row>
    <row r="117" spans="1:7" ht="63.75" customHeight="1" x14ac:dyDescent="0.25">
      <c r="A117" s="1054"/>
      <c r="B117" s="1056"/>
      <c r="C117" s="435" t="s">
        <v>102</v>
      </c>
    </row>
    <row r="118" spans="1:7" s="431" customFormat="1" ht="185.25" customHeight="1" x14ac:dyDescent="0.3">
      <c r="A118" s="1054"/>
      <c r="B118" s="1056"/>
      <c r="C118" s="435" t="s">
        <v>148</v>
      </c>
    </row>
    <row r="119" spans="1:7" ht="317.25" customHeight="1" x14ac:dyDescent="0.25">
      <c r="A119" s="1054"/>
      <c r="B119" s="1056"/>
      <c r="C119" s="435" t="s">
        <v>126</v>
      </c>
    </row>
    <row r="120" spans="1:7" ht="72" x14ac:dyDescent="0.25">
      <c r="A120" s="1054"/>
      <c r="B120" s="1056"/>
      <c r="C120" s="435" t="s">
        <v>105</v>
      </c>
    </row>
    <row r="121" spans="1:7" s="431" customFormat="1" ht="36" x14ac:dyDescent="0.3">
      <c r="A121" s="1054">
        <v>3</v>
      </c>
      <c r="B121" s="455" t="s">
        <v>753</v>
      </c>
      <c r="C121" s="435" t="s">
        <v>149</v>
      </c>
    </row>
    <row r="122" spans="1:7" customFormat="1" ht="96" customHeight="1" x14ac:dyDescent="0.25">
      <c r="A122" s="1054"/>
      <c r="B122" s="455" t="s">
        <v>893</v>
      </c>
      <c r="C122" s="173" t="s">
        <v>981</v>
      </c>
    </row>
    <row r="123" spans="1:7" customFormat="1" ht="39.9" customHeight="1" x14ac:dyDescent="0.25">
      <c r="A123" s="173">
        <v>4</v>
      </c>
      <c r="B123" s="346" t="s">
        <v>894</v>
      </c>
      <c r="C123" s="346" t="s">
        <v>150</v>
      </c>
      <c r="G123" s="3"/>
    </row>
    <row r="124" spans="1:7" s="431" customFormat="1" ht="206.25" customHeight="1" x14ac:dyDescent="0.3">
      <c r="A124" s="437">
        <v>5</v>
      </c>
      <c r="B124" s="455" t="s">
        <v>895</v>
      </c>
      <c r="C124" s="435" t="s">
        <v>151</v>
      </c>
      <c r="D124" s="465"/>
    </row>
    <row r="125" spans="1:7" customFormat="1" ht="39.9" customHeight="1" x14ac:dyDescent="0.25">
      <c r="A125" s="1038">
        <v>6</v>
      </c>
      <c r="B125" s="346" t="s">
        <v>972</v>
      </c>
      <c r="C125" s="175" t="s">
        <v>662</v>
      </c>
    </row>
    <row r="126" spans="1:7" customFormat="1" ht="30" customHeight="1" x14ac:dyDescent="0.25">
      <c r="A126" s="1038"/>
      <c r="B126" s="346" t="s">
        <v>973</v>
      </c>
      <c r="C126" s="174" t="s">
        <v>667</v>
      </c>
    </row>
    <row r="127" spans="1:7" customFormat="1" ht="30" customHeight="1" x14ac:dyDescent="0.25">
      <c r="A127" s="1038"/>
      <c r="B127" s="346" t="s">
        <v>974</v>
      </c>
      <c r="C127" s="175" t="s">
        <v>862</v>
      </c>
    </row>
    <row r="128" spans="1:7" customFormat="1" ht="39.9" customHeight="1" x14ac:dyDescent="0.25">
      <c r="A128" s="173">
        <v>7</v>
      </c>
      <c r="B128" s="346" t="s">
        <v>984</v>
      </c>
      <c r="C128" s="408" t="s">
        <v>509</v>
      </c>
    </row>
    <row r="129" spans="1:23" ht="39.9" customHeight="1" x14ac:dyDescent="0.25">
      <c r="A129" s="437">
        <v>8</v>
      </c>
      <c r="B129" s="411" t="s">
        <v>985</v>
      </c>
      <c r="C129" s="435" t="s">
        <v>108</v>
      </c>
    </row>
    <row r="130" spans="1:23" ht="39.9" customHeight="1" x14ac:dyDescent="0.25">
      <c r="A130" s="437">
        <v>9</v>
      </c>
      <c r="B130" s="411" t="s">
        <v>986</v>
      </c>
      <c r="C130" s="435" t="s">
        <v>241</v>
      </c>
    </row>
    <row r="131" spans="1:23" ht="39.9" customHeight="1" x14ac:dyDescent="0.25">
      <c r="A131" s="437">
        <v>10</v>
      </c>
      <c r="B131" s="411" t="s">
        <v>988</v>
      </c>
      <c r="C131" s="435" t="s">
        <v>242</v>
      </c>
    </row>
    <row r="132" spans="1:23" customFormat="1" ht="140.1" customHeight="1" x14ac:dyDescent="0.25">
      <c r="A132" s="173">
        <v>11</v>
      </c>
      <c r="B132" s="346" t="s">
        <v>990</v>
      </c>
      <c r="C132" s="408" t="s">
        <v>663</v>
      </c>
    </row>
    <row r="133" spans="1:23" customFormat="1" ht="39.9" customHeight="1" x14ac:dyDescent="0.25">
      <c r="A133" s="437">
        <v>12</v>
      </c>
      <c r="B133" s="411" t="s">
        <v>991</v>
      </c>
      <c r="C133" s="176" t="s">
        <v>678</v>
      </c>
    </row>
    <row r="134" spans="1:23" customFormat="1" ht="110.1" customHeight="1" x14ac:dyDescent="0.25">
      <c r="A134" s="437">
        <v>13</v>
      </c>
      <c r="B134" s="411" t="s">
        <v>992</v>
      </c>
      <c r="C134" s="408" t="s">
        <v>243</v>
      </c>
    </row>
    <row r="135" spans="1:23" customFormat="1" ht="36" x14ac:dyDescent="0.25">
      <c r="A135" s="173">
        <v>14</v>
      </c>
      <c r="B135" s="346" t="s">
        <v>993</v>
      </c>
      <c r="C135" s="409" t="s">
        <v>664</v>
      </c>
    </row>
    <row r="136" spans="1:23" customFormat="1" ht="39.9" customHeight="1" x14ac:dyDescent="0.25">
      <c r="A136" s="173">
        <v>15</v>
      </c>
      <c r="B136" s="346" t="s">
        <v>994</v>
      </c>
      <c r="C136" s="409" t="s">
        <v>359</v>
      </c>
    </row>
    <row r="137" spans="1:23" customFormat="1" ht="34.5" customHeight="1" x14ac:dyDescent="0.25">
      <c r="A137" s="173">
        <v>16</v>
      </c>
      <c r="B137" s="346" t="s">
        <v>785</v>
      </c>
      <c r="C137" s="410"/>
    </row>
    <row r="138" spans="1:23" customFormat="1" ht="20.100000000000001" customHeight="1" x14ac:dyDescent="0.25">
      <c r="A138" s="173">
        <v>17</v>
      </c>
      <c r="B138" s="346" t="s">
        <v>786</v>
      </c>
      <c r="C138" s="173"/>
    </row>
    <row r="139" spans="1:23" s="406" customFormat="1" ht="39.9" customHeight="1" collapsed="1" x14ac:dyDescent="0.3">
      <c r="A139" s="1037" t="s">
        <v>863</v>
      </c>
      <c r="B139" s="1037"/>
      <c r="C139" s="175" t="s">
        <v>665</v>
      </c>
      <c r="D139" s="412"/>
      <c r="E139" s="413"/>
      <c r="F139" s="413"/>
      <c r="G139" s="413"/>
      <c r="H139" s="413"/>
      <c r="I139" s="413"/>
      <c r="J139" s="413"/>
      <c r="K139" s="413"/>
      <c r="L139" s="413"/>
      <c r="M139" s="413"/>
      <c r="N139" s="413"/>
      <c r="O139" s="413"/>
      <c r="P139" s="413"/>
      <c r="Q139" s="413"/>
      <c r="R139" s="413"/>
      <c r="S139" s="413"/>
      <c r="T139" s="413"/>
      <c r="U139" s="413"/>
      <c r="V139" s="413"/>
      <c r="W139" s="413"/>
    </row>
    <row r="140" spans="1:23" s="406" customFormat="1" ht="30" customHeight="1" x14ac:dyDescent="0.3">
      <c r="A140" s="1037"/>
      <c r="B140" s="1037"/>
      <c r="C140" s="414" t="s">
        <v>666</v>
      </c>
      <c r="D140" s="412"/>
      <c r="E140" s="413"/>
      <c r="F140" s="413"/>
      <c r="G140" s="413"/>
      <c r="H140" s="413"/>
      <c r="I140" s="413"/>
      <c r="J140" s="413"/>
      <c r="K140" s="413"/>
      <c r="L140" s="413"/>
      <c r="M140" s="413"/>
      <c r="N140" s="413"/>
      <c r="O140" s="413"/>
      <c r="P140" s="413"/>
      <c r="Q140" s="413"/>
      <c r="R140" s="413"/>
      <c r="S140" s="413"/>
      <c r="T140" s="413"/>
      <c r="U140" s="413"/>
      <c r="V140" s="413"/>
      <c r="W140" s="413"/>
    </row>
    <row r="141" spans="1:23" s="424" customFormat="1" ht="30" customHeight="1" x14ac:dyDescent="0.25">
      <c r="A141" s="1046" t="s">
        <v>152</v>
      </c>
      <c r="B141" s="1046"/>
      <c r="C141" s="1046"/>
    </row>
    <row r="142" spans="1:23" s="419" customFormat="1" ht="18" x14ac:dyDescent="0.35">
      <c r="A142" s="425"/>
      <c r="B142" s="426"/>
      <c r="C142" s="426"/>
    </row>
    <row r="143" spans="1:23" s="431" customFormat="1" ht="30" customHeight="1" x14ac:dyDescent="0.3">
      <c r="A143" s="437">
        <v>1</v>
      </c>
      <c r="B143" s="455" t="s">
        <v>751</v>
      </c>
      <c r="C143" s="455" t="s">
        <v>153</v>
      </c>
    </row>
    <row r="144" spans="1:23" s="431" customFormat="1" ht="258.75" customHeight="1" x14ac:dyDescent="0.3">
      <c r="A144" s="1054">
        <v>2</v>
      </c>
      <c r="B144" s="1056" t="s">
        <v>752</v>
      </c>
      <c r="C144" s="435" t="s">
        <v>154</v>
      </c>
    </row>
    <row r="145" spans="1:7" ht="317.25" customHeight="1" x14ac:dyDescent="0.25">
      <c r="A145" s="1054"/>
      <c r="B145" s="1056"/>
      <c r="C145" s="435" t="s">
        <v>126</v>
      </c>
    </row>
    <row r="146" spans="1:7" ht="63.75" customHeight="1" x14ac:dyDescent="0.25">
      <c r="A146" s="1054"/>
      <c r="B146" s="1056"/>
      <c r="C146" s="435" t="s">
        <v>102</v>
      </c>
    </row>
    <row r="147" spans="1:7" ht="192.75" customHeight="1" x14ac:dyDescent="0.25">
      <c r="A147" s="1054"/>
      <c r="B147" s="1056"/>
      <c r="C147" s="435" t="s">
        <v>155</v>
      </c>
    </row>
    <row r="148" spans="1:7" ht="90.75" customHeight="1" x14ac:dyDescent="0.25">
      <c r="A148" s="1054"/>
      <c r="B148" s="1056"/>
      <c r="C148" s="435" t="s">
        <v>105</v>
      </c>
    </row>
    <row r="149" spans="1:7" s="431" customFormat="1" ht="36" x14ac:dyDescent="0.3">
      <c r="A149" s="1054">
        <v>3</v>
      </c>
      <c r="B149" s="455" t="s">
        <v>753</v>
      </c>
      <c r="C149" s="435" t="s">
        <v>156</v>
      </c>
    </row>
    <row r="150" spans="1:7" customFormat="1" ht="96" customHeight="1" x14ac:dyDescent="0.25">
      <c r="A150" s="1054"/>
      <c r="B150" s="455" t="s">
        <v>893</v>
      </c>
      <c r="C150" s="173" t="s">
        <v>981</v>
      </c>
    </row>
    <row r="151" spans="1:7" customFormat="1" ht="39.9" customHeight="1" x14ac:dyDescent="0.25">
      <c r="A151" s="173">
        <v>4</v>
      </c>
      <c r="B151" s="346" t="s">
        <v>894</v>
      </c>
      <c r="C151" s="346" t="s">
        <v>157</v>
      </c>
      <c r="G151" s="3"/>
    </row>
    <row r="152" spans="1:7" s="431" customFormat="1" ht="96" customHeight="1" x14ac:dyDescent="0.3">
      <c r="A152" s="437">
        <v>5</v>
      </c>
      <c r="B152" s="455" t="s">
        <v>895</v>
      </c>
      <c r="C152" s="435" t="s">
        <v>158</v>
      </c>
    </row>
    <row r="153" spans="1:7" customFormat="1" ht="39.9" customHeight="1" x14ac:dyDescent="0.25">
      <c r="A153" s="1038">
        <v>6</v>
      </c>
      <c r="B153" s="346" t="s">
        <v>972</v>
      </c>
      <c r="C153" s="175" t="s">
        <v>662</v>
      </c>
    </row>
    <row r="154" spans="1:7" customFormat="1" ht="30" customHeight="1" x14ac:dyDescent="0.25">
      <c r="A154" s="1038"/>
      <c r="B154" s="346" t="s">
        <v>973</v>
      </c>
      <c r="C154" s="174" t="s">
        <v>667</v>
      </c>
    </row>
    <row r="155" spans="1:7" customFormat="1" ht="30" customHeight="1" x14ac:dyDescent="0.25">
      <c r="A155" s="1038"/>
      <c r="B155" s="346" t="s">
        <v>974</v>
      </c>
      <c r="C155" s="175" t="s">
        <v>862</v>
      </c>
    </row>
    <row r="156" spans="1:7" customFormat="1" ht="39.9" customHeight="1" x14ac:dyDescent="0.25">
      <c r="A156" s="173">
        <v>7</v>
      </c>
      <c r="B156" s="346" t="s">
        <v>984</v>
      </c>
      <c r="C156" s="408" t="s">
        <v>509</v>
      </c>
    </row>
    <row r="157" spans="1:7" ht="39.9" customHeight="1" x14ac:dyDescent="0.25">
      <c r="A157" s="437">
        <v>8</v>
      </c>
      <c r="B157" s="411" t="s">
        <v>985</v>
      </c>
      <c r="C157" s="435" t="s">
        <v>108</v>
      </c>
    </row>
    <row r="158" spans="1:7" ht="39.9" customHeight="1" x14ac:dyDescent="0.25">
      <c r="A158" s="437">
        <v>9</v>
      </c>
      <c r="B158" s="411" t="s">
        <v>986</v>
      </c>
      <c r="C158" s="435" t="s">
        <v>241</v>
      </c>
    </row>
    <row r="159" spans="1:7" ht="39.9" customHeight="1" x14ac:dyDescent="0.25">
      <c r="A159" s="437">
        <v>10</v>
      </c>
      <c r="B159" s="411" t="s">
        <v>988</v>
      </c>
      <c r="C159" s="435" t="s">
        <v>242</v>
      </c>
    </row>
    <row r="160" spans="1:7" customFormat="1" ht="140.1" customHeight="1" x14ac:dyDescent="0.25">
      <c r="A160" s="173">
        <v>11</v>
      </c>
      <c r="B160" s="346" t="s">
        <v>990</v>
      </c>
      <c r="C160" s="408" t="s">
        <v>663</v>
      </c>
    </row>
    <row r="161" spans="1:23" customFormat="1" ht="39.9" customHeight="1" x14ac:dyDescent="0.25">
      <c r="A161" s="437">
        <v>12</v>
      </c>
      <c r="B161" s="411" t="s">
        <v>991</v>
      </c>
      <c r="C161" s="176" t="s">
        <v>678</v>
      </c>
    </row>
    <row r="162" spans="1:23" customFormat="1" ht="114" customHeight="1" x14ac:dyDescent="0.25">
      <c r="A162" s="437">
        <v>13</v>
      </c>
      <c r="B162" s="411" t="s">
        <v>992</v>
      </c>
      <c r="C162" s="408" t="s">
        <v>243</v>
      </c>
    </row>
    <row r="163" spans="1:23" customFormat="1" ht="36" x14ac:dyDescent="0.25">
      <c r="A163" s="173">
        <v>14</v>
      </c>
      <c r="B163" s="346" t="s">
        <v>993</v>
      </c>
      <c r="C163" s="409" t="s">
        <v>664</v>
      </c>
    </row>
    <row r="164" spans="1:23" customFormat="1" ht="39.9" customHeight="1" x14ac:dyDescent="0.25">
      <c r="A164" s="173">
        <v>15</v>
      </c>
      <c r="B164" s="346" t="s">
        <v>994</v>
      </c>
      <c r="C164" s="409" t="s">
        <v>275</v>
      </c>
    </row>
    <row r="165" spans="1:23" customFormat="1" ht="39.75" customHeight="1" x14ac:dyDescent="0.25">
      <c r="A165" s="173">
        <v>16</v>
      </c>
      <c r="B165" s="346" t="s">
        <v>785</v>
      </c>
      <c r="C165" s="410"/>
    </row>
    <row r="166" spans="1:23" customFormat="1" ht="39.75" customHeight="1" x14ac:dyDescent="0.25">
      <c r="A166" s="173">
        <v>17</v>
      </c>
      <c r="B166" s="346" t="s">
        <v>786</v>
      </c>
      <c r="C166" s="173"/>
    </row>
    <row r="167" spans="1:23" s="406" customFormat="1" ht="39.9" customHeight="1" collapsed="1" x14ac:dyDescent="0.3">
      <c r="A167" s="1037" t="s">
        <v>863</v>
      </c>
      <c r="B167" s="1037"/>
      <c r="C167" s="175" t="s">
        <v>665</v>
      </c>
      <c r="D167" s="412"/>
      <c r="E167" s="413"/>
      <c r="F167" s="413"/>
      <c r="G167" s="413"/>
      <c r="H167" s="413"/>
      <c r="I167" s="413"/>
      <c r="J167" s="413"/>
      <c r="K167" s="413"/>
      <c r="L167" s="413"/>
      <c r="M167" s="413"/>
      <c r="N167" s="413"/>
      <c r="O167" s="413"/>
      <c r="P167" s="413"/>
      <c r="Q167" s="413"/>
      <c r="R167" s="413"/>
      <c r="S167" s="413"/>
      <c r="T167" s="413"/>
      <c r="U167" s="413"/>
      <c r="V167" s="413"/>
      <c r="W167" s="413"/>
    </row>
    <row r="168" spans="1:23" s="406" customFormat="1" ht="30" customHeight="1" x14ac:dyDescent="0.3">
      <c r="A168" s="1037"/>
      <c r="B168" s="1037"/>
      <c r="C168" s="414" t="s">
        <v>666</v>
      </c>
      <c r="D168" s="412"/>
      <c r="E168" s="413"/>
      <c r="F168" s="413"/>
      <c r="G168" s="413"/>
      <c r="H168" s="413"/>
      <c r="I168" s="413"/>
      <c r="J168" s="413"/>
      <c r="K168" s="413"/>
      <c r="L168" s="413"/>
      <c r="M168" s="413"/>
      <c r="N168" s="413"/>
      <c r="O168" s="413"/>
      <c r="P168" s="413"/>
      <c r="Q168" s="413"/>
      <c r="R168" s="413"/>
      <c r="S168" s="413"/>
      <c r="T168" s="413"/>
      <c r="U168" s="413"/>
      <c r="V168" s="413"/>
      <c r="W168" s="413"/>
    </row>
    <row r="169" spans="1:23" s="424" customFormat="1" ht="30" customHeight="1" x14ac:dyDescent="0.25">
      <c r="A169" s="1046" t="s">
        <v>159</v>
      </c>
      <c r="B169" s="1046"/>
      <c r="C169" s="1046"/>
    </row>
    <row r="170" spans="1:23" s="419" customFormat="1" ht="18" x14ac:dyDescent="0.35">
      <c r="A170" s="425"/>
      <c r="B170" s="426"/>
      <c r="C170" s="426"/>
    </row>
    <row r="171" spans="1:23" s="431" customFormat="1" ht="154.5" customHeight="1" x14ac:dyDescent="0.3">
      <c r="A171" s="437">
        <v>1</v>
      </c>
      <c r="B171" s="455" t="s">
        <v>751</v>
      </c>
      <c r="C171" s="455" t="s">
        <v>160</v>
      </c>
    </row>
    <row r="172" spans="1:23" s="431" customFormat="1" ht="304.5" customHeight="1" x14ac:dyDescent="0.3">
      <c r="A172" s="1054">
        <v>2</v>
      </c>
      <c r="B172" s="1056" t="s">
        <v>752</v>
      </c>
      <c r="C172" s="435" t="s">
        <v>161</v>
      </c>
      <c r="D172" s="465"/>
    </row>
    <row r="173" spans="1:23" ht="317.25" customHeight="1" x14ac:dyDescent="0.25">
      <c r="A173" s="1054"/>
      <c r="B173" s="1056"/>
      <c r="C173" s="435" t="s">
        <v>126</v>
      </c>
    </row>
    <row r="174" spans="1:23" ht="63.75" customHeight="1" x14ac:dyDescent="0.25">
      <c r="A174" s="1054"/>
      <c r="B174" s="1056"/>
      <c r="C174" s="435" t="s">
        <v>102</v>
      </c>
    </row>
    <row r="175" spans="1:23" ht="80.25" customHeight="1" x14ac:dyDescent="0.25">
      <c r="A175" s="1054"/>
      <c r="B175" s="1056"/>
      <c r="C175" s="455" t="s">
        <v>162</v>
      </c>
    </row>
    <row r="176" spans="1:23" ht="72" x14ac:dyDescent="0.25">
      <c r="A176" s="1054"/>
      <c r="B176" s="1056"/>
      <c r="C176" s="435" t="s">
        <v>105</v>
      </c>
      <c r="D176" s="464"/>
    </row>
    <row r="177" spans="1:4" s="431" customFormat="1" ht="50.25" customHeight="1" x14ac:dyDescent="0.3">
      <c r="A177" s="1054">
        <v>3</v>
      </c>
      <c r="B177" s="455" t="s">
        <v>753</v>
      </c>
      <c r="C177" s="435" t="s">
        <v>163</v>
      </c>
      <c r="D177" s="466"/>
    </row>
    <row r="178" spans="1:4" customFormat="1" ht="96" customHeight="1" x14ac:dyDescent="0.25">
      <c r="A178" s="1054"/>
      <c r="B178" s="455" t="s">
        <v>893</v>
      </c>
      <c r="C178" s="173" t="s">
        <v>981</v>
      </c>
      <c r="D178" s="467"/>
    </row>
    <row r="179" spans="1:4" s="431" customFormat="1" ht="39.9" customHeight="1" x14ac:dyDescent="0.3">
      <c r="A179" s="437">
        <v>4</v>
      </c>
      <c r="B179" s="455" t="s">
        <v>894</v>
      </c>
      <c r="C179" s="435" t="s">
        <v>179</v>
      </c>
    </row>
    <row r="180" spans="1:4" s="431" customFormat="1" ht="115.5" customHeight="1" x14ac:dyDescent="0.3">
      <c r="A180" s="437">
        <v>5</v>
      </c>
      <c r="B180" s="455" t="s">
        <v>895</v>
      </c>
      <c r="C180" s="435" t="s">
        <v>164</v>
      </c>
    </row>
    <row r="181" spans="1:4" customFormat="1" ht="39.9" customHeight="1" x14ac:dyDescent="0.25">
      <c r="A181" s="1038">
        <v>6</v>
      </c>
      <c r="B181" s="346" t="s">
        <v>972</v>
      </c>
      <c r="C181" s="175" t="s">
        <v>662</v>
      </c>
    </row>
    <row r="182" spans="1:4" customFormat="1" ht="30" customHeight="1" x14ac:dyDescent="0.25">
      <c r="A182" s="1038"/>
      <c r="B182" s="346" t="s">
        <v>973</v>
      </c>
      <c r="C182" s="174" t="s">
        <v>667</v>
      </c>
    </row>
    <row r="183" spans="1:4" customFormat="1" ht="30" customHeight="1" x14ac:dyDescent="0.25">
      <c r="A183" s="1038"/>
      <c r="B183" s="346" t="s">
        <v>974</v>
      </c>
      <c r="C183" s="175" t="s">
        <v>862</v>
      </c>
    </row>
    <row r="184" spans="1:4" s="9" customFormat="1" ht="39.9" customHeight="1" x14ac:dyDescent="0.25">
      <c r="A184" s="437">
        <v>7</v>
      </c>
      <c r="B184" s="411" t="s">
        <v>984</v>
      </c>
      <c r="C184" s="408" t="s">
        <v>0</v>
      </c>
    </row>
    <row r="185" spans="1:4" ht="39.9" customHeight="1" x14ac:dyDescent="0.25">
      <c r="A185" s="437">
        <v>8</v>
      </c>
      <c r="B185" s="411" t="s">
        <v>985</v>
      </c>
      <c r="C185" s="435" t="s">
        <v>1</v>
      </c>
    </row>
    <row r="186" spans="1:4" ht="39.9" customHeight="1" x14ac:dyDescent="0.25">
      <c r="A186" s="437">
        <v>9</v>
      </c>
      <c r="B186" s="411" t="s">
        <v>986</v>
      </c>
      <c r="C186" s="435" t="s">
        <v>241</v>
      </c>
    </row>
    <row r="187" spans="1:4" ht="39.9" customHeight="1" x14ac:dyDescent="0.25">
      <c r="A187" s="437">
        <v>10</v>
      </c>
      <c r="B187" s="411" t="s">
        <v>988</v>
      </c>
      <c r="C187" s="435" t="s">
        <v>242</v>
      </c>
    </row>
    <row r="188" spans="1:4" customFormat="1" ht="140.1" customHeight="1" x14ac:dyDescent="0.25">
      <c r="A188" s="173">
        <v>11</v>
      </c>
      <c r="B188" s="346" t="s">
        <v>990</v>
      </c>
      <c r="C188" s="408" t="s">
        <v>96</v>
      </c>
    </row>
    <row r="189" spans="1:4" customFormat="1" ht="39.9" customHeight="1" x14ac:dyDescent="0.25">
      <c r="A189" s="437">
        <v>12</v>
      </c>
      <c r="B189" s="411" t="s">
        <v>991</v>
      </c>
      <c r="C189" s="176" t="s">
        <v>97</v>
      </c>
    </row>
    <row r="190" spans="1:4" customFormat="1" ht="110.1" customHeight="1" x14ac:dyDescent="0.25">
      <c r="A190" s="437">
        <v>13</v>
      </c>
      <c r="B190" s="411" t="s">
        <v>992</v>
      </c>
      <c r="C190" s="408" t="s">
        <v>98</v>
      </c>
    </row>
    <row r="191" spans="1:4" customFormat="1" ht="39.9" customHeight="1" x14ac:dyDescent="0.25">
      <c r="A191" s="173">
        <v>14</v>
      </c>
      <c r="B191" s="346" t="s">
        <v>993</v>
      </c>
      <c r="C191" s="409" t="s">
        <v>664</v>
      </c>
    </row>
    <row r="192" spans="1:4" customFormat="1" ht="39.9" customHeight="1" x14ac:dyDescent="0.25">
      <c r="A192" s="173">
        <v>15</v>
      </c>
      <c r="B192" s="346" t="s">
        <v>994</v>
      </c>
      <c r="C192" s="409" t="s">
        <v>275</v>
      </c>
    </row>
    <row r="193" spans="1:23" customFormat="1" ht="20.100000000000001" customHeight="1" x14ac:dyDescent="0.25">
      <c r="A193" s="173">
        <v>16</v>
      </c>
      <c r="B193" s="346" t="s">
        <v>785</v>
      </c>
      <c r="C193" s="410"/>
    </row>
    <row r="194" spans="1:23" customFormat="1" ht="20.100000000000001" customHeight="1" x14ac:dyDescent="0.25">
      <c r="A194" s="173">
        <v>17</v>
      </c>
      <c r="B194" s="346" t="s">
        <v>786</v>
      </c>
      <c r="C194" s="173"/>
    </row>
    <row r="195" spans="1:23" s="406" customFormat="1" ht="39.9" customHeight="1" collapsed="1" x14ac:dyDescent="0.3">
      <c r="A195" s="1037" t="s">
        <v>863</v>
      </c>
      <c r="B195" s="1037"/>
      <c r="C195" s="175" t="s">
        <v>665</v>
      </c>
      <c r="D195" s="412"/>
      <c r="E195" s="413"/>
      <c r="F195" s="413"/>
      <c r="G195" s="413"/>
      <c r="H195" s="413"/>
      <c r="I195" s="413"/>
      <c r="J195" s="413"/>
      <c r="K195" s="413"/>
      <c r="L195" s="413"/>
      <c r="M195" s="413"/>
      <c r="N195" s="413"/>
      <c r="O195" s="413"/>
      <c r="P195" s="413"/>
      <c r="Q195" s="413"/>
      <c r="R195" s="413"/>
      <c r="S195" s="413"/>
      <c r="T195" s="413"/>
      <c r="U195" s="413"/>
      <c r="V195" s="413"/>
      <c r="W195" s="413"/>
    </row>
    <row r="196" spans="1:23" s="406" customFormat="1" ht="30" customHeight="1" x14ac:dyDescent="0.3">
      <c r="A196" s="1037"/>
      <c r="B196" s="1037"/>
      <c r="C196" s="414" t="s">
        <v>666</v>
      </c>
      <c r="D196" s="412"/>
      <c r="E196" s="413"/>
      <c r="F196" s="413"/>
      <c r="G196" s="413"/>
      <c r="H196" s="413"/>
      <c r="I196" s="413"/>
      <c r="J196" s="413"/>
      <c r="K196" s="413"/>
      <c r="L196" s="413"/>
      <c r="M196" s="413"/>
      <c r="N196" s="413"/>
      <c r="O196" s="413"/>
      <c r="P196" s="413"/>
      <c r="Q196" s="413"/>
      <c r="R196" s="413"/>
      <c r="S196" s="413"/>
      <c r="T196" s="413"/>
      <c r="U196" s="413"/>
      <c r="V196" s="413"/>
      <c r="W196" s="413"/>
    </row>
    <row r="197" spans="1:23" s="424" customFormat="1" ht="30" customHeight="1" x14ac:dyDescent="0.25">
      <c r="A197" s="1047" t="s">
        <v>2</v>
      </c>
      <c r="B197" s="1047"/>
      <c r="C197" s="1047"/>
    </row>
    <row r="198" spans="1:23" s="419" customFormat="1" ht="18" x14ac:dyDescent="0.35">
      <c r="A198" s="425"/>
      <c r="B198" s="426"/>
      <c r="C198" s="426"/>
    </row>
    <row r="199" spans="1:23" ht="36" x14ac:dyDescent="0.25">
      <c r="A199" s="437">
        <v>1</v>
      </c>
      <c r="B199" s="455" t="s">
        <v>751</v>
      </c>
      <c r="C199" s="455" t="s">
        <v>3</v>
      </c>
    </row>
    <row r="200" spans="1:23" ht="384.75" customHeight="1" x14ac:dyDescent="0.25">
      <c r="A200" s="1054">
        <v>2</v>
      </c>
      <c r="B200" s="1056" t="s">
        <v>752</v>
      </c>
      <c r="C200" s="435" t="s">
        <v>4</v>
      </c>
      <c r="D200" s="464"/>
    </row>
    <row r="201" spans="1:23" ht="63.75" customHeight="1" x14ac:dyDescent="0.25">
      <c r="A201" s="1054"/>
      <c r="B201" s="1056"/>
      <c r="C201" s="435" t="s">
        <v>102</v>
      </c>
    </row>
    <row r="202" spans="1:23" ht="153" customHeight="1" x14ac:dyDescent="0.25">
      <c r="A202" s="1054"/>
      <c r="B202" s="1056"/>
      <c r="C202" s="455" t="s">
        <v>5</v>
      </c>
    </row>
    <row r="203" spans="1:23" ht="317.25" customHeight="1" x14ac:dyDescent="0.25">
      <c r="A203" s="1054"/>
      <c r="B203" s="1056"/>
      <c r="C203" s="435" t="s">
        <v>104</v>
      </c>
    </row>
    <row r="204" spans="1:23" ht="72" x14ac:dyDescent="0.25">
      <c r="A204" s="1054"/>
      <c r="B204" s="1056"/>
      <c r="C204" s="435" t="s">
        <v>105</v>
      </c>
    </row>
    <row r="205" spans="1:23" ht="39.9" customHeight="1" x14ac:dyDescent="0.25">
      <c r="A205" s="1054">
        <v>3</v>
      </c>
      <c r="B205" s="455" t="s">
        <v>753</v>
      </c>
      <c r="C205" s="435" t="s">
        <v>6</v>
      </c>
    </row>
    <row r="206" spans="1:23" customFormat="1" ht="96" customHeight="1" x14ac:dyDescent="0.25">
      <c r="A206" s="1054"/>
      <c r="B206" s="455" t="s">
        <v>893</v>
      </c>
      <c r="C206" s="173" t="s">
        <v>981</v>
      </c>
    </row>
    <row r="207" spans="1:23" ht="39.9" customHeight="1" x14ac:dyDescent="0.25">
      <c r="A207" s="437">
        <v>4</v>
      </c>
      <c r="B207" s="455" t="s">
        <v>894</v>
      </c>
      <c r="C207" s="435" t="s">
        <v>179</v>
      </c>
    </row>
    <row r="208" spans="1:23" ht="98.25" customHeight="1" x14ac:dyDescent="0.25">
      <c r="A208" s="437">
        <v>5</v>
      </c>
      <c r="B208" s="455" t="s">
        <v>895</v>
      </c>
      <c r="C208" s="435" t="s">
        <v>107</v>
      </c>
    </row>
    <row r="209" spans="1:23" customFormat="1" ht="39.9" customHeight="1" x14ac:dyDescent="0.25">
      <c r="A209" s="1038">
        <v>6</v>
      </c>
      <c r="B209" s="346" t="s">
        <v>972</v>
      </c>
      <c r="C209" s="175" t="s">
        <v>662</v>
      </c>
    </row>
    <row r="210" spans="1:23" customFormat="1" ht="30" customHeight="1" x14ac:dyDescent="0.25">
      <c r="A210" s="1038"/>
      <c r="B210" s="346" t="s">
        <v>973</v>
      </c>
      <c r="C210" s="174" t="s">
        <v>667</v>
      </c>
    </row>
    <row r="211" spans="1:23" customFormat="1" ht="30" customHeight="1" x14ac:dyDescent="0.25">
      <c r="A211" s="1038"/>
      <c r="B211" s="346" t="s">
        <v>974</v>
      </c>
      <c r="C211" s="175" t="s">
        <v>862</v>
      </c>
    </row>
    <row r="212" spans="1:23" customFormat="1" ht="39.9" customHeight="1" x14ac:dyDescent="0.25">
      <c r="A212" s="173">
        <v>7</v>
      </c>
      <c r="B212" s="346" t="s">
        <v>984</v>
      </c>
      <c r="C212" s="408" t="s">
        <v>509</v>
      </c>
    </row>
    <row r="213" spans="1:23" ht="39.9" customHeight="1" x14ac:dyDescent="0.25">
      <c r="A213" s="437">
        <v>8</v>
      </c>
      <c r="B213" s="411" t="s">
        <v>985</v>
      </c>
      <c r="C213" s="435" t="s">
        <v>132</v>
      </c>
    </row>
    <row r="214" spans="1:23" ht="39.9" customHeight="1" x14ac:dyDescent="0.25">
      <c r="A214" s="437">
        <v>9</v>
      </c>
      <c r="B214" s="411" t="s">
        <v>986</v>
      </c>
      <c r="C214" s="435" t="s">
        <v>241</v>
      </c>
    </row>
    <row r="215" spans="1:23" ht="39.9" customHeight="1" x14ac:dyDescent="0.25">
      <c r="A215" s="437">
        <v>10</v>
      </c>
      <c r="B215" s="411" t="s">
        <v>988</v>
      </c>
      <c r="C215" s="435" t="s">
        <v>242</v>
      </c>
    </row>
    <row r="216" spans="1:23" customFormat="1" ht="140.1" customHeight="1" x14ac:dyDescent="0.25">
      <c r="A216" s="173">
        <v>11</v>
      </c>
      <c r="B216" s="346" t="s">
        <v>990</v>
      </c>
      <c r="C216" s="408" t="s">
        <v>663</v>
      </c>
    </row>
    <row r="217" spans="1:23" customFormat="1" ht="39.9" customHeight="1" x14ac:dyDescent="0.25">
      <c r="A217" s="437">
        <v>12</v>
      </c>
      <c r="B217" s="411" t="s">
        <v>991</v>
      </c>
      <c r="C217" s="176" t="s">
        <v>678</v>
      </c>
    </row>
    <row r="218" spans="1:23" customFormat="1" ht="110.1" customHeight="1" x14ac:dyDescent="0.25">
      <c r="A218" s="437">
        <v>13</v>
      </c>
      <c r="B218" s="411" t="s">
        <v>992</v>
      </c>
      <c r="C218" s="408" t="s">
        <v>243</v>
      </c>
    </row>
    <row r="219" spans="1:23" customFormat="1" ht="39.9" customHeight="1" x14ac:dyDescent="0.25">
      <c r="A219" s="173">
        <v>14</v>
      </c>
      <c r="B219" s="346" t="s">
        <v>993</v>
      </c>
      <c r="C219" s="409" t="s">
        <v>664</v>
      </c>
    </row>
    <row r="220" spans="1:23" customFormat="1" ht="39.9" customHeight="1" x14ac:dyDescent="0.25">
      <c r="A220" s="173">
        <v>15</v>
      </c>
      <c r="B220" s="346" t="s">
        <v>994</v>
      </c>
      <c r="C220" s="409" t="s">
        <v>359</v>
      </c>
    </row>
    <row r="221" spans="1:23" customFormat="1" ht="20.100000000000001" customHeight="1" x14ac:dyDescent="0.25">
      <c r="A221" s="173">
        <v>16</v>
      </c>
      <c r="B221" s="346" t="s">
        <v>785</v>
      </c>
      <c r="C221" s="410"/>
    </row>
    <row r="222" spans="1:23" customFormat="1" ht="20.100000000000001" customHeight="1" x14ac:dyDescent="0.25">
      <c r="A222" s="173">
        <v>17</v>
      </c>
      <c r="B222" s="346" t="s">
        <v>786</v>
      </c>
      <c r="C222" s="173"/>
    </row>
    <row r="223" spans="1:23" s="406" customFormat="1" ht="39.9" customHeight="1" collapsed="1" x14ac:dyDescent="0.3">
      <c r="A223" s="1037" t="s">
        <v>863</v>
      </c>
      <c r="B223" s="1037"/>
      <c r="C223" s="175" t="s">
        <v>665</v>
      </c>
      <c r="D223" s="412"/>
      <c r="E223" s="413"/>
      <c r="F223" s="413"/>
      <c r="G223" s="413"/>
      <c r="H223" s="413"/>
      <c r="I223" s="413"/>
      <c r="J223" s="413"/>
      <c r="K223" s="413"/>
      <c r="L223" s="413"/>
      <c r="M223" s="413"/>
      <c r="N223" s="413"/>
      <c r="O223" s="413"/>
      <c r="P223" s="413"/>
      <c r="Q223" s="413"/>
      <c r="R223" s="413"/>
      <c r="S223" s="413"/>
      <c r="T223" s="413"/>
      <c r="U223" s="413"/>
      <c r="V223" s="413"/>
      <c r="W223" s="413"/>
    </row>
    <row r="224" spans="1:23" s="406" customFormat="1" ht="30" customHeight="1" x14ac:dyDescent="0.3">
      <c r="A224" s="1037"/>
      <c r="B224" s="1037"/>
      <c r="C224" s="414" t="s">
        <v>666</v>
      </c>
      <c r="D224" s="412"/>
      <c r="E224" s="413"/>
      <c r="F224" s="413"/>
      <c r="G224" s="413"/>
      <c r="H224" s="413"/>
      <c r="I224" s="413"/>
      <c r="J224" s="413"/>
      <c r="K224" s="413"/>
      <c r="L224" s="413"/>
      <c r="M224" s="413"/>
      <c r="N224" s="413"/>
      <c r="O224" s="413"/>
      <c r="P224" s="413"/>
      <c r="Q224" s="413"/>
      <c r="R224" s="413"/>
      <c r="S224" s="413"/>
      <c r="T224" s="413"/>
      <c r="U224" s="413"/>
      <c r="V224" s="413"/>
      <c r="W224" s="413"/>
    </row>
    <row r="225" spans="1:3" s="424" customFormat="1" ht="30" customHeight="1" x14ac:dyDescent="0.25">
      <c r="A225" s="1046" t="s">
        <v>7</v>
      </c>
      <c r="B225" s="1046"/>
      <c r="C225" s="1046"/>
    </row>
    <row r="226" spans="1:3" s="419" customFormat="1" ht="18" x14ac:dyDescent="0.35">
      <c r="A226" s="425"/>
      <c r="B226" s="426"/>
      <c r="C226" s="426"/>
    </row>
    <row r="227" spans="1:3" s="431" customFormat="1" ht="18" x14ac:dyDescent="0.3">
      <c r="A227" s="437">
        <v>1</v>
      </c>
      <c r="B227" s="455" t="s">
        <v>751</v>
      </c>
      <c r="C227" s="455" t="s">
        <v>8</v>
      </c>
    </row>
    <row r="228" spans="1:3" s="431" customFormat="1" ht="318" customHeight="1" x14ac:dyDescent="0.3">
      <c r="A228" s="1054">
        <v>2</v>
      </c>
      <c r="B228" s="1057" t="s">
        <v>9</v>
      </c>
      <c r="C228" s="435" t="s">
        <v>10</v>
      </c>
    </row>
    <row r="229" spans="1:3" ht="63.75" customHeight="1" x14ac:dyDescent="0.25">
      <c r="A229" s="1054"/>
      <c r="B229" s="1057"/>
      <c r="C229" s="435" t="s">
        <v>357</v>
      </c>
    </row>
    <row r="230" spans="1:3" s="431" customFormat="1" ht="185.25" customHeight="1" x14ac:dyDescent="0.3">
      <c r="A230" s="1054"/>
      <c r="B230" s="1057"/>
      <c r="C230" s="435" t="s">
        <v>11</v>
      </c>
    </row>
    <row r="231" spans="1:3" ht="317.25" customHeight="1" x14ac:dyDescent="0.25">
      <c r="A231" s="1054"/>
      <c r="B231" s="1057"/>
      <c r="C231" s="435" t="s">
        <v>104</v>
      </c>
    </row>
    <row r="232" spans="1:3" ht="72" x14ac:dyDescent="0.25">
      <c r="A232" s="1054"/>
      <c r="B232" s="1057"/>
      <c r="C232" s="435" t="s">
        <v>105</v>
      </c>
    </row>
    <row r="233" spans="1:3" s="431" customFormat="1" ht="36" x14ac:dyDescent="0.3">
      <c r="A233" s="1054">
        <v>3</v>
      </c>
      <c r="B233" s="455" t="s">
        <v>753</v>
      </c>
      <c r="C233" s="435" t="s">
        <v>12</v>
      </c>
    </row>
    <row r="234" spans="1:3" customFormat="1" ht="96" customHeight="1" x14ac:dyDescent="0.25">
      <c r="A234" s="1054"/>
      <c r="B234" s="455" t="s">
        <v>893</v>
      </c>
      <c r="C234" s="173" t="s">
        <v>981</v>
      </c>
    </row>
    <row r="235" spans="1:3" s="431" customFormat="1" ht="39.9" customHeight="1" x14ac:dyDescent="0.3">
      <c r="A235" s="437">
        <v>4</v>
      </c>
      <c r="B235" s="455" t="s">
        <v>894</v>
      </c>
      <c r="C235" s="435" t="s">
        <v>179</v>
      </c>
    </row>
    <row r="236" spans="1:3" s="431" customFormat="1" ht="113.25" customHeight="1" x14ac:dyDescent="0.3">
      <c r="A236" s="437">
        <v>5</v>
      </c>
      <c r="B236" s="455" t="s">
        <v>895</v>
      </c>
      <c r="C236" s="435" t="s">
        <v>13</v>
      </c>
    </row>
    <row r="237" spans="1:3" customFormat="1" ht="39.9" customHeight="1" x14ac:dyDescent="0.25">
      <c r="A237" s="1038">
        <v>6</v>
      </c>
      <c r="B237" s="346" t="s">
        <v>972</v>
      </c>
      <c r="C237" s="175" t="s">
        <v>662</v>
      </c>
    </row>
    <row r="238" spans="1:3" customFormat="1" ht="30" customHeight="1" x14ac:dyDescent="0.25">
      <c r="A238" s="1038"/>
      <c r="B238" s="346" t="s">
        <v>973</v>
      </c>
      <c r="C238" s="174" t="s">
        <v>667</v>
      </c>
    </row>
    <row r="239" spans="1:3" customFormat="1" ht="30" customHeight="1" x14ac:dyDescent="0.25">
      <c r="A239" s="1038"/>
      <c r="B239" s="346" t="s">
        <v>974</v>
      </c>
      <c r="C239" s="175" t="s">
        <v>862</v>
      </c>
    </row>
    <row r="240" spans="1:3" customFormat="1" ht="39.9" customHeight="1" x14ac:dyDescent="0.25">
      <c r="A240" s="173">
        <v>7</v>
      </c>
      <c r="B240" s="346" t="s">
        <v>984</v>
      </c>
      <c r="C240" s="408" t="s">
        <v>509</v>
      </c>
    </row>
    <row r="241" spans="1:23" ht="39.9" customHeight="1" x14ac:dyDescent="0.25">
      <c r="A241" s="437">
        <v>8</v>
      </c>
      <c r="B241" s="411" t="s">
        <v>985</v>
      </c>
      <c r="C241" s="435" t="s">
        <v>132</v>
      </c>
    </row>
    <row r="242" spans="1:23" ht="39.9" customHeight="1" x14ac:dyDescent="0.25">
      <c r="A242" s="437">
        <v>9</v>
      </c>
      <c r="B242" s="411" t="s">
        <v>986</v>
      </c>
      <c r="C242" s="435" t="s">
        <v>241</v>
      </c>
    </row>
    <row r="243" spans="1:23" ht="39.9" customHeight="1" x14ac:dyDescent="0.25">
      <c r="A243" s="437">
        <v>10</v>
      </c>
      <c r="B243" s="411" t="s">
        <v>988</v>
      </c>
      <c r="C243" s="435" t="s">
        <v>242</v>
      </c>
    </row>
    <row r="244" spans="1:23" customFormat="1" ht="140.1" customHeight="1" x14ac:dyDescent="0.25">
      <c r="A244" s="173">
        <v>11</v>
      </c>
      <c r="B244" s="346" t="s">
        <v>990</v>
      </c>
      <c r="C244" s="408" t="s">
        <v>663</v>
      </c>
    </row>
    <row r="245" spans="1:23" customFormat="1" ht="39.9" customHeight="1" x14ac:dyDescent="0.25">
      <c r="A245" s="437">
        <v>12</v>
      </c>
      <c r="B245" s="411" t="s">
        <v>991</v>
      </c>
      <c r="C245" s="176" t="s">
        <v>678</v>
      </c>
    </row>
    <row r="246" spans="1:23" customFormat="1" ht="110.1" customHeight="1" x14ac:dyDescent="0.25">
      <c r="A246" s="437">
        <v>13</v>
      </c>
      <c r="B246" s="411" t="s">
        <v>992</v>
      </c>
      <c r="C246" s="408" t="s">
        <v>243</v>
      </c>
    </row>
    <row r="247" spans="1:23" customFormat="1" ht="39.9" customHeight="1" x14ac:dyDescent="0.25">
      <c r="A247" s="173">
        <v>14</v>
      </c>
      <c r="B247" s="346" t="s">
        <v>993</v>
      </c>
      <c r="C247" s="409" t="s">
        <v>664</v>
      </c>
    </row>
    <row r="248" spans="1:23" customFormat="1" ht="39.9" customHeight="1" x14ac:dyDescent="0.25">
      <c r="A248" s="173">
        <v>15</v>
      </c>
      <c r="B248" s="346" t="s">
        <v>994</v>
      </c>
      <c r="C248" s="409" t="s">
        <v>275</v>
      </c>
    </row>
    <row r="249" spans="1:23" customFormat="1" ht="20.100000000000001" customHeight="1" x14ac:dyDescent="0.25">
      <c r="A249" s="173">
        <v>16</v>
      </c>
      <c r="B249" s="346" t="s">
        <v>785</v>
      </c>
      <c r="C249" s="410"/>
    </row>
    <row r="250" spans="1:23" customFormat="1" ht="20.100000000000001" customHeight="1" x14ac:dyDescent="0.25">
      <c r="A250" s="173">
        <v>17</v>
      </c>
      <c r="B250" s="346" t="s">
        <v>786</v>
      </c>
      <c r="C250" s="173"/>
    </row>
    <row r="251" spans="1:23" s="406" customFormat="1" ht="39.9" customHeight="1" collapsed="1" x14ac:dyDescent="0.3">
      <c r="A251" s="1037" t="s">
        <v>863</v>
      </c>
      <c r="B251" s="1037"/>
      <c r="C251" s="175" t="s">
        <v>665</v>
      </c>
      <c r="D251" s="412"/>
      <c r="E251" s="413"/>
      <c r="F251" s="413"/>
      <c r="G251" s="413"/>
      <c r="H251" s="413"/>
      <c r="I251" s="413"/>
      <c r="J251" s="413"/>
      <c r="K251" s="413"/>
      <c r="L251" s="413"/>
      <c r="M251" s="413"/>
      <c r="N251" s="413"/>
      <c r="O251" s="413"/>
      <c r="P251" s="413"/>
      <c r="Q251" s="413"/>
      <c r="R251" s="413"/>
      <c r="S251" s="413"/>
      <c r="T251" s="413"/>
      <c r="U251" s="413"/>
      <c r="V251" s="413"/>
      <c r="W251" s="413"/>
    </row>
    <row r="252" spans="1:23" s="406" customFormat="1" ht="30" customHeight="1" x14ac:dyDescent="0.3">
      <c r="A252" s="1037"/>
      <c r="B252" s="1037"/>
      <c r="C252" s="414" t="s">
        <v>666</v>
      </c>
      <c r="D252" s="412"/>
      <c r="E252" s="413"/>
      <c r="F252" s="413"/>
      <c r="G252" s="413"/>
      <c r="H252" s="413"/>
      <c r="I252" s="413"/>
      <c r="J252" s="413"/>
      <c r="K252" s="413"/>
      <c r="L252" s="413"/>
      <c r="M252" s="413"/>
      <c r="N252" s="413"/>
      <c r="O252" s="413"/>
      <c r="P252" s="413"/>
      <c r="Q252" s="413"/>
      <c r="R252" s="413"/>
      <c r="S252" s="413"/>
      <c r="T252" s="413"/>
      <c r="U252" s="413"/>
      <c r="V252" s="413"/>
      <c r="W252" s="413"/>
    </row>
    <row r="253" spans="1:23" s="424" customFormat="1" ht="30" customHeight="1" x14ac:dyDescent="0.25">
      <c r="A253" s="1046" t="s">
        <v>14</v>
      </c>
      <c r="B253" s="1046"/>
      <c r="C253" s="1046"/>
    </row>
    <row r="254" spans="1:23" s="419" customFormat="1" ht="18" x14ac:dyDescent="0.35">
      <c r="A254" s="425"/>
      <c r="B254" s="426"/>
      <c r="C254" s="426"/>
    </row>
    <row r="255" spans="1:23" s="431" customFormat="1" ht="36" customHeight="1" x14ac:dyDescent="0.3">
      <c r="A255" s="437">
        <v>1</v>
      </c>
      <c r="B255" s="455" t="s">
        <v>751</v>
      </c>
      <c r="C255" s="455" t="s">
        <v>15</v>
      </c>
    </row>
    <row r="256" spans="1:23" s="431" customFormat="1" ht="373.5" customHeight="1" x14ac:dyDescent="0.3">
      <c r="A256" s="1054">
        <v>2</v>
      </c>
      <c r="B256" s="1056" t="s">
        <v>752</v>
      </c>
      <c r="C256" s="435" t="s">
        <v>16</v>
      </c>
    </row>
    <row r="257" spans="1:4" ht="63.75" customHeight="1" x14ac:dyDescent="0.25">
      <c r="A257" s="1054"/>
      <c r="B257" s="1056"/>
      <c r="C257" s="435" t="s">
        <v>102</v>
      </c>
    </row>
    <row r="258" spans="1:4" s="431" customFormat="1" ht="192" customHeight="1" x14ac:dyDescent="0.3">
      <c r="A258" s="1054"/>
      <c r="B258" s="1056"/>
      <c r="C258" s="455" t="s">
        <v>125</v>
      </c>
    </row>
    <row r="259" spans="1:4" ht="317.25" customHeight="1" x14ac:dyDescent="0.25">
      <c r="A259" s="1054"/>
      <c r="B259" s="1056"/>
      <c r="C259" s="435" t="s">
        <v>126</v>
      </c>
    </row>
    <row r="260" spans="1:4" ht="72" x14ac:dyDescent="0.25">
      <c r="A260" s="1054"/>
      <c r="B260" s="1056"/>
      <c r="C260" s="435" t="s">
        <v>105</v>
      </c>
    </row>
    <row r="261" spans="1:4" s="431" customFormat="1" ht="36" x14ac:dyDescent="0.3">
      <c r="A261" s="1054">
        <v>3</v>
      </c>
      <c r="B261" s="455" t="s">
        <v>753</v>
      </c>
      <c r="C261" s="435" t="s">
        <v>17</v>
      </c>
    </row>
    <row r="262" spans="1:4" customFormat="1" ht="96" customHeight="1" x14ac:dyDescent="0.25">
      <c r="A262" s="1054"/>
      <c r="B262" s="455" t="s">
        <v>893</v>
      </c>
      <c r="C262" s="173" t="s">
        <v>981</v>
      </c>
    </row>
    <row r="263" spans="1:4" s="431" customFormat="1" ht="39.9" customHeight="1" x14ac:dyDescent="0.3">
      <c r="A263" s="437">
        <v>4</v>
      </c>
      <c r="B263" s="455" t="s">
        <v>894</v>
      </c>
      <c r="C263" s="435" t="s">
        <v>179</v>
      </c>
    </row>
    <row r="264" spans="1:4" s="431" customFormat="1" ht="96.75" customHeight="1" x14ac:dyDescent="0.3">
      <c r="A264" s="437">
        <v>5</v>
      </c>
      <c r="B264" s="455" t="s">
        <v>895</v>
      </c>
      <c r="C264" s="435" t="s">
        <v>18</v>
      </c>
      <c r="D264" s="465"/>
    </row>
    <row r="265" spans="1:4" customFormat="1" ht="39.9" customHeight="1" x14ac:dyDescent="0.25">
      <c r="A265" s="1038">
        <v>6</v>
      </c>
      <c r="B265" s="346" t="s">
        <v>972</v>
      </c>
      <c r="C265" s="175" t="s">
        <v>662</v>
      </c>
    </row>
    <row r="266" spans="1:4" customFormat="1" ht="30" customHeight="1" x14ac:dyDescent="0.25">
      <c r="A266" s="1038"/>
      <c r="B266" s="346" t="s">
        <v>973</v>
      </c>
      <c r="C266" s="174" t="s">
        <v>667</v>
      </c>
    </row>
    <row r="267" spans="1:4" customFormat="1" ht="30" customHeight="1" x14ac:dyDescent="0.25">
      <c r="A267" s="1038"/>
      <c r="B267" s="346" t="s">
        <v>974</v>
      </c>
      <c r="C267" s="175" t="s">
        <v>862</v>
      </c>
    </row>
    <row r="268" spans="1:4" customFormat="1" ht="39.9" customHeight="1" x14ac:dyDescent="0.25">
      <c r="A268" s="173">
        <v>7</v>
      </c>
      <c r="B268" s="346" t="s">
        <v>984</v>
      </c>
      <c r="C268" s="408" t="s">
        <v>509</v>
      </c>
    </row>
    <row r="269" spans="1:4" ht="39.9" customHeight="1" x14ac:dyDescent="0.25">
      <c r="A269" s="437">
        <v>8</v>
      </c>
      <c r="B269" s="411" t="s">
        <v>985</v>
      </c>
      <c r="C269" s="435" t="s">
        <v>132</v>
      </c>
    </row>
    <row r="270" spans="1:4" ht="39.9" customHeight="1" x14ac:dyDescent="0.25">
      <c r="A270" s="437">
        <v>9</v>
      </c>
      <c r="B270" s="411" t="s">
        <v>986</v>
      </c>
      <c r="C270" s="435" t="s">
        <v>241</v>
      </c>
    </row>
    <row r="271" spans="1:4" ht="39.9" customHeight="1" x14ac:dyDescent="0.25">
      <c r="A271" s="437">
        <v>10</v>
      </c>
      <c r="B271" s="411" t="s">
        <v>988</v>
      </c>
      <c r="C271" s="435" t="s">
        <v>242</v>
      </c>
    </row>
    <row r="272" spans="1:4" customFormat="1" ht="140.1" customHeight="1" x14ac:dyDescent="0.25">
      <c r="A272" s="173">
        <v>11</v>
      </c>
      <c r="B272" s="346" t="s">
        <v>990</v>
      </c>
      <c r="C272" s="408" t="s">
        <v>663</v>
      </c>
    </row>
    <row r="273" spans="1:23" customFormat="1" ht="39.9" customHeight="1" x14ac:dyDescent="0.25">
      <c r="A273" s="437">
        <v>12</v>
      </c>
      <c r="B273" s="411" t="s">
        <v>991</v>
      </c>
      <c r="C273" s="176" t="s">
        <v>678</v>
      </c>
    </row>
    <row r="274" spans="1:23" customFormat="1" ht="110.1" customHeight="1" x14ac:dyDescent="0.25">
      <c r="A274" s="437">
        <v>13</v>
      </c>
      <c r="B274" s="411" t="s">
        <v>992</v>
      </c>
      <c r="C274" s="408" t="s">
        <v>243</v>
      </c>
    </row>
    <row r="275" spans="1:23" customFormat="1" ht="39.9" customHeight="1" x14ac:dyDescent="0.25">
      <c r="A275" s="173">
        <v>14</v>
      </c>
      <c r="B275" s="346" t="s">
        <v>993</v>
      </c>
      <c r="C275" s="409" t="s">
        <v>664</v>
      </c>
    </row>
    <row r="276" spans="1:23" customFormat="1" ht="39.9" customHeight="1" x14ac:dyDescent="0.25">
      <c r="A276" s="173">
        <v>15</v>
      </c>
      <c r="B276" s="346" t="s">
        <v>994</v>
      </c>
      <c r="C276" s="409" t="s">
        <v>275</v>
      </c>
    </row>
    <row r="277" spans="1:23" customFormat="1" ht="20.100000000000001" customHeight="1" x14ac:dyDescent="0.25">
      <c r="A277" s="173">
        <v>16</v>
      </c>
      <c r="B277" s="346" t="s">
        <v>785</v>
      </c>
      <c r="C277" s="410"/>
    </row>
    <row r="278" spans="1:23" customFormat="1" ht="20.100000000000001" customHeight="1" x14ac:dyDescent="0.25">
      <c r="A278" s="173">
        <v>17</v>
      </c>
      <c r="B278" s="346" t="s">
        <v>786</v>
      </c>
      <c r="C278" s="173"/>
    </row>
    <row r="279" spans="1:23" s="406" customFormat="1" ht="39.9" customHeight="1" collapsed="1" x14ac:dyDescent="0.3">
      <c r="A279" s="1037" t="s">
        <v>863</v>
      </c>
      <c r="B279" s="1037"/>
      <c r="C279" s="175" t="s">
        <v>665</v>
      </c>
      <c r="D279" s="412"/>
      <c r="E279" s="413"/>
      <c r="F279" s="413"/>
      <c r="G279" s="413"/>
      <c r="H279" s="413"/>
      <c r="I279" s="413"/>
      <c r="J279" s="413"/>
      <c r="K279" s="413"/>
      <c r="L279" s="413"/>
      <c r="M279" s="413"/>
      <c r="N279" s="413"/>
      <c r="O279" s="413"/>
      <c r="P279" s="413"/>
      <c r="Q279" s="413"/>
      <c r="R279" s="413"/>
      <c r="S279" s="413"/>
      <c r="T279" s="413"/>
      <c r="U279" s="413"/>
      <c r="V279" s="413"/>
      <c r="W279" s="413"/>
    </row>
    <row r="280" spans="1:23" s="406" customFormat="1" ht="30" customHeight="1" x14ac:dyDescent="0.3">
      <c r="A280" s="1037"/>
      <c r="B280" s="1037"/>
      <c r="C280" s="414" t="s">
        <v>666</v>
      </c>
      <c r="D280" s="412"/>
      <c r="E280" s="413"/>
      <c r="F280" s="413"/>
      <c r="G280" s="413"/>
      <c r="H280" s="413"/>
      <c r="I280" s="413"/>
      <c r="J280" s="413"/>
      <c r="K280" s="413"/>
      <c r="L280" s="413"/>
      <c r="M280" s="413"/>
      <c r="N280" s="413"/>
      <c r="O280" s="413"/>
      <c r="P280" s="413"/>
      <c r="Q280" s="413"/>
      <c r="R280" s="413"/>
      <c r="S280" s="413"/>
      <c r="T280" s="413"/>
      <c r="U280" s="413"/>
      <c r="V280" s="413"/>
      <c r="W280" s="413"/>
    </row>
    <row r="281" spans="1:23" s="424" customFormat="1" ht="30" customHeight="1" x14ac:dyDescent="0.25">
      <c r="A281" s="1046" t="s">
        <v>19</v>
      </c>
      <c r="B281" s="1046"/>
      <c r="C281" s="1046"/>
    </row>
    <row r="282" spans="1:23" s="419" customFormat="1" ht="18" x14ac:dyDescent="0.35">
      <c r="A282" s="425"/>
      <c r="B282" s="426"/>
      <c r="C282" s="426"/>
    </row>
    <row r="283" spans="1:23" s="431" customFormat="1" ht="39.9" customHeight="1" x14ac:dyDescent="0.3">
      <c r="A283" s="437">
        <v>1</v>
      </c>
      <c r="B283" s="455" t="s">
        <v>751</v>
      </c>
      <c r="C283" s="455" t="s">
        <v>20</v>
      </c>
    </row>
    <row r="284" spans="1:23" s="431" customFormat="1" ht="392.25" customHeight="1" x14ac:dyDescent="0.3">
      <c r="A284" s="1054">
        <v>2</v>
      </c>
      <c r="B284" s="1056" t="s">
        <v>752</v>
      </c>
      <c r="C284" s="435" t="s">
        <v>21</v>
      </c>
    </row>
    <row r="285" spans="1:23" ht="63.75" customHeight="1" x14ac:dyDescent="0.25">
      <c r="A285" s="1054"/>
      <c r="B285" s="1056"/>
      <c r="C285" s="435" t="s">
        <v>102</v>
      </c>
    </row>
    <row r="286" spans="1:23" s="431" customFormat="1" ht="242.25" customHeight="1" x14ac:dyDescent="0.3">
      <c r="A286" s="1054"/>
      <c r="B286" s="1056"/>
      <c r="C286" s="455" t="s">
        <v>142</v>
      </c>
    </row>
    <row r="287" spans="1:23" ht="317.25" customHeight="1" x14ac:dyDescent="0.25">
      <c r="A287" s="1054"/>
      <c r="B287" s="1056"/>
      <c r="C287" s="435" t="s">
        <v>126</v>
      </c>
    </row>
    <row r="288" spans="1:23" ht="72" x14ac:dyDescent="0.25">
      <c r="A288" s="1054"/>
      <c r="B288" s="1056"/>
      <c r="C288" s="435" t="s">
        <v>105</v>
      </c>
    </row>
    <row r="289" spans="1:3" s="431" customFormat="1" ht="36" x14ac:dyDescent="0.3">
      <c r="A289" s="1054">
        <v>3</v>
      </c>
      <c r="B289" s="455" t="s">
        <v>753</v>
      </c>
      <c r="C289" s="435" t="s">
        <v>22</v>
      </c>
    </row>
    <row r="290" spans="1:3" customFormat="1" ht="96" customHeight="1" x14ac:dyDescent="0.25">
      <c r="A290" s="1054"/>
      <c r="B290" s="455" t="s">
        <v>893</v>
      </c>
      <c r="C290" s="173" t="s">
        <v>981</v>
      </c>
    </row>
    <row r="291" spans="1:3" s="431" customFormat="1" ht="39.9" customHeight="1" x14ac:dyDescent="0.3">
      <c r="A291" s="437">
        <v>4</v>
      </c>
      <c r="B291" s="455" t="s">
        <v>894</v>
      </c>
      <c r="C291" s="435" t="s">
        <v>179</v>
      </c>
    </row>
    <row r="292" spans="1:3" s="431" customFormat="1" ht="108" x14ac:dyDescent="0.3">
      <c r="A292" s="437">
        <v>5</v>
      </c>
      <c r="B292" s="455" t="s">
        <v>895</v>
      </c>
      <c r="C292" s="435" t="s">
        <v>23</v>
      </c>
    </row>
    <row r="293" spans="1:3" customFormat="1" ht="39.9" customHeight="1" x14ac:dyDescent="0.25">
      <c r="A293" s="1038">
        <v>6</v>
      </c>
      <c r="B293" s="346" t="s">
        <v>972</v>
      </c>
      <c r="C293" s="175" t="s">
        <v>662</v>
      </c>
    </row>
    <row r="294" spans="1:3" customFormat="1" ht="30" customHeight="1" x14ac:dyDescent="0.25">
      <c r="A294" s="1038"/>
      <c r="B294" s="346" t="s">
        <v>973</v>
      </c>
      <c r="C294" s="174" t="s">
        <v>667</v>
      </c>
    </row>
    <row r="295" spans="1:3" customFormat="1" ht="30" customHeight="1" x14ac:dyDescent="0.25">
      <c r="A295" s="1038"/>
      <c r="B295" s="346" t="s">
        <v>974</v>
      </c>
      <c r="C295" s="175" t="s">
        <v>862</v>
      </c>
    </row>
    <row r="296" spans="1:3" customFormat="1" ht="39.9" customHeight="1" x14ac:dyDescent="0.25">
      <c r="A296" s="173">
        <v>7</v>
      </c>
      <c r="B296" s="346" t="s">
        <v>984</v>
      </c>
      <c r="C296" s="408" t="s">
        <v>509</v>
      </c>
    </row>
    <row r="297" spans="1:3" ht="39.9" customHeight="1" x14ac:dyDescent="0.25">
      <c r="A297" s="437">
        <v>8</v>
      </c>
      <c r="B297" s="411" t="s">
        <v>985</v>
      </c>
      <c r="C297" s="435" t="s">
        <v>132</v>
      </c>
    </row>
    <row r="298" spans="1:3" ht="39.9" customHeight="1" x14ac:dyDescent="0.25">
      <c r="A298" s="437">
        <v>9</v>
      </c>
      <c r="B298" s="411" t="s">
        <v>986</v>
      </c>
      <c r="C298" s="435" t="s">
        <v>241</v>
      </c>
    </row>
    <row r="299" spans="1:3" ht="39.9" customHeight="1" x14ac:dyDescent="0.25">
      <c r="A299" s="437">
        <v>10</v>
      </c>
      <c r="B299" s="411" t="s">
        <v>988</v>
      </c>
      <c r="C299" s="435" t="s">
        <v>242</v>
      </c>
    </row>
    <row r="300" spans="1:3" customFormat="1" ht="140.1" customHeight="1" x14ac:dyDescent="0.25">
      <c r="A300" s="173">
        <v>11</v>
      </c>
      <c r="B300" s="346" t="s">
        <v>990</v>
      </c>
      <c r="C300" s="408" t="s">
        <v>663</v>
      </c>
    </row>
    <row r="301" spans="1:3" customFormat="1" ht="39.9" customHeight="1" x14ac:dyDescent="0.25">
      <c r="A301" s="437">
        <v>12</v>
      </c>
      <c r="B301" s="411" t="s">
        <v>991</v>
      </c>
      <c r="C301" s="176" t="s">
        <v>678</v>
      </c>
    </row>
    <row r="302" spans="1:3" customFormat="1" ht="110.1" customHeight="1" x14ac:dyDescent="0.25">
      <c r="A302" s="437">
        <v>13</v>
      </c>
      <c r="B302" s="411" t="s">
        <v>992</v>
      </c>
      <c r="C302" s="408" t="s">
        <v>243</v>
      </c>
    </row>
    <row r="303" spans="1:3" customFormat="1" ht="39.9" customHeight="1" x14ac:dyDescent="0.25">
      <c r="A303" s="173">
        <v>14</v>
      </c>
      <c r="B303" s="346" t="s">
        <v>993</v>
      </c>
      <c r="C303" s="409" t="s">
        <v>664</v>
      </c>
    </row>
    <row r="304" spans="1:3" customFormat="1" ht="39.9" customHeight="1" x14ac:dyDescent="0.25">
      <c r="A304" s="173">
        <v>15</v>
      </c>
      <c r="B304" s="346" t="s">
        <v>994</v>
      </c>
      <c r="C304" s="409" t="s">
        <v>359</v>
      </c>
    </row>
    <row r="305" spans="1:23" customFormat="1" ht="20.100000000000001" customHeight="1" x14ac:dyDescent="0.25">
      <c r="A305" s="173">
        <v>16</v>
      </c>
      <c r="B305" s="346" t="s">
        <v>785</v>
      </c>
      <c r="C305" s="410"/>
    </row>
    <row r="306" spans="1:23" customFormat="1" ht="20.100000000000001" customHeight="1" x14ac:dyDescent="0.25">
      <c r="A306" s="173">
        <v>17</v>
      </c>
      <c r="B306" s="346" t="s">
        <v>786</v>
      </c>
      <c r="C306" s="173"/>
    </row>
    <row r="307" spans="1:23" s="406" customFormat="1" ht="39.9" customHeight="1" collapsed="1" x14ac:dyDescent="0.3">
      <c r="A307" s="1037" t="s">
        <v>863</v>
      </c>
      <c r="B307" s="1037"/>
      <c r="C307" s="175" t="s">
        <v>665</v>
      </c>
      <c r="D307" s="412"/>
      <c r="E307" s="413"/>
      <c r="F307" s="413"/>
      <c r="G307" s="413"/>
      <c r="H307" s="413"/>
      <c r="I307" s="413"/>
      <c r="J307" s="413"/>
      <c r="K307" s="413"/>
      <c r="L307" s="413"/>
      <c r="M307" s="413"/>
      <c r="N307" s="413"/>
      <c r="O307" s="413"/>
      <c r="P307" s="413"/>
      <c r="Q307" s="413"/>
      <c r="R307" s="413"/>
      <c r="S307" s="413"/>
      <c r="T307" s="413"/>
      <c r="U307" s="413"/>
      <c r="V307" s="413"/>
      <c r="W307" s="413"/>
    </row>
    <row r="308" spans="1:23" s="406" customFormat="1" ht="30" customHeight="1" x14ac:dyDescent="0.3">
      <c r="A308" s="1037"/>
      <c r="B308" s="1037"/>
      <c r="C308" s="414" t="s">
        <v>666</v>
      </c>
      <c r="D308" s="412"/>
      <c r="E308" s="413"/>
      <c r="F308" s="413"/>
      <c r="G308" s="413"/>
      <c r="H308" s="413"/>
      <c r="I308" s="413"/>
      <c r="J308" s="413"/>
      <c r="K308" s="413"/>
      <c r="L308" s="413"/>
      <c r="M308" s="413"/>
      <c r="N308" s="413"/>
      <c r="O308" s="413"/>
      <c r="P308" s="413"/>
      <c r="Q308" s="413"/>
      <c r="R308" s="413"/>
      <c r="S308" s="413"/>
      <c r="T308" s="413"/>
      <c r="U308" s="413"/>
      <c r="V308" s="413"/>
      <c r="W308" s="413"/>
    </row>
    <row r="309" spans="1:23" s="424" customFormat="1" ht="30" customHeight="1" x14ac:dyDescent="0.25">
      <c r="A309" s="1046" t="s">
        <v>24</v>
      </c>
      <c r="B309" s="1046"/>
      <c r="C309" s="1046"/>
    </row>
    <row r="310" spans="1:23" s="419" customFormat="1" ht="18" x14ac:dyDescent="0.35">
      <c r="A310" s="425"/>
      <c r="B310" s="426"/>
      <c r="C310" s="426"/>
    </row>
    <row r="311" spans="1:23" s="431" customFormat="1" ht="33.75" customHeight="1" x14ac:dyDescent="0.3">
      <c r="A311" s="437">
        <v>1</v>
      </c>
      <c r="B311" s="455" t="s">
        <v>751</v>
      </c>
      <c r="C311" s="455" t="s">
        <v>25</v>
      </c>
    </row>
    <row r="312" spans="1:23" s="431" customFormat="1" ht="342" customHeight="1" x14ac:dyDescent="0.3">
      <c r="A312" s="1054">
        <v>2</v>
      </c>
      <c r="B312" s="1056" t="s">
        <v>752</v>
      </c>
      <c r="C312" s="435" t="s">
        <v>26</v>
      </c>
    </row>
    <row r="313" spans="1:23" ht="63.75" customHeight="1" x14ac:dyDescent="0.25">
      <c r="A313" s="1054"/>
      <c r="B313" s="1056"/>
      <c r="C313" s="435" t="s">
        <v>102</v>
      </c>
    </row>
    <row r="314" spans="1:23" s="431" customFormat="1" ht="185.25" customHeight="1" x14ac:dyDescent="0.3">
      <c r="A314" s="1054"/>
      <c r="B314" s="1056"/>
      <c r="C314" s="435" t="s">
        <v>148</v>
      </c>
    </row>
    <row r="315" spans="1:23" ht="317.25" customHeight="1" x14ac:dyDescent="0.25">
      <c r="A315" s="1054"/>
      <c r="B315" s="1056"/>
      <c r="C315" s="435" t="s">
        <v>126</v>
      </c>
    </row>
    <row r="316" spans="1:23" ht="72" x14ac:dyDescent="0.25">
      <c r="A316" s="1054"/>
      <c r="B316" s="1056"/>
      <c r="C316" s="435" t="s">
        <v>105</v>
      </c>
    </row>
    <row r="317" spans="1:23" s="431" customFormat="1" ht="36" x14ac:dyDescent="0.3">
      <c r="A317" s="1054">
        <v>3</v>
      </c>
      <c r="B317" s="455" t="s">
        <v>753</v>
      </c>
      <c r="C317" s="435" t="s">
        <v>27</v>
      </c>
    </row>
    <row r="318" spans="1:23" customFormat="1" ht="96" customHeight="1" x14ac:dyDescent="0.25">
      <c r="A318" s="1054"/>
      <c r="B318" s="455" t="s">
        <v>893</v>
      </c>
      <c r="C318" s="173" t="s">
        <v>981</v>
      </c>
    </row>
    <row r="319" spans="1:23" customFormat="1" ht="39.9" customHeight="1" x14ac:dyDescent="0.25">
      <c r="A319" s="173">
        <v>4</v>
      </c>
      <c r="B319" s="346" t="s">
        <v>894</v>
      </c>
      <c r="C319" s="346" t="s">
        <v>28</v>
      </c>
      <c r="G319" s="3"/>
    </row>
    <row r="320" spans="1:23" s="431" customFormat="1" ht="206.25" customHeight="1" x14ac:dyDescent="0.3">
      <c r="A320" s="437">
        <v>5</v>
      </c>
      <c r="B320" s="455" t="s">
        <v>895</v>
      </c>
      <c r="C320" s="435" t="s">
        <v>210</v>
      </c>
      <c r="D320" s="465"/>
    </row>
    <row r="321" spans="1:23" customFormat="1" ht="39.9" customHeight="1" x14ac:dyDescent="0.25">
      <c r="A321" s="1038">
        <v>6</v>
      </c>
      <c r="B321" s="346" t="s">
        <v>972</v>
      </c>
      <c r="C321" s="175" t="s">
        <v>662</v>
      </c>
    </row>
    <row r="322" spans="1:23" customFormat="1" ht="30" customHeight="1" x14ac:dyDescent="0.25">
      <c r="A322" s="1038"/>
      <c r="B322" s="346" t="s">
        <v>973</v>
      </c>
      <c r="C322" s="174" t="s">
        <v>667</v>
      </c>
    </row>
    <row r="323" spans="1:23" customFormat="1" ht="30" customHeight="1" x14ac:dyDescent="0.25">
      <c r="A323" s="1038"/>
      <c r="B323" s="346" t="s">
        <v>974</v>
      </c>
      <c r="C323" s="175" t="s">
        <v>862</v>
      </c>
    </row>
    <row r="324" spans="1:23" customFormat="1" ht="39.9" customHeight="1" x14ac:dyDescent="0.25">
      <c r="A324" s="173">
        <v>7</v>
      </c>
      <c r="B324" s="346" t="s">
        <v>984</v>
      </c>
      <c r="C324" s="408" t="s">
        <v>509</v>
      </c>
    </row>
    <row r="325" spans="1:23" ht="39.9" customHeight="1" x14ac:dyDescent="0.25">
      <c r="A325" s="437">
        <v>8</v>
      </c>
      <c r="B325" s="411" t="s">
        <v>985</v>
      </c>
      <c r="C325" s="435" t="s">
        <v>132</v>
      </c>
    </row>
    <row r="326" spans="1:23" ht="39.9" customHeight="1" x14ac:dyDescent="0.25">
      <c r="A326" s="437">
        <v>9</v>
      </c>
      <c r="B326" s="411" t="s">
        <v>986</v>
      </c>
      <c r="C326" s="435" t="s">
        <v>241</v>
      </c>
    </row>
    <row r="327" spans="1:23" ht="39.9" customHeight="1" x14ac:dyDescent="0.25">
      <c r="A327" s="437">
        <v>10</v>
      </c>
      <c r="B327" s="411" t="s">
        <v>988</v>
      </c>
      <c r="C327" s="435" t="s">
        <v>242</v>
      </c>
    </row>
    <row r="328" spans="1:23" customFormat="1" ht="140.1" customHeight="1" x14ac:dyDescent="0.25">
      <c r="A328" s="173">
        <v>11</v>
      </c>
      <c r="B328" s="346" t="s">
        <v>990</v>
      </c>
      <c r="C328" s="408" t="s">
        <v>663</v>
      </c>
    </row>
    <row r="329" spans="1:23" customFormat="1" ht="39.9" customHeight="1" x14ac:dyDescent="0.25">
      <c r="A329" s="437">
        <v>12</v>
      </c>
      <c r="B329" s="411" t="s">
        <v>991</v>
      </c>
      <c r="C329" s="176" t="s">
        <v>678</v>
      </c>
    </row>
    <row r="330" spans="1:23" customFormat="1" ht="110.1" customHeight="1" x14ac:dyDescent="0.25">
      <c r="A330" s="437">
        <v>13</v>
      </c>
      <c r="B330" s="411" t="s">
        <v>992</v>
      </c>
      <c r="C330" s="408" t="s">
        <v>243</v>
      </c>
    </row>
    <row r="331" spans="1:23" customFormat="1" ht="39.9" customHeight="1" x14ac:dyDescent="0.25">
      <c r="A331" s="173">
        <v>14</v>
      </c>
      <c r="B331" s="346" t="s">
        <v>993</v>
      </c>
      <c r="C331" s="409" t="s">
        <v>664</v>
      </c>
    </row>
    <row r="332" spans="1:23" customFormat="1" ht="39.9" customHeight="1" x14ac:dyDescent="0.25">
      <c r="A332" s="173">
        <v>15</v>
      </c>
      <c r="B332" s="346" t="s">
        <v>994</v>
      </c>
      <c r="C332" s="409" t="s">
        <v>359</v>
      </c>
    </row>
    <row r="333" spans="1:23" customFormat="1" ht="34.5" customHeight="1" x14ac:dyDescent="0.25">
      <c r="A333" s="173">
        <v>16</v>
      </c>
      <c r="B333" s="346" t="s">
        <v>785</v>
      </c>
      <c r="C333" s="410"/>
    </row>
    <row r="334" spans="1:23" customFormat="1" ht="20.100000000000001" customHeight="1" x14ac:dyDescent="0.25">
      <c r="A334" s="173">
        <v>17</v>
      </c>
      <c r="B334" s="346" t="s">
        <v>786</v>
      </c>
      <c r="C334" s="173"/>
    </row>
    <row r="335" spans="1:23" s="406" customFormat="1" ht="39.9" customHeight="1" collapsed="1" x14ac:dyDescent="0.3">
      <c r="A335" s="1037" t="s">
        <v>863</v>
      </c>
      <c r="B335" s="1037"/>
      <c r="C335" s="175" t="s">
        <v>665</v>
      </c>
      <c r="D335" s="412"/>
      <c r="E335" s="413"/>
      <c r="F335" s="413"/>
      <c r="G335" s="413"/>
      <c r="H335" s="413"/>
      <c r="I335" s="413"/>
      <c r="J335" s="413"/>
      <c r="K335" s="413"/>
      <c r="L335" s="413"/>
      <c r="M335" s="413"/>
      <c r="N335" s="413"/>
      <c r="O335" s="413"/>
      <c r="P335" s="413"/>
      <c r="Q335" s="413"/>
      <c r="R335" s="413"/>
      <c r="S335" s="413"/>
      <c r="T335" s="413"/>
      <c r="U335" s="413"/>
      <c r="V335" s="413"/>
      <c r="W335" s="413"/>
    </row>
    <row r="336" spans="1:23" s="406" customFormat="1" ht="30" customHeight="1" x14ac:dyDescent="0.3">
      <c r="A336" s="1037"/>
      <c r="B336" s="1037"/>
      <c r="C336" s="414" t="s">
        <v>666</v>
      </c>
      <c r="D336" s="412"/>
      <c r="E336" s="413"/>
      <c r="F336" s="413"/>
      <c r="G336" s="413"/>
      <c r="H336" s="413"/>
      <c r="I336" s="413"/>
      <c r="J336" s="413"/>
      <c r="K336" s="413"/>
      <c r="L336" s="413"/>
      <c r="M336" s="413"/>
      <c r="N336" s="413"/>
      <c r="O336" s="413"/>
      <c r="P336" s="413"/>
      <c r="Q336" s="413"/>
      <c r="R336" s="413"/>
      <c r="S336" s="413"/>
      <c r="T336" s="413"/>
      <c r="U336" s="413"/>
      <c r="V336" s="413"/>
      <c r="W336" s="413"/>
    </row>
    <row r="337" spans="1:7" s="424" customFormat="1" ht="30" customHeight="1" x14ac:dyDescent="0.25">
      <c r="A337" s="1046" t="s">
        <v>211</v>
      </c>
      <c r="B337" s="1046"/>
      <c r="C337" s="1046"/>
    </row>
    <row r="338" spans="1:7" s="419" customFormat="1" ht="18" x14ac:dyDescent="0.35">
      <c r="A338" s="425"/>
      <c r="B338" s="426"/>
      <c r="C338" s="426"/>
    </row>
    <row r="339" spans="1:7" s="431" customFormat="1" ht="42.75" customHeight="1" x14ac:dyDescent="0.3">
      <c r="A339" s="437">
        <v>1</v>
      </c>
      <c r="B339" s="455" t="s">
        <v>751</v>
      </c>
      <c r="C339" s="455" t="s">
        <v>212</v>
      </c>
    </row>
    <row r="340" spans="1:7" s="431" customFormat="1" ht="307.5" customHeight="1" x14ac:dyDescent="0.3">
      <c r="A340" s="1054">
        <v>2</v>
      </c>
      <c r="B340" s="1056" t="s">
        <v>752</v>
      </c>
      <c r="C340" s="435" t="s">
        <v>213</v>
      </c>
    </row>
    <row r="341" spans="1:7" ht="317.25" customHeight="1" x14ac:dyDescent="0.25">
      <c r="A341" s="1054"/>
      <c r="B341" s="1056"/>
      <c r="C341" s="435" t="s">
        <v>126</v>
      </c>
    </row>
    <row r="342" spans="1:7" ht="63.75" customHeight="1" x14ac:dyDescent="0.25">
      <c r="A342" s="1054"/>
      <c r="B342" s="1056"/>
      <c r="C342" s="435" t="s">
        <v>102</v>
      </c>
    </row>
    <row r="343" spans="1:7" ht="192.75" customHeight="1" x14ac:dyDescent="0.25">
      <c r="A343" s="1054"/>
      <c r="B343" s="1056"/>
      <c r="C343" s="435" t="s">
        <v>155</v>
      </c>
    </row>
    <row r="344" spans="1:7" ht="90.75" customHeight="1" x14ac:dyDescent="0.25">
      <c r="A344" s="1054"/>
      <c r="B344" s="1056"/>
      <c r="C344" s="435" t="s">
        <v>105</v>
      </c>
    </row>
    <row r="345" spans="1:7" s="431" customFormat="1" ht="36" x14ac:dyDescent="0.3">
      <c r="A345" s="1054">
        <v>3</v>
      </c>
      <c r="B345" s="455" t="s">
        <v>753</v>
      </c>
      <c r="C345" s="435" t="s">
        <v>214</v>
      </c>
    </row>
    <row r="346" spans="1:7" customFormat="1" ht="96" customHeight="1" x14ac:dyDescent="0.25">
      <c r="A346" s="1054"/>
      <c r="B346" s="455" t="s">
        <v>893</v>
      </c>
      <c r="C346" s="173" t="s">
        <v>981</v>
      </c>
    </row>
    <row r="347" spans="1:7" customFormat="1" ht="39.9" customHeight="1" x14ac:dyDescent="0.25">
      <c r="A347" s="173">
        <v>4</v>
      </c>
      <c r="B347" s="346" t="s">
        <v>894</v>
      </c>
      <c r="C347" s="346" t="s">
        <v>215</v>
      </c>
      <c r="G347" s="3"/>
    </row>
    <row r="348" spans="1:7" s="431" customFormat="1" ht="96" customHeight="1" x14ac:dyDescent="0.3">
      <c r="A348" s="437">
        <v>5</v>
      </c>
      <c r="B348" s="455" t="s">
        <v>895</v>
      </c>
      <c r="C348" s="435" t="s">
        <v>109</v>
      </c>
    </row>
    <row r="349" spans="1:7" customFormat="1" ht="39.9" customHeight="1" x14ac:dyDescent="0.25">
      <c r="A349" s="1038">
        <v>6</v>
      </c>
      <c r="B349" s="346" t="s">
        <v>972</v>
      </c>
      <c r="C349" s="175" t="s">
        <v>662</v>
      </c>
    </row>
    <row r="350" spans="1:7" customFormat="1" ht="30" customHeight="1" x14ac:dyDescent="0.25">
      <c r="A350" s="1038"/>
      <c r="B350" s="346" t="s">
        <v>973</v>
      </c>
      <c r="C350" s="174" t="s">
        <v>667</v>
      </c>
    </row>
    <row r="351" spans="1:7" customFormat="1" ht="30" customHeight="1" x14ac:dyDescent="0.25">
      <c r="A351" s="1038"/>
      <c r="B351" s="346" t="s">
        <v>974</v>
      </c>
      <c r="C351" s="175" t="s">
        <v>862</v>
      </c>
    </row>
    <row r="352" spans="1:7" customFormat="1" ht="39.9" customHeight="1" x14ac:dyDescent="0.25">
      <c r="A352" s="173">
        <v>7</v>
      </c>
      <c r="B352" s="346" t="s">
        <v>984</v>
      </c>
      <c r="C352" s="408" t="s">
        <v>509</v>
      </c>
    </row>
    <row r="353" spans="1:23" ht="39.9" customHeight="1" x14ac:dyDescent="0.25">
      <c r="A353" s="437">
        <v>8</v>
      </c>
      <c r="B353" s="411" t="s">
        <v>985</v>
      </c>
      <c r="C353" s="435" t="s">
        <v>132</v>
      </c>
    </row>
    <row r="354" spans="1:23" ht="39.9" customHeight="1" x14ac:dyDescent="0.25">
      <c r="A354" s="437">
        <v>9</v>
      </c>
      <c r="B354" s="411" t="s">
        <v>986</v>
      </c>
      <c r="C354" s="435" t="s">
        <v>241</v>
      </c>
    </row>
    <row r="355" spans="1:23" ht="39.9" customHeight="1" x14ac:dyDescent="0.25">
      <c r="A355" s="437">
        <v>10</v>
      </c>
      <c r="B355" s="411" t="s">
        <v>988</v>
      </c>
      <c r="C355" s="435" t="s">
        <v>242</v>
      </c>
    </row>
    <row r="356" spans="1:23" customFormat="1" ht="140.1" customHeight="1" x14ac:dyDescent="0.25">
      <c r="A356" s="173">
        <v>11</v>
      </c>
      <c r="B356" s="346" t="s">
        <v>990</v>
      </c>
      <c r="C356" s="408" t="s">
        <v>663</v>
      </c>
    </row>
    <row r="357" spans="1:23" customFormat="1" ht="39.9" customHeight="1" x14ac:dyDescent="0.25">
      <c r="A357" s="437">
        <v>12</v>
      </c>
      <c r="B357" s="411" t="s">
        <v>991</v>
      </c>
      <c r="C357" s="176" t="s">
        <v>678</v>
      </c>
    </row>
    <row r="358" spans="1:23" customFormat="1" ht="114" customHeight="1" x14ac:dyDescent="0.25">
      <c r="A358" s="437">
        <v>13</v>
      </c>
      <c r="B358" s="411" t="s">
        <v>992</v>
      </c>
      <c r="C358" s="408" t="s">
        <v>243</v>
      </c>
    </row>
    <row r="359" spans="1:23" customFormat="1" ht="39.9" customHeight="1" x14ac:dyDescent="0.25">
      <c r="A359" s="173">
        <v>14</v>
      </c>
      <c r="B359" s="346" t="s">
        <v>993</v>
      </c>
      <c r="C359" s="409" t="s">
        <v>664</v>
      </c>
    </row>
    <row r="360" spans="1:23" customFormat="1" ht="39.9" customHeight="1" x14ac:dyDescent="0.25">
      <c r="A360" s="173">
        <v>15</v>
      </c>
      <c r="B360" s="346" t="s">
        <v>994</v>
      </c>
      <c r="C360" s="409" t="s">
        <v>275</v>
      </c>
    </row>
    <row r="361" spans="1:23" customFormat="1" ht="39.75" customHeight="1" x14ac:dyDescent="0.25">
      <c r="A361" s="173">
        <v>16</v>
      </c>
      <c r="B361" s="346" t="s">
        <v>785</v>
      </c>
      <c r="C361" s="410"/>
    </row>
    <row r="362" spans="1:23" customFormat="1" ht="39.75" customHeight="1" x14ac:dyDescent="0.25">
      <c r="A362" s="173">
        <v>17</v>
      </c>
      <c r="B362" s="346" t="s">
        <v>786</v>
      </c>
      <c r="C362" s="173"/>
    </row>
    <row r="363" spans="1:23" s="406" customFormat="1" ht="39.9" customHeight="1" collapsed="1" x14ac:dyDescent="0.3">
      <c r="A363" s="1037" t="s">
        <v>863</v>
      </c>
      <c r="B363" s="1037"/>
      <c r="C363" s="175" t="s">
        <v>665</v>
      </c>
      <c r="D363" s="412"/>
      <c r="E363" s="413"/>
      <c r="F363" s="413"/>
      <c r="G363" s="413"/>
      <c r="H363" s="413"/>
      <c r="I363" s="413"/>
      <c r="J363" s="413"/>
      <c r="K363" s="413"/>
      <c r="L363" s="413"/>
      <c r="M363" s="413"/>
      <c r="N363" s="413"/>
      <c r="O363" s="413"/>
      <c r="P363" s="413"/>
      <c r="Q363" s="413"/>
      <c r="R363" s="413"/>
      <c r="S363" s="413"/>
      <c r="T363" s="413"/>
      <c r="U363" s="413"/>
      <c r="V363" s="413"/>
      <c r="W363" s="413"/>
    </row>
    <row r="364" spans="1:23" s="406" customFormat="1" ht="30" customHeight="1" x14ac:dyDescent="0.3">
      <c r="A364" s="1037"/>
      <c r="B364" s="1037"/>
      <c r="C364" s="414" t="s">
        <v>666</v>
      </c>
      <c r="D364" s="412"/>
      <c r="E364" s="413"/>
      <c r="F364" s="413"/>
      <c r="G364" s="413"/>
      <c r="H364" s="413"/>
      <c r="I364" s="413"/>
      <c r="J364" s="413"/>
      <c r="K364" s="413"/>
      <c r="L364" s="413"/>
      <c r="M364" s="413"/>
      <c r="N364" s="413"/>
      <c r="O364" s="413"/>
      <c r="P364" s="413"/>
      <c r="Q364" s="413"/>
      <c r="R364" s="413"/>
      <c r="S364" s="413"/>
      <c r="T364" s="413"/>
      <c r="U364" s="413"/>
      <c r="V364" s="413"/>
      <c r="W364" s="413"/>
    </row>
    <row r="365" spans="1:23" s="424" customFormat="1" ht="30" customHeight="1" x14ac:dyDescent="0.25">
      <c r="A365" s="1046" t="s">
        <v>110</v>
      </c>
      <c r="B365" s="1046"/>
      <c r="C365" s="1046"/>
    </row>
    <row r="366" spans="1:23" s="419" customFormat="1" ht="18" x14ac:dyDescent="0.35">
      <c r="A366" s="425"/>
      <c r="B366" s="426"/>
      <c r="C366" s="426"/>
    </row>
    <row r="367" spans="1:23" s="431" customFormat="1" ht="154.5" customHeight="1" x14ac:dyDescent="0.3">
      <c r="A367" s="437">
        <v>1</v>
      </c>
      <c r="B367" s="455" t="s">
        <v>751</v>
      </c>
      <c r="C367" s="455" t="s">
        <v>111</v>
      </c>
    </row>
    <row r="368" spans="1:23" s="431" customFormat="1" ht="336.75" customHeight="1" x14ac:dyDescent="0.3">
      <c r="A368" s="1054">
        <v>2</v>
      </c>
      <c r="B368" s="1056" t="s">
        <v>752</v>
      </c>
      <c r="C368" s="435" t="s">
        <v>112</v>
      </c>
      <c r="D368" s="465"/>
    </row>
    <row r="369" spans="1:4" ht="317.25" customHeight="1" x14ac:dyDescent="0.25">
      <c r="A369" s="1054"/>
      <c r="B369" s="1056"/>
      <c r="C369" s="435" t="s">
        <v>126</v>
      </c>
    </row>
    <row r="370" spans="1:4" ht="63.75" customHeight="1" x14ac:dyDescent="0.25">
      <c r="A370" s="1054"/>
      <c r="B370" s="1056"/>
      <c r="C370" s="435" t="s">
        <v>102</v>
      </c>
    </row>
    <row r="371" spans="1:4" ht="80.25" customHeight="1" x14ac:dyDescent="0.25">
      <c r="A371" s="1054"/>
      <c r="B371" s="1056"/>
      <c r="C371" s="455" t="s">
        <v>162</v>
      </c>
    </row>
    <row r="372" spans="1:4" ht="72" x14ac:dyDescent="0.25">
      <c r="A372" s="1054"/>
      <c r="B372" s="1056"/>
      <c r="C372" s="435" t="s">
        <v>105</v>
      </c>
      <c r="D372" s="464"/>
    </row>
    <row r="373" spans="1:4" s="431" customFormat="1" ht="39.9" customHeight="1" x14ac:dyDescent="0.3">
      <c r="A373" s="1054">
        <v>3</v>
      </c>
      <c r="B373" s="455" t="s">
        <v>753</v>
      </c>
      <c r="C373" s="435" t="s">
        <v>113</v>
      </c>
      <c r="D373" s="466"/>
    </row>
    <row r="374" spans="1:4" customFormat="1" ht="96" customHeight="1" x14ac:dyDescent="0.25">
      <c r="A374" s="1054"/>
      <c r="B374" s="455" t="s">
        <v>893</v>
      </c>
      <c r="C374" s="173" t="s">
        <v>981</v>
      </c>
      <c r="D374" s="467"/>
    </row>
    <row r="375" spans="1:4" s="431" customFormat="1" ht="39.9" customHeight="1" x14ac:dyDescent="0.3">
      <c r="A375" s="437">
        <v>4</v>
      </c>
      <c r="B375" s="455" t="s">
        <v>894</v>
      </c>
      <c r="C375" s="435" t="s">
        <v>179</v>
      </c>
    </row>
    <row r="376" spans="1:4" s="431" customFormat="1" ht="115.5" customHeight="1" x14ac:dyDescent="0.3">
      <c r="A376" s="437">
        <v>5</v>
      </c>
      <c r="B376" s="455" t="s">
        <v>895</v>
      </c>
      <c r="C376" s="435" t="s">
        <v>114</v>
      </c>
    </row>
    <row r="377" spans="1:4" customFormat="1" ht="39.9" customHeight="1" x14ac:dyDescent="0.25">
      <c r="A377" s="1038">
        <v>6</v>
      </c>
      <c r="B377" s="346" t="s">
        <v>972</v>
      </c>
      <c r="C377" s="175" t="s">
        <v>662</v>
      </c>
    </row>
    <row r="378" spans="1:4" customFormat="1" ht="30" customHeight="1" x14ac:dyDescent="0.25">
      <c r="A378" s="1038"/>
      <c r="B378" s="346" t="s">
        <v>973</v>
      </c>
      <c r="C378" s="174" t="s">
        <v>667</v>
      </c>
    </row>
    <row r="379" spans="1:4" customFormat="1" ht="30" customHeight="1" x14ac:dyDescent="0.25">
      <c r="A379" s="1038"/>
      <c r="B379" s="346" t="s">
        <v>974</v>
      </c>
      <c r="C379" s="175" t="s">
        <v>862</v>
      </c>
    </row>
    <row r="380" spans="1:4" customFormat="1" ht="39.9" customHeight="1" x14ac:dyDescent="0.25">
      <c r="A380" s="173">
        <v>7</v>
      </c>
      <c r="B380" s="346" t="s">
        <v>984</v>
      </c>
      <c r="C380" s="408" t="s">
        <v>509</v>
      </c>
    </row>
    <row r="381" spans="1:4" ht="39.9" customHeight="1" x14ac:dyDescent="0.25">
      <c r="A381" s="437">
        <v>8</v>
      </c>
      <c r="B381" s="411" t="s">
        <v>985</v>
      </c>
      <c r="C381" s="435" t="s">
        <v>132</v>
      </c>
    </row>
    <row r="382" spans="1:4" ht="39.9" customHeight="1" x14ac:dyDescent="0.25">
      <c r="A382" s="437">
        <v>9</v>
      </c>
      <c r="B382" s="411" t="s">
        <v>986</v>
      </c>
      <c r="C382" s="435" t="s">
        <v>241</v>
      </c>
    </row>
    <row r="383" spans="1:4" ht="39.9" customHeight="1" x14ac:dyDescent="0.25">
      <c r="A383" s="437">
        <v>10</v>
      </c>
      <c r="B383" s="411" t="s">
        <v>988</v>
      </c>
      <c r="C383" s="435" t="s">
        <v>242</v>
      </c>
    </row>
    <row r="384" spans="1:4" customFormat="1" ht="140.1" customHeight="1" x14ac:dyDescent="0.25">
      <c r="A384" s="173">
        <v>11</v>
      </c>
      <c r="B384" s="346" t="s">
        <v>990</v>
      </c>
      <c r="C384" s="408" t="s">
        <v>96</v>
      </c>
    </row>
    <row r="385" spans="1:23" customFormat="1" ht="39.9" customHeight="1" x14ac:dyDescent="0.25">
      <c r="A385" s="437">
        <v>12</v>
      </c>
      <c r="B385" s="411" t="s">
        <v>991</v>
      </c>
      <c r="C385" s="176" t="s">
        <v>97</v>
      </c>
    </row>
    <row r="386" spans="1:23" customFormat="1" ht="110.1" customHeight="1" x14ac:dyDescent="0.25">
      <c r="A386" s="437">
        <v>13</v>
      </c>
      <c r="B386" s="411" t="s">
        <v>992</v>
      </c>
      <c r="C386" s="408" t="s">
        <v>98</v>
      </c>
    </row>
    <row r="387" spans="1:23" customFormat="1" ht="39.9" customHeight="1" x14ac:dyDescent="0.25">
      <c r="A387" s="173">
        <v>14</v>
      </c>
      <c r="B387" s="346" t="s">
        <v>993</v>
      </c>
      <c r="C387" s="409" t="s">
        <v>664</v>
      </c>
    </row>
    <row r="388" spans="1:23" customFormat="1" ht="39.9" customHeight="1" x14ac:dyDescent="0.25">
      <c r="A388" s="173">
        <v>15</v>
      </c>
      <c r="B388" s="346" t="s">
        <v>994</v>
      </c>
      <c r="C388" s="409" t="s">
        <v>275</v>
      </c>
    </row>
    <row r="389" spans="1:23" customFormat="1" ht="20.100000000000001" customHeight="1" x14ac:dyDescent="0.25">
      <c r="A389" s="173">
        <v>16</v>
      </c>
      <c r="B389" s="346" t="s">
        <v>785</v>
      </c>
      <c r="C389" s="410"/>
    </row>
    <row r="390" spans="1:23" customFormat="1" ht="20.100000000000001" customHeight="1" x14ac:dyDescent="0.25">
      <c r="A390" s="173">
        <v>17</v>
      </c>
      <c r="B390" s="346" t="s">
        <v>786</v>
      </c>
      <c r="C390" s="173"/>
    </row>
    <row r="391" spans="1:23" s="406" customFormat="1" ht="39.9" customHeight="1" collapsed="1" x14ac:dyDescent="0.3">
      <c r="A391" s="1037" t="s">
        <v>863</v>
      </c>
      <c r="B391" s="1037"/>
      <c r="C391" s="175" t="s">
        <v>665</v>
      </c>
      <c r="D391" s="412"/>
      <c r="E391" s="413"/>
      <c r="F391" s="413"/>
      <c r="G391" s="413"/>
      <c r="H391" s="413"/>
      <c r="I391" s="413"/>
      <c r="J391" s="413"/>
      <c r="K391" s="413"/>
      <c r="L391" s="413"/>
      <c r="M391" s="413"/>
      <c r="N391" s="413"/>
      <c r="O391" s="413"/>
      <c r="P391" s="413"/>
      <c r="Q391" s="413"/>
      <c r="R391" s="413"/>
      <c r="S391" s="413"/>
      <c r="T391" s="413"/>
      <c r="U391" s="413"/>
      <c r="V391" s="413"/>
      <c r="W391" s="413"/>
    </row>
    <row r="392" spans="1:23" s="406" customFormat="1" ht="30" customHeight="1" x14ac:dyDescent="0.3">
      <c r="A392" s="1037"/>
      <c r="B392" s="1037"/>
      <c r="C392" s="414" t="s">
        <v>666</v>
      </c>
      <c r="D392" s="412"/>
      <c r="E392" s="413"/>
      <c r="F392" s="413"/>
      <c r="G392" s="413"/>
      <c r="H392" s="413"/>
      <c r="I392" s="413"/>
      <c r="J392" s="413"/>
      <c r="K392" s="413"/>
      <c r="L392" s="413"/>
      <c r="M392" s="413"/>
      <c r="N392" s="413"/>
      <c r="O392" s="413"/>
      <c r="P392" s="413"/>
      <c r="Q392" s="413"/>
      <c r="R392" s="413"/>
      <c r="S392" s="413"/>
      <c r="T392" s="413"/>
      <c r="U392" s="413"/>
      <c r="V392" s="413"/>
      <c r="W392" s="413"/>
    </row>
  </sheetData>
  <sheetProtection password="CC7C" sheet="1" objects="1" scenarios="1"/>
  <mergeCells count="84">
    <mergeCell ref="A373:A374"/>
    <mergeCell ref="A377:A379"/>
    <mergeCell ref="A391:B392"/>
    <mergeCell ref="A363:B364"/>
    <mergeCell ref="A365:C365"/>
    <mergeCell ref="A368:A372"/>
    <mergeCell ref="B368:B372"/>
    <mergeCell ref="A340:A344"/>
    <mergeCell ref="B340:B344"/>
    <mergeCell ref="A345:A346"/>
    <mergeCell ref="A349:A351"/>
    <mergeCell ref="A317:A318"/>
    <mergeCell ref="A321:A323"/>
    <mergeCell ref="A335:B336"/>
    <mergeCell ref="A337:C337"/>
    <mergeCell ref="A307:B308"/>
    <mergeCell ref="A309:C309"/>
    <mergeCell ref="A312:A316"/>
    <mergeCell ref="B312:B316"/>
    <mergeCell ref="A284:A288"/>
    <mergeCell ref="B284:B288"/>
    <mergeCell ref="A289:A290"/>
    <mergeCell ref="A293:A295"/>
    <mergeCell ref="A261:A262"/>
    <mergeCell ref="A265:A267"/>
    <mergeCell ref="A279:B280"/>
    <mergeCell ref="A281:C281"/>
    <mergeCell ref="A251:B252"/>
    <mergeCell ref="A253:C253"/>
    <mergeCell ref="A256:A260"/>
    <mergeCell ref="B256:B260"/>
    <mergeCell ref="A228:A232"/>
    <mergeCell ref="B228:B232"/>
    <mergeCell ref="A233:A234"/>
    <mergeCell ref="A237:A239"/>
    <mergeCell ref="A205:A206"/>
    <mergeCell ref="A209:A211"/>
    <mergeCell ref="A223:B224"/>
    <mergeCell ref="A225:C225"/>
    <mergeCell ref="A195:B196"/>
    <mergeCell ref="A197:C197"/>
    <mergeCell ref="A200:A204"/>
    <mergeCell ref="B200:B204"/>
    <mergeCell ref="A172:A176"/>
    <mergeCell ref="B172:B176"/>
    <mergeCell ref="A177:A178"/>
    <mergeCell ref="A181:A183"/>
    <mergeCell ref="A121:A122"/>
    <mergeCell ref="A125:A127"/>
    <mergeCell ref="A93:A94"/>
    <mergeCell ref="A97:A99"/>
    <mergeCell ref="A111:B112"/>
    <mergeCell ref="A113:C113"/>
    <mergeCell ref="A116:A120"/>
    <mergeCell ref="A65:A66"/>
    <mergeCell ref="A60:A64"/>
    <mergeCell ref="B60:B64"/>
    <mergeCell ref="A88:A92"/>
    <mergeCell ref="B88:B92"/>
    <mergeCell ref="B116:B120"/>
    <mergeCell ref="A149:A150"/>
    <mergeCell ref="A153:A155"/>
    <mergeCell ref="A167:B168"/>
    <mergeCell ref="A169:C169"/>
    <mergeCell ref="A139:B140"/>
    <mergeCell ref="A141:C141"/>
    <mergeCell ref="A144:A148"/>
    <mergeCell ref="B144:B148"/>
    <mergeCell ref="A1:C1"/>
    <mergeCell ref="A4:A8"/>
    <mergeCell ref="B4:B8"/>
    <mergeCell ref="A83:B84"/>
    <mergeCell ref="A85:C85"/>
    <mergeCell ref="A69:A71"/>
    <mergeCell ref="A32:A36"/>
    <mergeCell ref="B32:B36"/>
    <mergeCell ref="A9:A10"/>
    <mergeCell ref="A13:A15"/>
    <mergeCell ref="A27:B28"/>
    <mergeCell ref="A29:C29"/>
    <mergeCell ref="A57:C57"/>
    <mergeCell ref="A37:A38"/>
    <mergeCell ref="A41:A43"/>
    <mergeCell ref="A55:B56"/>
  </mergeCells>
  <phoneticPr fontId="7" type="noConversion"/>
  <pageMargins left="0" right="0" top="0" bottom="0" header="0.51181102362204722" footer="0.51181102362204722"/>
  <pageSetup paperSize="9" scale="6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CU19099"/>
  <sheetViews>
    <sheetView topLeftCell="B1" zoomScale="74" zoomScaleNormal="74" workbookViewId="0">
      <selection activeCell="H6" sqref="H6"/>
    </sheetView>
  </sheetViews>
  <sheetFormatPr defaultColWidth="9.109375" defaultRowHeight="13.2" x14ac:dyDescent="0.25"/>
  <cols>
    <col min="1" max="1" width="8.6640625" style="23" hidden="1" customWidth="1"/>
    <col min="2" max="2" width="10.109375" style="23" customWidth="1"/>
    <col min="3" max="3" width="11.5546875" style="23" customWidth="1"/>
    <col min="4" max="4" width="11.109375" style="23" customWidth="1"/>
    <col min="5" max="5" width="11.88671875" style="23" customWidth="1"/>
    <col min="6" max="6" width="16.5546875" style="23" customWidth="1"/>
    <col min="7" max="7" width="18" style="23" customWidth="1"/>
    <col min="8" max="8" width="16.5546875" style="23" customWidth="1"/>
    <col min="9" max="9" width="7.44140625" style="19" customWidth="1"/>
    <col min="10" max="10" width="8.33203125" style="23" customWidth="1"/>
    <col min="11" max="11" width="10" style="23" customWidth="1"/>
    <col min="12" max="12" width="35.44140625" style="23" customWidth="1"/>
    <col min="13" max="14" width="38.44140625" style="23" customWidth="1"/>
    <col min="15" max="15" width="11.88671875" style="23" customWidth="1"/>
    <col min="16" max="16" width="10.88671875" style="24" customWidth="1"/>
    <col min="17" max="17" width="11" style="751" customWidth="1"/>
    <col min="18" max="19" width="10.44140625" style="24" customWidth="1"/>
    <col min="20" max="21" width="10.33203125" style="24" customWidth="1"/>
    <col min="22" max="22" width="10.6640625" style="27" customWidth="1"/>
    <col min="23" max="23" width="0" style="321" hidden="1" customWidth="1"/>
    <col min="24" max="29" width="8.33203125" style="27" customWidth="1"/>
    <col min="30" max="30" width="8.109375" style="27" customWidth="1"/>
    <col min="31" max="31" width="28.6640625" style="30" customWidth="1"/>
    <col min="32" max="34" width="12.109375" style="25" customWidth="1"/>
    <col min="35" max="43" width="11.44140625" style="25" customWidth="1"/>
    <col min="44" max="44" width="12.5546875" style="25" customWidth="1"/>
    <col min="45" max="49" width="11.44140625" style="25" customWidth="1"/>
    <col min="50" max="50" width="19.88671875" style="23" customWidth="1"/>
    <col min="51" max="51" width="24.44140625" style="23" customWidth="1"/>
    <col min="52" max="52" width="9.109375" style="571" hidden="1" customWidth="1"/>
    <col min="53" max="53" width="18.6640625" style="571" hidden="1" customWidth="1"/>
    <col min="54" max="54" width="18.109375" style="571" hidden="1" customWidth="1"/>
    <col min="55" max="57" width="9.109375" style="23" customWidth="1"/>
    <col min="58" max="81" width="11.44140625" style="25" customWidth="1"/>
    <col min="82" max="16384" width="9.109375" style="23"/>
  </cols>
  <sheetData>
    <row r="1" spans="1:99" ht="15" customHeight="1" thickBot="1" x14ac:dyDescent="0.3">
      <c r="A1" s="334">
        <f>+F$3</f>
        <v>0</v>
      </c>
      <c r="B1" s="673"/>
      <c r="C1" s="673"/>
      <c r="D1" s="673"/>
      <c r="E1" s="673"/>
      <c r="F1" s="673"/>
      <c r="G1" s="673"/>
      <c r="H1" s="690"/>
      <c r="I1" s="22"/>
      <c r="J1" s="22"/>
      <c r="K1" s="22"/>
      <c r="L1" s="675"/>
      <c r="M1" s="676"/>
      <c r="N1" s="721"/>
      <c r="O1" s="10"/>
      <c r="P1" s="335"/>
      <c r="Q1" s="746"/>
      <c r="R1" s="335"/>
      <c r="S1" s="335"/>
      <c r="T1" s="335"/>
      <c r="U1" s="612">
        <f>SUM(R1:T1)</f>
        <v>0</v>
      </c>
      <c r="V1" s="168"/>
      <c r="W1" s="331" t="str">
        <f>IF(AD1&gt;0.01,1,IF(U1&gt;0.01,1,""))</f>
        <v/>
      </c>
      <c r="X1" s="168"/>
      <c r="Y1" s="168"/>
      <c r="Z1" s="168"/>
      <c r="AA1" s="168"/>
      <c r="AB1" s="168"/>
      <c r="AC1" s="168"/>
      <c r="AD1" s="316">
        <f>SUM(X1:AC1)</f>
        <v>0</v>
      </c>
      <c r="AE1" s="332"/>
      <c r="AF1" s="333"/>
      <c r="AG1" s="333"/>
      <c r="AH1" s="315">
        <f>+AG1+AF1</f>
        <v>0</v>
      </c>
      <c r="AI1" s="358"/>
      <c r="AJ1" s="358"/>
      <c r="AK1" s="358"/>
      <c r="AL1" s="358"/>
      <c r="AM1" s="358"/>
      <c r="AN1" s="333"/>
      <c r="AO1" s="358"/>
      <c r="AP1" s="358"/>
      <c r="AQ1" s="333"/>
      <c r="AR1" s="358">
        <f>+BH1+BK1+BN1+BQ1+BT1+BW1+BZ1+CC1</f>
        <v>0</v>
      </c>
      <c r="AS1" s="358">
        <f>+AR1+AQ1+AN1</f>
        <v>0</v>
      </c>
      <c r="AT1" s="333"/>
      <c r="AU1" s="333"/>
      <c r="AV1" s="315">
        <f>+AU1+AT1+AS1</f>
        <v>0</v>
      </c>
      <c r="AW1" s="315">
        <f>+AV1-AH1</f>
        <v>0</v>
      </c>
      <c r="AX1" s="334"/>
      <c r="AY1" s="334"/>
      <c r="AZ1" s="611" t="e">
        <f>VLOOKUP(J1,look_up_disability,2,FALSE)</f>
        <v>#N/A</v>
      </c>
      <c r="BA1" s="611" t="e">
        <f>AZ1&amp; " / " &amp;L1</f>
        <v>#N/A</v>
      </c>
      <c r="BB1" s="611" t="str">
        <f>K1&amp; " / " &amp;L1</f>
        <v xml:space="preserve"> / </v>
      </c>
      <c r="BC1" s="120" t="e">
        <f>+AH1/U1</f>
        <v>#DIV/0!</v>
      </c>
      <c r="BD1" s="674" t="e">
        <f>+AF1/AD1</f>
        <v>#DIV/0!</v>
      </c>
      <c r="BE1" s="674" t="e">
        <f>+AH1/P1</f>
        <v>#DIV/0!</v>
      </c>
      <c r="BF1" s="358"/>
      <c r="BG1" s="358"/>
      <c r="BH1" s="333"/>
      <c r="BI1" s="358"/>
      <c r="BJ1" s="358"/>
      <c r="BK1" s="333"/>
      <c r="BL1" s="358"/>
      <c r="BM1" s="358"/>
      <c r="BN1" s="333"/>
      <c r="BO1" s="358"/>
      <c r="BP1" s="358"/>
      <c r="BQ1" s="333"/>
      <c r="BR1" s="358"/>
      <c r="BS1" s="358"/>
      <c r="BT1" s="333"/>
      <c r="BU1" s="358"/>
      <c r="BV1" s="358"/>
      <c r="BW1" s="333"/>
      <c r="BX1" s="358"/>
      <c r="BY1" s="358"/>
      <c r="BZ1" s="333"/>
      <c r="CA1" s="358"/>
      <c r="CB1" s="358"/>
      <c r="CC1" s="333"/>
      <c r="CD1" s="26"/>
      <c r="CE1" s="26"/>
      <c r="CF1" s="26"/>
      <c r="CG1" s="26"/>
      <c r="CH1" s="26"/>
      <c r="CI1" s="26"/>
      <c r="CJ1" s="26"/>
      <c r="CK1" s="26"/>
      <c r="CL1" s="26"/>
      <c r="CM1" s="26"/>
      <c r="CN1" s="26"/>
      <c r="CO1" s="26"/>
      <c r="CP1" s="26"/>
      <c r="CQ1" s="26"/>
      <c r="CR1" s="26"/>
      <c r="CS1" s="26"/>
      <c r="CT1" s="26"/>
      <c r="CU1" s="26"/>
    </row>
    <row r="2" spans="1:99" s="2" customFormat="1" ht="30.75" customHeight="1" thickBot="1" x14ac:dyDescent="0.3">
      <c r="A2" s="95"/>
      <c r="B2" s="847" t="s">
        <v>1250</v>
      </c>
      <c r="C2" s="847"/>
      <c r="D2" s="848"/>
      <c r="E2" s="848"/>
      <c r="F2" s="848"/>
      <c r="G2" s="848"/>
      <c r="H2" s="848"/>
      <c r="I2" s="849"/>
      <c r="J2" s="848"/>
      <c r="K2" s="848"/>
      <c r="L2" s="891" t="s">
        <v>1173</v>
      </c>
      <c r="M2" s="892"/>
      <c r="N2" s="893"/>
      <c r="O2" s="41"/>
      <c r="P2" s="45"/>
      <c r="Q2" s="747"/>
      <c r="R2" s="45"/>
      <c r="S2" s="45"/>
      <c r="T2" s="45"/>
      <c r="U2" s="906" t="s">
        <v>1063</v>
      </c>
      <c r="V2" s="46"/>
      <c r="W2" s="897" t="s">
        <v>782</v>
      </c>
      <c r="X2" s="46"/>
      <c r="Y2" s="46"/>
      <c r="Z2" s="46"/>
      <c r="AA2" s="46"/>
      <c r="AB2" s="46"/>
      <c r="AC2" s="360"/>
      <c r="AD2" s="48"/>
      <c r="AE2" s="41"/>
      <c r="AF2" s="96"/>
      <c r="AG2" s="96"/>
      <c r="AH2" s="58"/>
      <c r="AI2" s="755"/>
      <c r="AJ2" s="755"/>
      <c r="AK2" s="755"/>
      <c r="AL2" s="755"/>
      <c r="AM2" s="755"/>
      <c r="AN2" s="755"/>
      <c r="AO2" s="755"/>
      <c r="AP2" s="755"/>
      <c r="AQ2" s="755"/>
      <c r="AR2" s="755"/>
      <c r="AS2" s="58"/>
      <c r="AT2" s="96"/>
      <c r="AU2" s="96"/>
      <c r="AV2" s="58"/>
      <c r="AW2" s="58"/>
      <c r="AX2" s="41"/>
      <c r="AY2" s="41"/>
      <c r="AZ2" s="878" t="s">
        <v>756</v>
      </c>
      <c r="BA2" s="879"/>
      <c r="BB2" s="880"/>
      <c r="BC2" s="766"/>
      <c r="BD2" s="767"/>
      <c r="BE2" s="767"/>
      <c r="BF2" s="96"/>
      <c r="BG2" s="96"/>
      <c r="BH2" s="96"/>
      <c r="BI2" s="96"/>
      <c r="BJ2" s="96"/>
      <c r="BK2" s="96"/>
      <c r="BL2" s="96"/>
      <c r="BM2" s="96"/>
      <c r="BN2" s="96"/>
      <c r="BO2" s="96"/>
      <c r="BP2" s="96"/>
      <c r="BQ2" s="96"/>
      <c r="BR2" s="96"/>
      <c r="BS2" s="96"/>
      <c r="BT2" s="96"/>
      <c r="BU2" s="96"/>
      <c r="BV2" s="96"/>
      <c r="BW2" s="96"/>
      <c r="BX2" s="96"/>
      <c r="BY2" s="96"/>
      <c r="BZ2" s="96"/>
      <c r="CA2" s="96"/>
      <c r="CB2" s="96"/>
      <c r="CC2" s="96"/>
    </row>
    <row r="3" spans="1:99" s="2" customFormat="1" ht="29.25" customHeight="1" thickBot="1" x14ac:dyDescent="0.35">
      <c r="A3" s="323" t="s">
        <v>195</v>
      </c>
      <c r="B3" s="42" t="s">
        <v>476</v>
      </c>
      <c r="C3" s="42"/>
      <c r="D3" s="43"/>
      <c r="E3" s="44"/>
      <c r="F3" s="886"/>
      <c r="G3" s="887"/>
      <c r="H3" s="888"/>
      <c r="I3" s="43" t="s">
        <v>497</v>
      </c>
      <c r="J3" s="844" t="s">
        <v>306</v>
      </c>
      <c r="K3" s="845" t="s">
        <v>1076</v>
      </c>
      <c r="L3" s="894"/>
      <c r="M3" s="895"/>
      <c r="N3" s="896"/>
      <c r="O3" s="41"/>
      <c r="P3" s="45"/>
      <c r="Q3" s="747"/>
      <c r="R3" s="273" t="s">
        <v>387</v>
      </c>
      <c r="S3" s="273" t="s">
        <v>388</v>
      </c>
      <c r="T3" s="273" t="s">
        <v>1077</v>
      </c>
      <c r="U3" s="907"/>
      <c r="V3" s="46"/>
      <c r="W3" s="897"/>
      <c r="X3" s="46" t="str">
        <f>+I3</f>
        <v>Year</v>
      </c>
      <c r="Y3" s="46" t="str">
        <f>+J3</f>
        <v>20XX</v>
      </c>
      <c r="Z3" s="46"/>
      <c r="AA3" s="46"/>
      <c r="AB3" s="46"/>
      <c r="AC3" s="360"/>
      <c r="AD3" s="48"/>
      <c r="AE3" s="41"/>
      <c r="AF3" s="46" t="str">
        <f>+I3</f>
        <v>Year</v>
      </c>
      <c r="AG3" s="46" t="str">
        <f>+J3</f>
        <v>20XX</v>
      </c>
      <c r="AH3" s="58"/>
      <c r="AI3" s="756"/>
      <c r="AJ3" s="756"/>
      <c r="AK3" s="756"/>
      <c r="AL3" s="756"/>
      <c r="AM3" s="756"/>
      <c r="AN3" s="756"/>
      <c r="AO3" s="756"/>
      <c r="AP3" s="756"/>
      <c r="AQ3" s="756"/>
      <c r="AR3" s="757"/>
      <c r="AS3" s="58"/>
      <c r="AT3" s="96"/>
      <c r="AU3" s="96"/>
      <c r="AV3" s="58"/>
      <c r="AW3" s="58"/>
      <c r="AX3" s="41"/>
      <c r="AY3" s="41"/>
      <c r="AZ3" s="567"/>
      <c r="BA3" s="567"/>
      <c r="BB3" s="567"/>
      <c r="BC3" s="767"/>
      <c r="BD3" s="767"/>
      <c r="BE3" s="767"/>
      <c r="BF3" s="752" t="s">
        <v>1191</v>
      </c>
      <c r="BG3" s="96"/>
      <c r="BH3" s="96"/>
      <c r="BI3" s="96"/>
      <c r="BJ3" s="96"/>
      <c r="BK3" s="96"/>
      <c r="BL3" s="96"/>
      <c r="BM3" s="96"/>
      <c r="BN3" s="96"/>
      <c r="BO3" s="96"/>
      <c r="BP3" s="96"/>
      <c r="BQ3" s="96"/>
      <c r="BR3" s="96"/>
      <c r="BS3" s="96"/>
      <c r="BT3" s="96"/>
      <c r="BU3" s="96"/>
      <c r="BV3" s="96"/>
      <c r="BW3" s="96"/>
      <c r="BX3" s="96"/>
      <c r="BY3" s="96"/>
      <c r="BZ3" s="96"/>
      <c r="CA3" s="96"/>
      <c r="CB3" s="96"/>
      <c r="CC3" s="96"/>
    </row>
    <row r="4" spans="1:99" s="2" customFormat="1" ht="52.5" customHeight="1" thickBot="1" x14ac:dyDescent="0.55000000000000004">
      <c r="A4" s="323"/>
      <c r="B4" s="106" t="s">
        <v>316</v>
      </c>
      <c r="C4" s="106"/>
      <c r="D4" s="43"/>
      <c r="E4" s="44"/>
      <c r="F4" s="889"/>
      <c r="G4" s="890"/>
      <c r="H4" s="890"/>
      <c r="I4" s="873" t="str">
        <f>IF('Sch3-Sum'!X70&lt;-0.1,"DEFICIT RESULT HSE CANNOT SIGN TO DEFICIT","")</f>
        <v/>
      </c>
      <c r="J4" s="874"/>
      <c r="K4" s="874"/>
      <c r="L4" s="874"/>
      <c r="M4" s="875"/>
      <c r="N4" s="900" t="s">
        <v>390</v>
      </c>
      <c r="O4" s="901"/>
      <c r="P4" s="901"/>
      <c r="Q4" s="902"/>
      <c r="R4" s="624"/>
      <c r="S4" s="624"/>
      <c r="T4" s="624"/>
      <c r="U4" s="728"/>
      <c r="V4" s="46"/>
      <c r="W4" s="898"/>
      <c r="X4" s="46"/>
      <c r="Y4" s="46"/>
      <c r="Z4" s="46"/>
      <c r="AA4" s="46"/>
      <c r="AB4" s="46"/>
      <c r="AC4" s="360"/>
      <c r="AD4" s="48"/>
      <c r="AE4" s="41"/>
      <c r="AF4" s="96"/>
      <c r="AG4" s="96"/>
      <c r="AH4" s="58"/>
      <c r="AI4" s="755"/>
      <c r="AJ4" s="755"/>
      <c r="AK4" s="755"/>
      <c r="AL4" s="755"/>
      <c r="AM4" s="755"/>
      <c r="AN4" s="755"/>
      <c r="AO4" s="755"/>
      <c r="AP4" s="755"/>
      <c r="AQ4" s="755"/>
      <c r="AR4" s="755"/>
      <c r="AS4" s="58"/>
      <c r="AT4" s="96"/>
      <c r="AU4" s="96"/>
      <c r="AV4" s="719"/>
      <c r="AW4" s="58"/>
      <c r="AX4" s="41"/>
      <c r="AY4" s="41"/>
      <c r="AZ4" s="568" t="s">
        <v>905</v>
      </c>
      <c r="BA4" s="569"/>
      <c r="BB4" s="570"/>
      <c r="BC4" s="768"/>
      <c r="BD4" s="767"/>
      <c r="BE4" s="767"/>
      <c r="BF4" s="752" t="s">
        <v>1192</v>
      </c>
      <c r="BG4" s="96"/>
      <c r="BH4" s="96"/>
      <c r="BI4" s="96"/>
      <c r="BJ4" s="96"/>
      <c r="BK4" s="96"/>
      <c r="BL4" s="96"/>
      <c r="BM4" s="96"/>
      <c r="BN4" s="96"/>
      <c r="BO4" s="96"/>
      <c r="BP4" s="96"/>
      <c r="BQ4" s="96"/>
      <c r="BR4" s="96"/>
      <c r="BS4" s="96"/>
      <c r="BT4" s="96"/>
      <c r="BU4" s="96"/>
      <c r="BV4" s="96"/>
      <c r="BW4" s="96"/>
      <c r="BX4" s="96"/>
      <c r="BY4" s="96"/>
      <c r="BZ4" s="96"/>
      <c r="CA4" s="96"/>
      <c r="CB4" s="96"/>
      <c r="CC4" s="96"/>
    </row>
    <row r="5" spans="1:99" s="2" customFormat="1" ht="13.8" thickBot="1" x14ac:dyDescent="0.3">
      <c r="A5" s="323"/>
      <c r="B5" s="339" t="s">
        <v>1084</v>
      </c>
      <c r="C5" s="340"/>
      <c r="D5" s="340"/>
      <c r="E5" s="341"/>
      <c r="F5" s="881"/>
      <c r="G5" s="882"/>
      <c r="H5" s="883"/>
      <c r="I5" s="342" t="s">
        <v>1008</v>
      </c>
      <c r="J5" s="341"/>
      <c r="K5" s="341"/>
      <c r="L5" s="41"/>
      <c r="M5" s="341"/>
      <c r="N5" s="341"/>
      <c r="O5" s="341"/>
      <c r="P5" s="343"/>
      <c r="Q5" s="747"/>
      <c r="R5" s="916" t="s">
        <v>783</v>
      </c>
      <c r="S5" s="917"/>
      <c r="T5" s="917"/>
      <c r="U5" s="917"/>
      <c r="V5" s="918"/>
      <c r="W5" s="361">
        <f>SUM(W10:W537)</f>
        <v>0</v>
      </c>
      <c r="X5" s="359">
        <f>SUM(X10:X310)</f>
        <v>0</v>
      </c>
      <c r="Y5" s="359">
        <f t="shared" ref="Y5:AD5" si="0">SUM(Y10:Y310)</f>
        <v>0</v>
      </c>
      <c r="Z5" s="359">
        <f t="shared" si="0"/>
        <v>0</v>
      </c>
      <c r="AA5" s="359">
        <f t="shared" si="0"/>
        <v>0</v>
      </c>
      <c r="AB5" s="359">
        <f t="shared" si="0"/>
        <v>0</v>
      </c>
      <c r="AC5" s="359">
        <f t="shared" si="0"/>
        <v>0</v>
      </c>
      <c r="AD5" s="359">
        <f t="shared" si="0"/>
        <v>0</v>
      </c>
      <c r="AE5" s="764" t="s">
        <v>1186</v>
      </c>
      <c r="AF5" s="359">
        <f>SUM(AF10:AF310)</f>
        <v>0</v>
      </c>
      <c r="AG5" s="359">
        <f t="shared" ref="AG5:AW5" si="1">SUM(AG10:AG310)</f>
        <v>0</v>
      </c>
      <c r="AH5" s="359">
        <f t="shared" si="1"/>
        <v>0</v>
      </c>
      <c r="AI5" s="359">
        <f t="shared" si="1"/>
        <v>0</v>
      </c>
      <c r="AJ5" s="359">
        <f t="shared" si="1"/>
        <v>0</v>
      </c>
      <c r="AK5" s="359">
        <f t="shared" si="1"/>
        <v>0</v>
      </c>
      <c r="AL5" s="359">
        <f t="shared" si="1"/>
        <v>0</v>
      </c>
      <c r="AM5" s="359">
        <f t="shared" si="1"/>
        <v>0</v>
      </c>
      <c r="AN5" s="359">
        <f t="shared" si="1"/>
        <v>0</v>
      </c>
      <c r="AO5" s="359">
        <f t="shared" si="1"/>
        <v>0</v>
      </c>
      <c r="AP5" s="359">
        <f t="shared" si="1"/>
        <v>0</v>
      </c>
      <c r="AQ5" s="359">
        <f t="shared" si="1"/>
        <v>0</v>
      </c>
      <c r="AR5" s="359">
        <f t="shared" si="1"/>
        <v>0</v>
      </c>
      <c r="AS5" s="359">
        <f t="shared" si="1"/>
        <v>0</v>
      </c>
      <c r="AT5" s="359">
        <f t="shared" si="1"/>
        <v>0</v>
      </c>
      <c r="AU5" s="359">
        <f t="shared" si="1"/>
        <v>0</v>
      </c>
      <c r="AV5" s="359">
        <f t="shared" si="1"/>
        <v>0</v>
      </c>
      <c r="AW5" s="359">
        <f t="shared" si="1"/>
        <v>0</v>
      </c>
      <c r="AX5" s="41"/>
      <c r="AY5" s="41"/>
      <c r="AZ5" s="571"/>
      <c r="BA5" s="571"/>
      <c r="BB5" s="571"/>
      <c r="BC5" s="767"/>
      <c r="BD5" s="767"/>
      <c r="BE5" s="767"/>
      <c r="BF5" s="774">
        <f t="shared" ref="BF5:CC5" si="2">SUM(BF10:BF310)</f>
        <v>0</v>
      </c>
      <c r="BG5" s="774">
        <f t="shared" si="2"/>
        <v>0</v>
      </c>
      <c r="BH5" s="774">
        <f t="shared" si="2"/>
        <v>0</v>
      </c>
      <c r="BI5" s="774">
        <f t="shared" si="2"/>
        <v>0</v>
      </c>
      <c r="BJ5" s="774">
        <f t="shared" si="2"/>
        <v>0</v>
      </c>
      <c r="BK5" s="774">
        <f t="shared" si="2"/>
        <v>0</v>
      </c>
      <c r="BL5" s="774">
        <f t="shared" si="2"/>
        <v>0</v>
      </c>
      <c r="BM5" s="774">
        <f t="shared" si="2"/>
        <v>0</v>
      </c>
      <c r="BN5" s="774">
        <f t="shared" si="2"/>
        <v>0</v>
      </c>
      <c r="BO5" s="774">
        <f t="shared" si="2"/>
        <v>0</v>
      </c>
      <c r="BP5" s="774">
        <f t="shared" si="2"/>
        <v>0</v>
      </c>
      <c r="BQ5" s="774">
        <f t="shared" si="2"/>
        <v>0</v>
      </c>
      <c r="BR5" s="774">
        <f t="shared" si="2"/>
        <v>0</v>
      </c>
      <c r="BS5" s="774">
        <f t="shared" si="2"/>
        <v>0</v>
      </c>
      <c r="BT5" s="774">
        <f t="shared" si="2"/>
        <v>0</v>
      </c>
      <c r="BU5" s="774">
        <f t="shared" si="2"/>
        <v>0</v>
      </c>
      <c r="BV5" s="774">
        <f t="shared" si="2"/>
        <v>0</v>
      </c>
      <c r="BW5" s="774">
        <f t="shared" si="2"/>
        <v>0</v>
      </c>
      <c r="BX5" s="774">
        <f t="shared" si="2"/>
        <v>0</v>
      </c>
      <c r="BY5" s="774">
        <f t="shared" si="2"/>
        <v>0</v>
      </c>
      <c r="BZ5" s="774">
        <f t="shared" si="2"/>
        <v>0</v>
      </c>
      <c r="CA5" s="774">
        <f t="shared" si="2"/>
        <v>0</v>
      </c>
      <c r="CB5" s="774">
        <f t="shared" si="2"/>
        <v>0</v>
      </c>
      <c r="CC5" s="774">
        <f t="shared" si="2"/>
        <v>0</v>
      </c>
    </row>
    <row r="6" spans="1:99" s="3" customFormat="1" ht="67.5" customHeight="1" thickBot="1" x14ac:dyDescent="0.35">
      <c r="A6" s="337" t="s">
        <v>195</v>
      </c>
      <c r="B6" s="112" t="s">
        <v>1166</v>
      </c>
      <c r="C6" s="821" t="s">
        <v>1221</v>
      </c>
      <c r="D6" s="823" t="s">
        <v>1224</v>
      </c>
      <c r="E6" s="823" t="s">
        <v>1225</v>
      </c>
      <c r="F6" s="823" t="s">
        <v>1226</v>
      </c>
      <c r="G6" s="741" t="s">
        <v>1037</v>
      </c>
      <c r="H6" s="741" t="s">
        <v>1037</v>
      </c>
      <c r="I6" s="338" t="s">
        <v>946</v>
      </c>
      <c r="J6" s="322" t="s">
        <v>1015</v>
      </c>
      <c r="K6" s="691" t="s">
        <v>1015</v>
      </c>
      <c r="L6" s="581" t="s">
        <v>1017</v>
      </c>
      <c r="M6" s="693" t="s">
        <v>479</v>
      </c>
      <c r="N6" s="884" t="s">
        <v>1182</v>
      </c>
      <c r="O6" s="34" t="s">
        <v>962</v>
      </c>
      <c r="P6" s="737" t="s">
        <v>307</v>
      </c>
      <c r="Q6" s="748" t="s">
        <v>1180</v>
      </c>
      <c r="R6" s="921" t="s">
        <v>963</v>
      </c>
      <c r="S6" s="919" t="s">
        <v>1057</v>
      </c>
      <c r="T6" s="919" t="s">
        <v>1058</v>
      </c>
      <c r="U6" s="906" t="s">
        <v>1063</v>
      </c>
      <c r="V6" s="34" t="s">
        <v>624</v>
      </c>
      <c r="W6" s="319" t="s">
        <v>194</v>
      </c>
      <c r="X6" s="34" t="s">
        <v>475</v>
      </c>
      <c r="Y6" s="34" t="s">
        <v>475</v>
      </c>
      <c r="Z6" s="34" t="s">
        <v>475</v>
      </c>
      <c r="AA6" s="34" t="s">
        <v>475</v>
      </c>
      <c r="AB6" s="34" t="s">
        <v>475</v>
      </c>
      <c r="AC6" s="581" t="s">
        <v>475</v>
      </c>
      <c r="AD6" s="318" t="s">
        <v>623</v>
      </c>
      <c r="AE6" s="763" t="s">
        <v>313</v>
      </c>
      <c r="AF6" s="97" t="s">
        <v>484</v>
      </c>
      <c r="AG6" s="98"/>
      <c r="AH6" s="645"/>
      <c r="AI6" s="909" t="s">
        <v>1187</v>
      </c>
      <c r="AJ6" s="910"/>
      <c r="AK6" s="910"/>
      <c r="AL6" s="910"/>
      <c r="AM6" s="910"/>
      <c r="AN6" s="910"/>
      <c r="AO6" s="910"/>
      <c r="AP6" s="910"/>
      <c r="AQ6" s="910"/>
      <c r="AR6" s="910"/>
      <c r="AS6" s="753"/>
      <c r="AT6" s="753"/>
      <c r="AU6" s="753"/>
      <c r="AV6" s="754"/>
      <c r="AW6" s="59" t="s">
        <v>486</v>
      </c>
      <c r="AX6" s="102" t="s">
        <v>487</v>
      </c>
      <c r="AY6" s="102" t="s">
        <v>488</v>
      </c>
      <c r="AZ6" s="572"/>
      <c r="BA6" s="573"/>
      <c r="BB6" s="573"/>
      <c r="BC6" s="769"/>
      <c r="BD6" s="769"/>
      <c r="BE6" s="773"/>
      <c r="BF6" s="781" t="s">
        <v>1189</v>
      </c>
      <c r="BG6" s="775"/>
      <c r="BH6" s="775"/>
      <c r="BI6" s="775"/>
      <c r="BJ6" s="775"/>
      <c r="BK6" s="775"/>
      <c r="BL6" s="775"/>
      <c r="BM6" s="775"/>
      <c r="BN6" s="775"/>
      <c r="BO6" s="775"/>
      <c r="BP6" s="775"/>
      <c r="BQ6" s="775"/>
      <c r="BR6" s="775"/>
      <c r="BS6" s="775"/>
      <c r="BT6" s="775"/>
      <c r="BU6" s="775"/>
      <c r="BV6" s="775"/>
      <c r="BW6" s="775"/>
      <c r="BX6" s="775"/>
      <c r="BY6" s="775"/>
      <c r="BZ6" s="775"/>
      <c r="CA6" s="775"/>
      <c r="CB6" s="775"/>
      <c r="CC6" s="776"/>
    </row>
    <row r="7" spans="1:99" s="7" customFormat="1" ht="41.25" customHeight="1" thickBot="1" x14ac:dyDescent="0.3">
      <c r="A7" s="324"/>
      <c r="B7" s="35"/>
      <c r="C7" s="822" t="s">
        <v>1222</v>
      </c>
      <c r="D7" s="37"/>
      <c r="E7" s="35"/>
      <c r="F7" s="911" t="s">
        <v>871</v>
      </c>
      <c r="G7" s="912"/>
      <c r="H7" s="913"/>
      <c r="I7" s="595"/>
      <c r="J7" s="914" t="s">
        <v>1059</v>
      </c>
      <c r="K7" s="915"/>
      <c r="L7" s="696"/>
      <c r="M7" s="885" t="s">
        <v>1181</v>
      </c>
      <c r="N7" s="885"/>
      <c r="O7" s="36"/>
      <c r="P7" s="923" t="s">
        <v>1231</v>
      </c>
      <c r="Q7" s="925" t="s">
        <v>1177</v>
      </c>
      <c r="R7" s="922"/>
      <c r="S7" s="920"/>
      <c r="T7" s="920"/>
      <c r="U7" s="907"/>
      <c r="V7" s="36"/>
      <c r="W7" s="148"/>
      <c r="X7" s="36"/>
      <c r="Y7" s="36"/>
      <c r="Z7" s="36"/>
      <c r="AA7" s="36"/>
      <c r="AB7" s="36"/>
      <c r="AC7" s="582"/>
      <c r="AD7" s="49"/>
      <c r="AE7" s="47"/>
      <c r="AF7" s="99"/>
      <c r="AG7" s="99"/>
      <c r="AH7" s="761"/>
      <c r="AI7" s="908"/>
      <c r="AJ7" s="899"/>
      <c r="AK7" s="899"/>
      <c r="AL7" s="899"/>
      <c r="AM7" s="899"/>
      <c r="AN7" s="899"/>
      <c r="AO7" s="899"/>
      <c r="AP7" s="899"/>
      <c r="AQ7" s="899"/>
      <c r="AR7" s="357"/>
      <c r="AS7" s="903" t="s">
        <v>779</v>
      </c>
      <c r="AT7" s="101"/>
      <c r="AU7" s="101"/>
      <c r="AV7" s="60"/>
      <c r="AW7" s="61"/>
      <c r="AX7" s="35"/>
      <c r="AY7" s="35"/>
      <c r="AZ7" s="574"/>
      <c r="BA7" s="574"/>
      <c r="BB7" s="574"/>
      <c r="BC7" s="696"/>
      <c r="BD7" s="696"/>
      <c r="BE7" s="777"/>
      <c r="BF7" s="730" t="s">
        <v>1190</v>
      </c>
      <c r="BG7" s="730"/>
      <c r="BH7" s="730"/>
      <c r="BI7" s="730"/>
      <c r="BJ7" s="730"/>
      <c r="BK7" s="730"/>
      <c r="BL7" s="730"/>
      <c r="BM7" s="730"/>
      <c r="BN7" s="730"/>
      <c r="BO7" s="730"/>
      <c r="BP7" s="730"/>
      <c r="BQ7" s="730"/>
      <c r="BR7" s="730"/>
      <c r="BS7" s="730"/>
      <c r="BT7" s="730"/>
      <c r="BU7" s="730"/>
      <c r="BV7" s="730"/>
      <c r="BW7" s="730"/>
      <c r="BX7" s="730"/>
      <c r="BY7" s="730"/>
      <c r="BZ7" s="730"/>
      <c r="CA7" s="730"/>
      <c r="CB7" s="730"/>
      <c r="CC7" s="730"/>
    </row>
    <row r="8" spans="1:99" s="3" customFormat="1" ht="102.75" customHeight="1" x14ac:dyDescent="0.25">
      <c r="A8" s="325"/>
      <c r="B8" s="36" t="s">
        <v>1167</v>
      </c>
      <c r="C8" s="876" t="s">
        <v>1223</v>
      </c>
      <c r="D8" s="37"/>
      <c r="E8" s="824" t="s">
        <v>310</v>
      </c>
      <c r="F8" s="825" t="s">
        <v>1227</v>
      </c>
      <c r="G8" s="743" t="s">
        <v>1038</v>
      </c>
      <c r="H8" s="742" t="s">
        <v>1039</v>
      </c>
      <c r="I8" s="38"/>
      <c r="J8" s="37"/>
      <c r="K8" s="362" t="s">
        <v>899</v>
      </c>
      <c r="L8" s="644"/>
      <c r="M8" s="885"/>
      <c r="N8" s="885"/>
      <c r="O8" s="36"/>
      <c r="P8" s="924"/>
      <c r="Q8" s="925"/>
      <c r="R8" s="922"/>
      <c r="S8" s="920"/>
      <c r="T8" s="920"/>
      <c r="U8" s="906"/>
      <c r="V8" s="104" t="s">
        <v>1013</v>
      </c>
      <c r="W8" s="320"/>
      <c r="X8" s="104" t="s">
        <v>621</v>
      </c>
      <c r="Y8" s="104" t="s">
        <v>616</v>
      </c>
      <c r="Z8" s="104" t="s">
        <v>617</v>
      </c>
      <c r="AA8" s="104" t="s">
        <v>622</v>
      </c>
      <c r="AB8" s="104" t="s">
        <v>754</v>
      </c>
      <c r="AC8" s="583" t="s">
        <v>755</v>
      </c>
      <c r="AD8" s="50" t="s">
        <v>620</v>
      </c>
      <c r="AE8" s="105" t="s">
        <v>480</v>
      </c>
      <c r="AF8" s="100" t="s">
        <v>489</v>
      </c>
      <c r="AG8" s="100" t="s">
        <v>490</v>
      </c>
      <c r="AH8" s="62" t="s">
        <v>491</v>
      </c>
      <c r="AI8" s="762" t="s">
        <v>1085</v>
      </c>
      <c r="AJ8" s="762" t="s">
        <v>1086</v>
      </c>
      <c r="AK8" s="762" t="s">
        <v>1087</v>
      </c>
      <c r="AL8" s="762" t="s">
        <v>1088</v>
      </c>
      <c r="AM8" s="762" t="s">
        <v>1089</v>
      </c>
      <c r="AN8" s="762" t="s">
        <v>1090</v>
      </c>
      <c r="AO8" s="762" t="s">
        <v>1091</v>
      </c>
      <c r="AP8" s="762" t="s">
        <v>1092</v>
      </c>
      <c r="AQ8" s="762" t="s">
        <v>1093</v>
      </c>
      <c r="AR8" s="643" t="s">
        <v>1185</v>
      </c>
      <c r="AS8" s="904"/>
      <c r="AT8" s="100" t="s">
        <v>523</v>
      </c>
      <c r="AU8" s="100" t="s">
        <v>1232</v>
      </c>
      <c r="AV8" s="62" t="s">
        <v>780</v>
      </c>
      <c r="AW8" s="717" t="s">
        <v>1172</v>
      </c>
      <c r="AX8" s="36"/>
      <c r="AY8" s="36"/>
      <c r="AZ8" s="573"/>
      <c r="BA8" s="573"/>
      <c r="BB8" s="573" t="s">
        <v>901</v>
      </c>
      <c r="BC8" s="770" t="s">
        <v>1188</v>
      </c>
      <c r="BD8" s="772" t="s">
        <v>91</v>
      </c>
      <c r="BE8" s="778" t="s">
        <v>92</v>
      </c>
      <c r="BF8" s="811"/>
      <c r="BG8" s="811"/>
      <c r="BH8" s="811"/>
      <c r="BI8" s="811"/>
      <c r="BJ8" s="811"/>
      <c r="BK8" s="811"/>
      <c r="BL8" s="811"/>
      <c r="BM8" s="811"/>
      <c r="BN8" s="811"/>
      <c r="BO8" s="811"/>
      <c r="BP8" s="811"/>
      <c r="BQ8" s="811"/>
      <c r="BR8" s="811"/>
      <c r="BS8" s="811"/>
      <c r="BT8" s="811"/>
      <c r="BU8" s="811"/>
      <c r="BV8" s="811"/>
      <c r="BW8" s="811"/>
      <c r="BX8" s="811"/>
      <c r="BY8" s="811"/>
      <c r="BZ8" s="811"/>
      <c r="CA8" s="811"/>
      <c r="CB8" s="811"/>
      <c r="CC8" s="811"/>
      <c r="CE8" s="730" t="s">
        <v>1174</v>
      </c>
    </row>
    <row r="9" spans="1:99" s="8" customFormat="1" ht="53.4" thickBot="1" x14ac:dyDescent="0.3">
      <c r="A9" s="326"/>
      <c r="B9" s="39"/>
      <c r="C9" s="877"/>
      <c r="D9" s="39"/>
      <c r="E9" s="39"/>
      <c r="F9" s="745" t="s">
        <v>1183</v>
      </c>
      <c r="G9" s="745" t="s">
        <v>1183</v>
      </c>
      <c r="H9" s="744"/>
      <c r="I9" s="648" t="s">
        <v>187</v>
      </c>
      <c r="J9" s="327" t="s">
        <v>187</v>
      </c>
      <c r="K9" s="692" t="s">
        <v>187</v>
      </c>
      <c r="L9" s="697" t="s">
        <v>187</v>
      </c>
      <c r="M9" s="694" t="s">
        <v>187</v>
      </c>
      <c r="N9" s="885"/>
      <c r="O9" s="740" t="s">
        <v>187</v>
      </c>
      <c r="P9" s="924"/>
      <c r="Q9" s="926"/>
      <c r="R9" s="738" t="s">
        <v>951</v>
      </c>
      <c r="S9" s="103" t="s">
        <v>951</v>
      </c>
      <c r="T9" s="36"/>
      <c r="U9" s="907"/>
      <c r="V9" s="40"/>
      <c r="W9" s="649"/>
      <c r="X9" s="327" t="s">
        <v>481</v>
      </c>
      <c r="Y9" s="327" t="s">
        <v>481</v>
      </c>
      <c r="Z9" s="327" t="s">
        <v>481</v>
      </c>
      <c r="AA9" s="327" t="s">
        <v>481</v>
      </c>
      <c r="AB9" s="327" t="s">
        <v>481</v>
      </c>
      <c r="AC9" s="584" t="s">
        <v>481</v>
      </c>
      <c r="AD9" s="51"/>
      <c r="AE9" s="328" t="s">
        <v>482</v>
      </c>
      <c r="AF9" s="39"/>
      <c r="AG9" s="39"/>
      <c r="AH9" s="650"/>
      <c r="AI9" s="758"/>
      <c r="AJ9" s="758"/>
      <c r="AK9" s="758"/>
      <c r="AL9" s="758"/>
      <c r="AM9" s="758"/>
      <c r="AN9" s="758"/>
      <c r="AO9" s="758"/>
      <c r="AP9" s="758"/>
      <c r="AQ9" s="758"/>
      <c r="AR9" s="758"/>
      <c r="AS9" s="905"/>
      <c r="AT9" s="330" t="s">
        <v>524</v>
      </c>
      <c r="AU9" s="330" t="s">
        <v>525</v>
      </c>
      <c r="AV9" s="329"/>
      <c r="AW9" s="329"/>
      <c r="AX9" s="39"/>
      <c r="AY9" s="39"/>
      <c r="AZ9" s="573" t="s">
        <v>420</v>
      </c>
      <c r="BA9" s="573" t="s">
        <v>420</v>
      </c>
      <c r="BB9" s="573" t="s">
        <v>902</v>
      </c>
      <c r="BC9" s="771"/>
      <c r="BD9" s="771"/>
      <c r="BE9" s="779"/>
      <c r="BF9" s="782"/>
      <c r="BG9" s="782"/>
      <c r="BH9" s="782"/>
      <c r="BI9" s="782"/>
      <c r="BJ9" s="782"/>
      <c r="BK9" s="782"/>
      <c r="BL9" s="782"/>
      <c r="BM9" s="782"/>
      <c r="BN9" s="782"/>
      <c r="BO9" s="782"/>
      <c r="BP9" s="782"/>
      <c r="BQ9" s="782"/>
      <c r="BR9" s="782"/>
      <c r="BS9" s="782"/>
      <c r="BT9" s="782"/>
      <c r="BU9" s="782"/>
      <c r="BV9" s="782"/>
      <c r="BW9" s="782"/>
      <c r="BX9" s="782"/>
      <c r="BY9" s="782"/>
      <c r="BZ9" s="782"/>
      <c r="CA9" s="782"/>
      <c r="CB9" s="782"/>
      <c r="CC9" s="782"/>
      <c r="CE9" s="730"/>
    </row>
    <row r="10" spans="1:99" ht="14.25" customHeight="1" x14ac:dyDescent="0.25">
      <c r="A10" s="334">
        <f t="shared" ref="A10:A74" si="3">+F$3</f>
        <v>0</v>
      </c>
      <c r="B10" s="722"/>
      <c r="C10" s="722"/>
      <c r="D10" s="722"/>
      <c r="E10" s="722"/>
      <c r="F10" s="722"/>
      <c r="G10" s="722"/>
      <c r="H10" s="723"/>
      <c r="I10" s="22"/>
      <c r="J10" s="22"/>
      <c r="K10" s="22"/>
      <c r="L10" s="695"/>
      <c r="M10" s="22"/>
      <c r="N10" s="725"/>
      <c r="O10" s="10"/>
      <c r="P10" s="726"/>
      <c r="Q10" s="749"/>
      <c r="R10" s="726"/>
      <c r="S10" s="726"/>
      <c r="T10" s="726"/>
      <c r="U10" s="316">
        <f t="shared" ref="U10:U74" si="4">SUM(R10:T10)</f>
        <v>0</v>
      </c>
      <c r="V10" s="168"/>
      <c r="W10" s="331"/>
      <c r="X10" s="168"/>
      <c r="Y10" s="168"/>
      <c r="Z10" s="168"/>
      <c r="AA10" s="168"/>
      <c r="AB10" s="168"/>
      <c r="AC10" s="168"/>
      <c r="AD10" s="316">
        <f t="shared" ref="AD10:AD74" si="5">SUM(X10:AC10)</f>
        <v>0</v>
      </c>
      <c r="AE10" s="274"/>
      <c r="AF10" s="724"/>
      <c r="AG10" s="724"/>
      <c r="AH10" s="315">
        <f t="shared" ref="AH10:AH74" si="6">+AG10+AF10</f>
        <v>0</v>
      </c>
      <c r="AI10" s="759"/>
      <c r="AJ10" s="759"/>
      <c r="AK10" s="759"/>
      <c r="AL10" s="759"/>
      <c r="AM10" s="759"/>
      <c r="AN10" s="759"/>
      <c r="AO10" s="759"/>
      <c r="AP10" s="759"/>
      <c r="AQ10" s="759"/>
      <c r="AR10" s="759"/>
      <c r="AS10" s="315">
        <f>SUM(AI10:AR10)</f>
        <v>0</v>
      </c>
      <c r="AT10" s="724"/>
      <c r="AU10" s="724"/>
      <c r="AV10" s="315">
        <f t="shared" ref="AV10:AV74" si="7">+AU10+AT10+AS10</f>
        <v>0</v>
      </c>
      <c r="AW10" s="315">
        <f t="shared" ref="AW10:AW74" si="8">+AV10-AH10</f>
        <v>0</v>
      </c>
      <c r="AX10" s="168"/>
      <c r="AY10" s="168"/>
      <c r="AZ10" s="720" t="e">
        <f t="shared" ref="AZ10:AZ74" si="9">VLOOKUP(J10,look_up_disability,2,FALSE)</f>
        <v>#N/A</v>
      </c>
      <c r="BA10" s="720" t="e">
        <f t="shared" ref="BA10:BA74" si="10">AZ10&amp; " / " &amp;L10</f>
        <v>#N/A</v>
      </c>
      <c r="BB10" s="720" t="str">
        <f t="shared" ref="BB10:BB74" si="11">K10&amp; " / " &amp;L10</f>
        <v xml:space="preserve"> / </v>
      </c>
      <c r="BC10" s="720" t="e">
        <f t="shared" ref="BC10:BC73" si="12">+AH10/U10</f>
        <v>#DIV/0!</v>
      </c>
      <c r="BD10" s="720" t="e">
        <f t="shared" ref="BD10:BD74" si="13">+AF10/AD10</f>
        <v>#DIV/0!</v>
      </c>
      <c r="BE10" s="720" t="e">
        <f t="shared" ref="BE10:BE74" si="14">+AH10/P10</f>
        <v>#DIV/0!</v>
      </c>
      <c r="BF10" s="780"/>
      <c r="BG10" s="765"/>
      <c r="BH10" s="765"/>
      <c r="BI10" s="765"/>
      <c r="BJ10" s="765"/>
      <c r="BK10" s="765"/>
      <c r="BL10" s="765"/>
      <c r="BM10" s="765"/>
      <c r="BN10" s="765"/>
      <c r="BO10" s="765"/>
      <c r="BP10" s="765"/>
      <c r="BQ10" s="765"/>
      <c r="BR10" s="765"/>
      <c r="BS10" s="765"/>
      <c r="BT10" s="765"/>
      <c r="BU10" s="765"/>
      <c r="BV10" s="765"/>
      <c r="BW10" s="765"/>
      <c r="BX10" s="765"/>
      <c r="BY10" s="765"/>
      <c r="BZ10" s="765"/>
      <c r="CA10" s="765"/>
      <c r="CB10" s="765"/>
      <c r="CC10" s="765"/>
      <c r="CD10" s="26"/>
      <c r="CE10" s="729">
        <f t="shared" ref="CE10:CE73" si="15">+T10+S10</f>
        <v>0</v>
      </c>
      <c r="CF10" s="26"/>
      <c r="CG10" s="26"/>
      <c r="CH10" s="26"/>
      <c r="CI10" s="26"/>
      <c r="CJ10" s="26"/>
      <c r="CK10" s="26"/>
      <c r="CL10" s="26"/>
      <c r="CM10" s="26"/>
      <c r="CN10" s="26"/>
      <c r="CO10" s="26"/>
      <c r="CP10" s="26"/>
      <c r="CQ10" s="26"/>
      <c r="CR10" s="26"/>
      <c r="CS10" s="26"/>
      <c r="CT10" s="26"/>
      <c r="CU10" s="26"/>
    </row>
    <row r="11" spans="1:99" ht="14.25" customHeight="1" x14ac:dyDescent="0.25">
      <c r="A11" s="334">
        <f t="shared" si="3"/>
        <v>0</v>
      </c>
      <c r="B11" s="722"/>
      <c r="C11" s="722"/>
      <c r="D11" s="722"/>
      <c r="E11" s="722"/>
      <c r="F11" s="722"/>
      <c r="G11" s="722"/>
      <c r="H11" s="723"/>
      <c r="I11" s="22"/>
      <c r="J11" s="22"/>
      <c r="K11" s="22"/>
      <c r="L11" s="10"/>
      <c r="M11" s="22"/>
      <c r="N11" s="725"/>
      <c r="O11" s="10"/>
      <c r="P11" s="726"/>
      <c r="Q11" s="749"/>
      <c r="R11" s="726"/>
      <c r="S11" s="726"/>
      <c r="T11" s="726"/>
      <c r="U11" s="316">
        <f t="shared" si="4"/>
        <v>0</v>
      </c>
      <c r="V11" s="168"/>
      <c r="W11" s="331"/>
      <c r="X11" s="168"/>
      <c r="Y11" s="168"/>
      <c r="Z11" s="168"/>
      <c r="AA11" s="168"/>
      <c r="AB11" s="168"/>
      <c r="AC11" s="168"/>
      <c r="AD11" s="316">
        <f t="shared" si="5"/>
        <v>0</v>
      </c>
      <c r="AE11" s="274"/>
      <c r="AF11" s="724"/>
      <c r="AG11" s="724"/>
      <c r="AH11" s="315">
        <f t="shared" si="6"/>
        <v>0</v>
      </c>
      <c r="AI11" s="759"/>
      <c r="AJ11" s="759"/>
      <c r="AK11" s="759"/>
      <c r="AL11" s="759"/>
      <c r="AM11" s="759"/>
      <c r="AN11" s="759"/>
      <c r="AO11" s="759"/>
      <c r="AP11" s="759"/>
      <c r="AQ11" s="759"/>
      <c r="AR11" s="759"/>
      <c r="AS11" s="315">
        <f t="shared" ref="AS11:AS74" si="16">SUM(AI11:AR11)</f>
        <v>0</v>
      </c>
      <c r="AT11" s="724"/>
      <c r="AU11" s="724"/>
      <c r="AV11" s="315">
        <f t="shared" si="7"/>
        <v>0</v>
      </c>
      <c r="AW11" s="315">
        <f t="shared" si="8"/>
        <v>0</v>
      </c>
      <c r="AX11" s="168"/>
      <c r="AY11" s="168"/>
      <c r="AZ11" s="720" t="e">
        <f t="shared" si="9"/>
        <v>#N/A</v>
      </c>
      <c r="BA11" s="720" t="e">
        <f t="shared" si="10"/>
        <v>#N/A</v>
      </c>
      <c r="BB11" s="720" t="str">
        <f t="shared" si="11"/>
        <v xml:space="preserve"> / </v>
      </c>
      <c r="BC11" s="720" t="e">
        <f t="shared" si="12"/>
        <v>#DIV/0!</v>
      </c>
      <c r="BD11" s="720" t="e">
        <f t="shared" si="13"/>
        <v>#DIV/0!</v>
      </c>
      <c r="BE11" s="720" t="e">
        <f t="shared" si="14"/>
        <v>#DIV/0!</v>
      </c>
      <c r="BF11" s="765"/>
      <c r="BG11" s="765"/>
      <c r="BH11" s="765"/>
      <c r="BI11" s="765"/>
      <c r="BJ11" s="765"/>
      <c r="BK11" s="765"/>
      <c r="BL11" s="765"/>
      <c r="BM11" s="765"/>
      <c r="BN11" s="765"/>
      <c r="BO11" s="765"/>
      <c r="BP11" s="765"/>
      <c r="BQ11" s="765"/>
      <c r="BR11" s="765"/>
      <c r="BS11" s="765"/>
      <c r="BT11" s="765"/>
      <c r="BU11" s="765"/>
      <c r="BV11" s="765"/>
      <c r="BW11" s="765"/>
      <c r="BX11" s="765"/>
      <c r="BY11" s="765"/>
      <c r="BZ11" s="765"/>
      <c r="CA11" s="765"/>
      <c r="CB11" s="765"/>
      <c r="CC11" s="765"/>
      <c r="CD11" s="26"/>
      <c r="CE11" s="729">
        <f t="shared" si="15"/>
        <v>0</v>
      </c>
      <c r="CF11" s="26"/>
      <c r="CG11" s="26"/>
      <c r="CH11" s="26"/>
      <c r="CI11" s="26"/>
      <c r="CJ11" s="26"/>
      <c r="CK11" s="26"/>
      <c r="CL11" s="26"/>
      <c r="CM11" s="26"/>
      <c r="CN11" s="26"/>
      <c r="CO11" s="26"/>
      <c r="CP11" s="26"/>
      <c r="CQ11" s="26"/>
      <c r="CR11" s="26"/>
      <c r="CS11" s="26"/>
      <c r="CT11" s="26"/>
      <c r="CU11" s="26"/>
    </row>
    <row r="12" spans="1:99" ht="14.25" customHeight="1" x14ac:dyDescent="0.25">
      <c r="A12" s="334">
        <f>+F$3</f>
        <v>0</v>
      </c>
      <c r="B12" s="722"/>
      <c r="C12" s="722"/>
      <c r="D12" s="722"/>
      <c r="E12" s="722"/>
      <c r="F12" s="722"/>
      <c r="G12" s="722"/>
      <c r="H12" s="723"/>
      <c r="I12" s="22"/>
      <c r="J12" s="22"/>
      <c r="K12" s="22"/>
      <c r="L12" s="675"/>
      <c r="M12" s="676"/>
      <c r="N12" s="168"/>
      <c r="O12" s="10"/>
      <c r="P12" s="275"/>
      <c r="Q12" s="750"/>
      <c r="R12" s="275"/>
      <c r="S12" s="275"/>
      <c r="T12" s="275"/>
      <c r="U12" s="316">
        <f>SUM(R12:T12)</f>
        <v>0</v>
      </c>
      <c r="V12" s="168"/>
      <c r="W12" s="331"/>
      <c r="X12" s="168"/>
      <c r="Y12" s="168"/>
      <c r="Z12" s="168"/>
      <c r="AA12" s="168"/>
      <c r="AB12" s="168"/>
      <c r="AC12" s="168"/>
      <c r="AD12" s="316">
        <f>SUM(X12:AC12)</f>
        <v>0</v>
      </c>
      <c r="AE12" s="274"/>
      <c r="AF12" s="724"/>
      <c r="AG12" s="724"/>
      <c r="AH12" s="315">
        <f>+AG12+AF12</f>
        <v>0</v>
      </c>
      <c r="AI12" s="759"/>
      <c r="AJ12" s="759"/>
      <c r="AK12" s="759"/>
      <c r="AL12" s="759"/>
      <c r="AM12" s="759"/>
      <c r="AN12" s="759"/>
      <c r="AO12" s="759"/>
      <c r="AP12" s="759"/>
      <c r="AQ12" s="759"/>
      <c r="AR12" s="759"/>
      <c r="AS12" s="315">
        <f t="shared" si="16"/>
        <v>0</v>
      </c>
      <c r="AT12" s="724"/>
      <c r="AU12" s="724"/>
      <c r="AV12" s="315">
        <f>+AU12+AT12+AS12</f>
        <v>0</v>
      </c>
      <c r="AW12" s="315">
        <f>+AV12-AH12</f>
        <v>0</v>
      </c>
      <c r="AX12" s="168"/>
      <c r="AY12" s="168"/>
      <c r="AZ12" s="720" t="e">
        <f>VLOOKUP(J12,look_up_disability,2,FALSE)</f>
        <v>#N/A</v>
      </c>
      <c r="BA12" s="720" t="e">
        <f>AZ12&amp; " / " &amp;L12</f>
        <v>#N/A</v>
      </c>
      <c r="BB12" s="720" t="str">
        <f>K12&amp; " / " &amp;L12</f>
        <v xml:space="preserve"> / </v>
      </c>
      <c r="BC12" s="720" t="e">
        <f t="shared" si="12"/>
        <v>#DIV/0!</v>
      </c>
      <c r="BD12" s="720" t="e">
        <f>+AF12/AD12</f>
        <v>#DIV/0!</v>
      </c>
      <c r="BE12" s="720" t="e">
        <f>+AH12/P12</f>
        <v>#DIV/0!</v>
      </c>
      <c r="BF12" s="765"/>
      <c r="BG12" s="765"/>
      <c r="BH12" s="765"/>
      <c r="BI12" s="765"/>
      <c r="BJ12" s="765"/>
      <c r="BK12" s="765"/>
      <c r="BL12" s="765"/>
      <c r="BM12" s="765"/>
      <c r="BN12" s="765"/>
      <c r="BO12" s="765"/>
      <c r="BP12" s="765"/>
      <c r="BQ12" s="765"/>
      <c r="BR12" s="765"/>
      <c r="BS12" s="765"/>
      <c r="BT12" s="765"/>
      <c r="BU12" s="765"/>
      <c r="BV12" s="765"/>
      <c r="BW12" s="765"/>
      <c r="BX12" s="765"/>
      <c r="BY12" s="765"/>
      <c r="BZ12" s="765"/>
      <c r="CA12" s="765"/>
      <c r="CB12" s="765"/>
      <c r="CC12" s="765"/>
      <c r="CD12" s="26"/>
      <c r="CE12" s="729">
        <f t="shared" si="15"/>
        <v>0</v>
      </c>
      <c r="CF12" s="26"/>
      <c r="CG12" s="26"/>
      <c r="CH12" s="26"/>
      <c r="CI12" s="26"/>
      <c r="CJ12" s="26"/>
      <c r="CK12" s="26"/>
      <c r="CL12" s="26"/>
      <c r="CM12" s="26"/>
      <c r="CN12" s="26"/>
      <c r="CO12" s="26"/>
      <c r="CP12" s="26"/>
      <c r="CQ12" s="26"/>
      <c r="CR12" s="26"/>
      <c r="CS12" s="26"/>
      <c r="CT12" s="26"/>
      <c r="CU12" s="26"/>
    </row>
    <row r="13" spans="1:99" ht="14.25" customHeight="1" x14ac:dyDescent="0.25">
      <c r="A13" s="334">
        <f>+F$3</f>
        <v>0</v>
      </c>
      <c r="B13" s="722"/>
      <c r="C13" s="722"/>
      <c r="D13" s="722"/>
      <c r="E13" s="722"/>
      <c r="F13" s="722"/>
      <c r="G13" s="722"/>
      <c r="H13" s="723"/>
      <c r="I13" s="22"/>
      <c r="J13" s="22"/>
      <c r="K13" s="22"/>
      <c r="L13" s="675"/>
      <c r="M13" s="676"/>
      <c r="N13" s="168"/>
      <c r="O13" s="10"/>
      <c r="P13" s="275"/>
      <c r="Q13" s="750"/>
      <c r="R13" s="275"/>
      <c r="S13" s="275"/>
      <c r="T13" s="275"/>
      <c r="U13" s="316">
        <f>SUM(R13:T13)</f>
        <v>0</v>
      </c>
      <c r="V13" s="168"/>
      <c r="W13" s="331"/>
      <c r="X13" s="168"/>
      <c r="Y13" s="168"/>
      <c r="Z13" s="168"/>
      <c r="AA13" s="168"/>
      <c r="AB13" s="168"/>
      <c r="AC13" s="168"/>
      <c r="AD13" s="316">
        <f>SUM(X13:AC13)</f>
        <v>0</v>
      </c>
      <c r="AE13" s="274"/>
      <c r="AF13" s="724"/>
      <c r="AG13" s="724"/>
      <c r="AH13" s="315">
        <f>+AG13+AF13</f>
        <v>0</v>
      </c>
      <c r="AI13" s="759"/>
      <c r="AJ13" s="759"/>
      <c r="AK13" s="759"/>
      <c r="AL13" s="759"/>
      <c r="AM13" s="759"/>
      <c r="AN13" s="759"/>
      <c r="AO13" s="759"/>
      <c r="AP13" s="759"/>
      <c r="AQ13" s="759"/>
      <c r="AR13" s="759"/>
      <c r="AS13" s="315">
        <f t="shared" si="16"/>
        <v>0</v>
      </c>
      <c r="AT13" s="724"/>
      <c r="AU13" s="724"/>
      <c r="AV13" s="315">
        <f>+AU13+AT13+AS13</f>
        <v>0</v>
      </c>
      <c r="AW13" s="315">
        <f>+AV13-AH13</f>
        <v>0</v>
      </c>
      <c r="AX13" s="168"/>
      <c r="AY13" s="168"/>
      <c r="AZ13" s="720" t="e">
        <f>VLOOKUP(J13,look_up_disability,2,FALSE)</f>
        <v>#N/A</v>
      </c>
      <c r="BA13" s="720" t="e">
        <f>AZ13&amp; " / " &amp;L13</f>
        <v>#N/A</v>
      </c>
      <c r="BB13" s="720" t="str">
        <f>K13&amp; " / " &amp;L13</f>
        <v xml:space="preserve"> / </v>
      </c>
      <c r="BC13" s="720" t="e">
        <f t="shared" si="12"/>
        <v>#DIV/0!</v>
      </c>
      <c r="BD13" s="720" t="e">
        <f>+AF13/AD13</f>
        <v>#DIV/0!</v>
      </c>
      <c r="BE13" s="720" t="e">
        <f>+AH13/P13</f>
        <v>#DIV/0!</v>
      </c>
      <c r="BF13" s="765"/>
      <c r="BG13" s="765"/>
      <c r="BH13" s="765"/>
      <c r="BI13" s="765"/>
      <c r="BJ13" s="765"/>
      <c r="BK13" s="765"/>
      <c r="BL13" s="765"/>
      <c r="BM13" s="765"/>
      <c r="BN13" s="765"/>
      <c r="BO13" s="765"/>
      <c r="BP13" s="765"/>
      <c r="BQ13" s="765"/>
      <c r="BR13" s="765"/>
      <c r="BS13" s="765"/>
      <c r="BT13" s="765"/>
      <c r="BU13" s="765"/>
      <c r="BV13" s="765"/>
      <c r="BW13" s="765"/>
      <c r="BX13" s="765"/>
      <c r="BY13" s="765"/>
      <c r="BZ13" s="765"/>
      <c r="CA13" s="765"/>
      <c r="CB13" s="765"/>
      <c r="CC13" s="765"/>
      <c r="CD13" s="26"/>
      <c r="CE13" s="729">
        <f t="shared" si="15"/>
        <v>0</v>
      </c>
      <c r="CF13" s="26"/>
      <c r="CG13" s="26"/>
      <c r="CH13" s="26"/>
      <c r="CI13" s="26"/>
      <c r="CJ13" s="26"/>
      <c r="CK13" s="26"/>
      <c r="CL13" s="26"/>
      <c r="CM13" s="26"/>
      <c r="CN13" s="26"/>
      <c r="CO13" s="26"/>
      <c r="CP13" s="26"/>
      <c r="CQ13" s="26"/>
      <c r="CR13" s="26"/>
      <c r="CS13" s="26"/>
      <c r="CT13" s="26"/>
      <c r="CU13" s="26"/>
    </row>
    <row r="14" spans="1:99" ht="14.25" customHeight="1" x14ac:dyDescent="0.25">
      <c r="A14" s="334">
        <f t="shared" si="3"/>
        <v>0</v>
      </c>
      <c r="B14" s="722"/>
      <c r="C14" s="722"/>
      <c r="D14" s="722"/>
      <c r="E14" s="722"/>
      <c r="F14" s="722"/>
      <c r="G14" s="722"/>
      <c r="H14" s="723"/>
      <c r="I14" s="22"/>
      <c r="J14" s="22"/>
      <c r="K14" s="22"/>
      <c r="L14" s="675"/>
      <c r="M14" s="22"/>
      <c r="N14" s="725"/>
      <c r="O14" s="10"/>
      <c r="P14" s="726"/>
      <c r="Q14" s="749"/>
      <c r="R14" s="726"/>
      <c r="S14" s="726"/>
      <c r="T14" s="726"/>
      <c r="U14" s="316">
        <f t="shared" si="4"/>
        <v>0</v>
      </c>
      <c r="V14" s="168"/>
      <c r="W14" s="331"/>
      <c r="X14" s="168"/>
      <c r="Y14" s="168"/>
      <c r="Z14" s="168"/>
      <c r="AA14" s="168"/>
      <c r="AB14" s="168"/>
      <c r="AC14" s="168"/>
      <c r="AD14" s="316">
        <f t="shared" si="5"/>
        <v>0</v>
      </c>
      <c r="AE14" s="274"/>
      <c r="AF14" s="724"/>
      <c r="AG14" s="724"/>
      <c r="AH14" s="315">
        <f t="shared" si="6"/>
        <v>0</v>
      </c>
      <c r="AI14" s="759"/>
      <c r="AJ14" s="759"/>
      <c r="AK14" s="759"/>
      <c r="AL14" s="759"/>
      <c r="AM14" s="759"/>
      <c r="AN14" s="759"/>
      <c r="AO14" s="759"/>
      <c r="AP14" s="759"/>
      <c r="AQ14" s="759"/>
      <c r="AR14" s="759"/>
      <c r="AS14" s="315">
        <f t="shared" si="16"/>
        <v>0</v>
      </c>
      <c r="AT14" s="724"/>
      <c r="AU14" s="724"/>
      <c r="AV14" s="315">
        <f t="shared" si="7"/>
        <v>0</v>
      </c>
      <c r="AW14" s="315">
        <f t="shared" si="8"/>
        <v>0</v>
      </c>
      <c r="AX14" s="168"/>
      <c r="AY14" s="168"/>
      <c r="AZ14" s="720" t="e">
        <f t="shared" si="9"/>
        <v>#N/A</v>
      </c>
      <c r="BA14" s="720" t="e">
        <f t="shared" si="10"/>
        <v>#N/A</v>
      </c>
      <c r="BB14" s="720" t="str">
        <f t="shared" si="11"/>
        <v xml:space="preserve"> / </v>
      </c>
      <c r="BC14" s="720" t="e">
        <f t="shared" si="12"/>
        <v>#DIV/0!</v>
      </c>
      <c r="BD14" s="720" t="e">
        <f t="shared" si="13"/>
        <v>#DIV/0!</v>
      </c>
      <c r="BE14" s="720" t="e">
        <f t="shared" si="14"/>
        <v>#DIV/0!</v>
      </c>
      <c r="BF14" s="765"/>
      <c r="BG14" s="765"/>
      <c r="BH14" s="765"/>
      <c r="BI14" s="765"/>
      <c r="BJ14" s="765"/>
      <c r="BK14" s="765"/>
      <c r="BL14" s="765"/>
      <c r="BM14" s="765"/>
      <c r="BN14" s="765"/>
      <c r="BO14" s="765"/>
      <c r="BP14" s="765"/>
      <c r="BQ14" s="765"/>
      <c r="BR14" s="765"/>
      <c r="BS14" s="765"/>
      <c r="BT14" s="765"/>
      <c r="BU14" s="765"/>
      <c r="BV14" s="765"/>
      <c r="BW14" s="765"/>
      <c r="BX14" s="765"/>
      <c r="BY14" s="765"/>
      <c r="BZ14" s="765"/>
      <c r="CA14" s="765"/>
      <c r="CB14" s="765"/>
      <c r="CC14" s="765"/>
      <c r="CD14" s="26"/>
      <c r="CE14" s="729">
        <f t="shared" si="15"/>
        <v>0</v>
      </c>
      <c r="CF14" s="26"/>
      <c r="CG14" s="26"/>
      <c r="CH14" s="26"/>
      <c r="CI14" s="26"/>
      <c r="CJ14" s="26"/>
      <c r="CK14" s="26"/>
      <c r="CL14" s="26"/>
      <c r="CM14" s="26"/>
      <c r="CN14" s="26"/>
      <c r="CO14" s="26"/>
      <c r="CP14" s="26"/>
      <c r="CQ14" s="26"/>
      <c r="CR14" s="26"/>
      <c r="CS14" s="26"/>
      <c r="CT14" s="26"/>
      <c r="CU14" s="26"/>
    </row>
    <row r="15" spans="1:99" ht="15" customHeight="1" x14ac:dyDescent="0.25">
      <c r="A15" s="334">
        <f t="shared" si="3"/>
        <v>0</v>
      </c>
      <c r="B15" s="722"/>
      <c r="C15" s="722"/>
      <c r="D15" s="722"/>
      <c r="E15" s="722"/>
      <c r="F15" s="722"/>
      <c r="G15" s="722"/>
      <c r="H15" s="723"/>
      <c r="I15" s="22"/>
      <c r="J15" s="22"/>
      <c r="K15" s="22"/>
      <c r="L15" s="10"/>
      <c r="M15" s="22"/>
      <c r="N15" s="725"/>
      <c r="O15" s="10"/>
      <c r="P15" s="726"/>
      <c r="Q15" s="749"/>
      <c r="R15" s="726"/>
      <c r="S15" s="726"/>
      <c r="T15" s="726"/>
      <c r="U15" s="316">
        <f t="shared" si="4"/>
        <v>0</v>
      </c>
      <c r="V15" s="168"/>
      <c r="W15" s="331"/>
      <c r="X15" s="168"/>
      <c r="Y15" s="168"/>
      <c r="Z15" s="168"/>
      <c r="AA15" s="168"/>
      <c r="AB15" s="168"/>
      <c r="AC15" s="168"/>
      <c r="AD15" s="316">
        <f t="shared" si="5"/>
        <v>0</v>
      </c>
      <c r="AE15" s="274"/>
      <c r="AF15" s="724"/>
      <c r="AG15" s="724"/>
      <c r="AH15" s="315">
        <f t="shared" si="6"/>
        <v>0</v>
      </c>
      <c r="AI15" s="759"/>
      <c r="AJ15" s="759"/>
      <c r="AK15" s="759"/>
      <c r="AL15" s="759"/>
      <c r="AM15" s="759"/>
      <c r="AN15" s="759"/>
      <c r="AO15" s="759"/>
      <c r="AP15" s="759"/>
      <c r="AQ15" s="759"/>
      <c r="AR15" s="759"/>
      <c r="AS15" s="315">
        <f t="shared" si="16"/>
        <v>0</v>
      </c>
      <c r="AT15" s="724"/>
      <c r="AU15" s="724"/>
      <c r="AV15" s="315">
        <f t="shared" si="7"/>
        <v>0</v>
      </c>
      <c r="AW15" s="315">
        <f t="shared" si="8"/>
        <v>0</v>
      </c>
      <c r="AX15" s="168"/>
      <c r="AY15" s="168"/>
      <c r="AZ15" s="720" t="e">
        <f t="shared" si="9"/>
        <v>#N/A</v>
      </c>
      <c r="BA15" s="720" t="e">
        <f t="shared" si="10"/>
        <v>#N/A</v>
      </c>
      <c r="BB15" s="720" t="str">
        <f t="shared" si="11"/>
        <v xml:space="preserve"> / </v>
      </c>
      <c r="BC15" s="720" t="e">
        <f t="shared" si="12"/>
        <v>#DIV/0!</v>
      </c>
      <c r="BD15" s="720" t="e">
        <f t="shared" si="13"/>
        <v>#DIV/0!</v>
      </c>
      <c r="BE15" s="720" t="e">
        <f t="shared" si="14"/>
        <v>#DIV/0!</v>
      </c>
      <c r="BF15" s="765"/>
      <c r="BG15" s="765"/>
      <c r="BH15" s="765"/>
      <c r="BI15" s="765"/>
      <c r="BJ15" s="765"/>
      <c r="BK15" s="765"/>
      <c r="BL15" s="765"/>
      <c r="BM15" s="765"/>
      <c r="BN15" s="765"/>
      <c r="BO15" s="765"/>
      <c r="BP15" s="765"/>
      <c r="BQ15" s="765"/>
      <c r="BR15" s="765"/>
      <c r="BS15" s="765"/>
      <c r="BT15" s="765"/>
      <c r="BU15" s="765"/>
      <c r="BV15" s="765"/>
      <c r="BW15" s="765"/>
      <c r="BX15" s="765"/>
      <c r="BY15" s="765"/>
      <c r="BZ15" s="765"/>
      <c r="CA15" s="765"/>
      <c r="CB15" s="765"/>
      <c r="CC15" s="765"/>
      <c r="CD15" s="26"/>
      <c r="CE15" s="729">
        <f t="shared" si="15"/>
        <v>0</v>
      </c>
      <c r="CF15" s="26"/>
      <c r="CG15" s="26"/>
      <c r="CH15" s="26"/>
      <c r="CI15" s="26"/>
      <c r="CJ15" s="26"/>
      <c r="CK15" s="26"/>
      <c r="CL15" s="26"/>
      <c r="CM15" s="26"/>
      <c r="CN15" s="26"/>
      <c r="CO15" s="26"/>
      <c r="CP15" s="26"/>
      <c r="CQ15" s="26"/>
      <c r="CR15" s="26"/>
      <c r="CS15" s="26"/>
      <c r="CT15" s="26"/>
      <c r="CU15" s="26"/>
    </row>
    <row r="16" spans="1:99" ht="15" customHeight="1" x14ac:dyDescent="0.25">
      <c r="A16" s="334">
        <f t="shared" si="3"/>
        <v>0</v>
      </c>
      <c r="B16" s="722"/>
      <c r="C16" s="722"/>
      <c r="D16" s="722"/>
      <c r="E16" s="722"/>
      <c r="F16" s="722"/>
      <c r="G16" s="722"/>
      <c r="H16" s="723"/>
      <c r="I16" s="22"/>
      <c r="J16" s="22"/>
      <c r="K16" s="22"/>
      <c r="L16" s="10"/>
      <c r="M16" s="22"/>
      <c r="N16" s="725"/>
      <c r="O16" s="10"/>
      <c r="P16" s="726"/>
      <c r="Q16" s="749"/>
      <c r="R16" s="726"/>
      <c r="S16" s="726"/>
      <c r="T16" s="726"/>
      <c r="U16" s="316">
        <f t="shared" si="4"/>
        <v>0</v>
      </c>
      <c r="V16" s="168"/>
      <c r="W16" s="331"/>
      <c r="X16" s="168"/>
      <c r="Y16" s="168"/>
      <c r="Z16" s="168"/>
      <c r="AA16" s="168"/>
      <c r="AB16" s="168"/>
      <c r="AC16" s="168"/>
      <c r="AD16" s="316">
        <f t="shared" si="5"/>
        <v>0</v>
      </c>
      <c r="AE16" s="274"/>
      <c r="AF16" s="724"/>
      <c r="AG16" s="724"/>
      <c r="AH16" s="315">
        <f t="shared" si="6"/>
        <v>0</v>
      </c>
      <c r="AI16" s="759"/>
      <c r="AJ16" s="759"/>
      <c r="AK16" s="759"/>
      <c r="AL16" s="759"/>
      <c r="AM16" s="759"/>
      <c r="AN16" s="759"/>
      <c r="AO16" s="759"/>
      <c r="AP16" s="759"/>
      <c r="AQ16" s="759"/>
      <c r="AR16" s="759"/>
      <c r="AS16" s="315">
        <f t="shared" si="16"/>
        <v>0</v>
      </c>
      <c r="AT16" s="724"/>
      <c r="AU16" s="724"/>
      <c r="AV16" s="315">
        <f t="shared" si="7"/>
        <v>0</v>
      </c>
      <c r="AW16" s="315">
        <f t="shared" si="8"/>
        <v>0</v>
      </c>
      <c r="AX16" s="168"/>
      <c r="AY16" s="168"/>
      <c r="AZ16" s="720" t="e">
        <f t="shared" si="9"/>
        <v>#N/A</v>
      </c>
      <c r="BA16" s="720" t="e">
        <f t="shared" si="10"/>
        <v>#N/A</v>
      </c>
      <c r="BB16" s="720" t="str">
        <f t="shared" si="11"/>
        <v xml:space="preserve"> / </v>
      </c>
      <c r="BC16" s="720" t="e">
        <f t="shared" si="12"/>
        <v>#DIV/0!</v>
      </c>
      <c r="BD16" s="720" t="e">
        <f t="shared" si="13"/>
        <v>#DIV/0!</v>
      </c>
      <c r="BE16" s="720" t="e">
        <f t="shared" si="14"/>
        <v>#DIV/0!</v>
      </c>
      <c r="BF16" s="765"/>
      <c r="BG16" s="765"/>
      <c r="BH16" s="765"/>
      <c r="BI16" s="765"/>
      <c r="BJ16" s="765"/>
      <c r="BK16" s="765"/>
      <c r="BL16" s="765"/>
      <c r="BM16" s="765"/>
      <c r="BN16" s="765"/>
      <c r="BO16" s="765"/>
      <c r="BP16" s="765"/>
      <c r="BQ16" s="765"/>
      <c r="BR16" s="765"/>
      <c r="BS16" s="765"/>
      <c r="BT16" s="765"/>
      <c r="BU16" s="765"/>
      <c r="BV16" s="765"/>
      <c r="BW16" s="765"/>
      <c r="BX16" s="765"/>
      <c r="BY16" s="765"/>
      <c r="BZ16" s="765"/>
      <c r="CA16" s="765"/>
      <c r="CB16" s="765"/>
      <c r="CC16" s="765"/>
      <c r="CD16" s="26"/>
      <c r="CE16" s="729">
        <f t="shared" si="15"/>
        <v>0</v>
      </c>
      <c r="CF16" s="26"/>
      <c r="CG16" s="26"/>
      <c r="CH16" s="26"/>
      <c r="CI16" s="26"/>
      <c r="CJ16" s="26"/>
      <c r="CK16" s="26"/>
      <c r="CL16" s="26"/>
      <c r="CM16" s="26"/>
      <c r="CN16" s="26"/>
      <c r="CO16" s="26"/>
      <c r="CP16" s="26"/>
      <c r="CQ16" s="26"/>
      <c r="CR16" s="26"/>
      <c r="CS16" s="26"/>
      <c r="CT16" s="26"/>
      <c r="CU16" s="26"/>
    </row>
    <row r="17" spans="1:99" ht="15" customHeight="1" x14ac:dyDescent="0.25">
      <c r="A17" s="334">
        <f t="shared" si="3"/>
        <v>0</v>
      </c>
      <c r="B17" s="722"/>
      <c r="C17" s="722"/>
      <c r="D17" s="722"/>
      <c r="E17" s="722"/>
      <c r="F17" s="722"/>
      <c r="G17" s="722"/>
      <c r="H17" s="723"/>
      <c r="I17" s="22"/>
      <c r="J17" s="22"/>
      <c r="K17" s="22"/>
      <c r="L17" s="10"/>
      <c r="M17" s="22"/>
      <c r="N17" s="725"/>
      <c r="O17" s="10"/>
      <c r="P17" s="726"/>
      <c r="Q17" s="749"/>
      <c r="R17" s="726"/>
      <c r="S17" s="726"/>
      <c r="T17" s="726"/>
      <c r="U17" s="316">
        <f t="shared" si="4"/>
        <v>0</v>
      </c>
      <c r="V17" s="168"/>
      <c r="W17" s="331"/>
      <c r="X17" s="168"/>
      <c r="Y17" s="168"/>
      <c r="Z17" s="168"/>
      <c r="AA17" s="168"/>
      <c r="AB17" s="168"/>
      <c r="AC17" s="168"/>
      <c r="AD17" s="316">
        <f t="shared" si="5"/>
        <v>0</v>
      </c>
      <c r="AE17" s="274"/>
      <c r="AF17" s="724"/>
      <c r="AG17" s="724"/>
      <c r="AH17" s="315">
        <f t="shared" si="6"/>
        <v>0</v>
      </c>
      <c r="AI17" s="759"/>
      <c r="AJ17" s="759"/>
      <c r="AK17" s="759"/>
      <c r="AL17" s="759"/>
      <c r="AM17" s="759"/>
      <c r="AN17" s="759"/>
      <c r="AO17" s="759"/>
      <c r="AP17" s="759"/>
      <c r="AQ17" s="759"/>
      <c r="AR17" s="759"/>
      <c r="AS17" s="315">
        <f t="shared" si="16"/>
        <v>0</v>
      </c>
      <c r="AT17" s="724"/>
      <c r="AU17" s="724"/>
      <c r="AV17" s="315">
        <f t="shared" si="7"/>
        <v>0</v>
      </c>
      <c r="AW17" s="315">
        <f t="shared" si="8"/>
        <v>0</v>
      </c>
      <c r="AX17" s="168"/>
      <c r="AY17" s="168"/>
      <c r="AZ17" s="720" t="e">
        <f t="shared" si="9"/>
        <v>#N/A</v>
      </c>
      <c r="BA17" s="720" t="e">
        <f t="shared" si="10"/>
        <v>#N/A</v>
      </c>
      <c r="BB17" s="720" t="str">
        <f t="shared" si="11"/>
        <v xml:space="preserve"> / </v>
      </c>
      <c r="BC17" s="720" t="e">
        <f t="shared" si="12"/>
        <v>#DIV/0!</v>
      </c>
      <c r="BD17" s="720" t="e">
        <f t="shared" si="13"/>
        <v>#DIV/0!</v>
      </c>
      <c r="BE17" s="720" t="e">
        <f t="shared" si="14"/>
        <v>#DIV/0!</v>
      </c>
      <c r="BF17" s="765"/>
      <c r="BG17" s="765"/>
      <c r="BH17" s="765"/>
      <c r="BI17" s="765"/>
      <c r="BJ17" s="765"/>
      <c r="BK17" s="765"/>
      <c r="BL17" s="765"/>
      <c r="BM17" s="765"/>
      <c r="BN17" s="765"/>
      <c r="BO17" s="765"/>
      <c r="BP17" s="765"/>
      <c r="BQ17" s="765"/>
      <c r="BR17" s="765"/>
      <c r="BS17" s="765"/>
      <c r="BT17" s="765"/>
      <c r="BU17" s="765"/>
      <c r="BV17" s="765"/>
      <c r="BW17" s="765"/>
      <c r="BX17" s="765"/>
      <c r="BY17" s="765"/>
      <c r="BZ17" s="765"/>
      <c r="CA17" s="765"/>
      <c r="CB17" s="765"/>
      <c r="CC17" s="765"/>
      <c r="CD17" s="26"/>
      <c r="CE17" s="729">
        <f t="shared" si="15"/>
        <v>0</v>
      </c>
      <c r="CF17" s="26"/>
      <c r="CG17" s="26"/>
      <c r="CH17" s="26"/>
      <c r="CI17" s="26"/>
      <c r="CJ17" s="26"/>
      <c r="CK17" s="26"/>
      <c r="CL17" s="26"/>
      <c r="CM17" s="26"/>
      <c r="CN17" s="26"/>
      <c r="CO17" s="26"/>
      <c r="CP17" s="26"/>
      <c r="CQ17" s="26"/>
      <c r="CR17" s="26"/>
      <c r="CS17" s="26"/>
      <c r="CT17" s="26"/>
      <c r="CU17" s="26"/>
    </row>
    <row r="18" spans="1:99" ht="15" customHeight="1" x14ac:dyDescent="0.25">
      <c r="A18" s="334">
        <f t="shared" si="3"/>
        <v>0</v>
      </c>
      <c r="B18" s="722"/>
      <c r="C18" s="722"/>
      <c r="D18" s="722"/>
      <c r="E18" s="722"/>
      <c r="F18" s="722"/>
      <c r="G18" s="722"/>
      <c r="H18" s="723"/>
      <c r="I18" s="22"/>
      <c r="J18" s="22"/>
      <c r="K18" s="22"/>
      <c r="L18" s="10"/>
      <c r="M18" s="22"/>
      <c r="N18" s="725"/>
      <c r="O18" s="10"/>
      <c r="P18" s="726"/>
      <c r="Q18" s="749"/>
      <c r="R18" s="726"/>
      <c r="S18" s="726"/>
      <c r="T18" s="726"/>
      <c r="U18" s="316">
        <f t="shared" si="4"/>
        <v>0</v>
      </c>
      <c r="V18" s="168"/>
      <c r="W18" s="331"/>
      <c r="X18" s="168"/>
      <c r="Y18" s="168"/>
      <c r="Z18" s="168"/>
      <c r="AA18" s="168"/>
      <c r="AB18" s="168"/>
      <c r="AC18" s="168"/>
      <c r="AD18" s="316">
        <f t="shared" si="5"/>
        <v>0</v>
      </c>
      <c r="AE18" s="274"/>
      <c r="AF18" s="724"/>
      <c r="AG18" s="724"/>
      <c r="AH18" s="315">
        <f t="shared" si="6"/>
        <v>0</v>
      </c>
      <c r="AI18" s="759"/>
      <c r="AJ18" s="759"/>
      <c r="AK18" s="759"/>
      <c r="AL18" s="759"/>
      <c r="AM18" s="759"/>
      <c r="AN18" s="759"/>
      <c r="AO18" s="759"/>
      <c r="AP18" s="759"/>
      <c r="AQ18" s="759"/>
      <c r="AR18" s="759"/>
      <c r="AS18" s="315">
        <f t="shared" si="16"/>
        <v>0</v>
      </c>
      <c r="AT18" s="724"/>
      <c r="AU18" s="724"/>
      <c r="AV18" s="315">
        <f t="shared" si="7"/>
        <v>0</v>
      </c>
      <c r="AW18" s="315">
        <f t="shared" si="8"/>
        <v>0</v>
      </c>
      <c r="AX18" s="168"/>
      <c r="AY18" s="168"/>
      <c r="AZ18" s="720" t="e">
        <f t="shared" si="9"/>
        <v>#N/A</v>
      </c>
      <c r="BA18" s="720" t="e">
        <f t="shared" si="10"/>
        <v>#N/A</v>
      </c>
      <c r="BB18" s="720" t="str">
        <f t="shared" si="11"/>
        <v xml:space="preserve"> / </v>
      </c>
      <c r="BC18" s="720" t="e">
        <f t="shared" si="12"/>
        <v>#DIV/0!</v>
      </c>
      <c r="BD18" s="720" t="e">
        <f t="shared" si="13"/>
        <v>#DIV/0!</v>
      </c>
      <c r="BE18" s="720" t="e">
        <f t="shared" si="14"/>
        <v>#DIV/0!</v>
      </c>
      <c r="BF18" s="765"/>
      <c r="BG18" s="765"/>
      <c r="BH18" s="765"/>
      <c r="BI18" s="765"/>
      <c r="BJ18" s="765"/>
      <c r="BK18" s="765"/>
      <c r="BL18" s="765"/>
      <c r="BM18" s="765"/>
      <c r="BN18" s="765"/>
      <c r="BO18" s="765"/>
      <c r="BP18" s="765"/>
      <c r="BQ18" s="765"/>
      <c r="BR18" s="765"/>
      <c r="BS18" s="765"/>
      <c r="BT18" s="765"/>
      <c r="BU18" s="765"/>
      <c r="BV18" s="765"/>
      <c r="BW18" s="765"/>
      <c r="BX18" s="765"/>
      <c r="BY18" s="765"/>
      <c r="BZ18" s="765"/>
      <c r="CA18" s="765"/>
      <c r="CB18" s="765"/>
      <c r="CC18" s="765"/>
      <c r="CD18" s="26"/>
      <c r="CE18" s="729">
        <f t="shared" si="15"/>
        <v>0</v>
      </c>
      <c r="CF18" s="26"/>
      <c r="CG18" s="26"/>
      <c r="CH18" s="26"/>
      <c r="CI18" s="26"/>
      <c r="CJ18" s="26"/>
      <c r="CK18" s="26"/>
      <c r="CL18" s="26"/>
      <c r="CM18" s="26"/>
      <c r="CN18" s="26"/>
      <c r="CO18" s="26"/>
      <c r="CP18" s="26"/>
      <c r="CQ18" s="26"/>
      <c r="CR18" s="26"/>
      <c r="CS18" s="26"/>
      <c r="CT18" s="26"/>
      <c r="CU18" s="26"/>
    </row>
    <row r="19" spans="1:99" ht="15" customHeight="1" x14ac:dyDescent="0.25">
      <c r="A19" s="334">
        <f t="shared" si="3"/>
        <v>0</v>
      </c>
      <c r="B19" s="722"/>
      <c r="C19" s="722"/>
      <c r="D19" s="722"/>
      <c r="E19" s="722"/>
      <c r="F19" s="722"/>
      <c r="G19" s="722"/>
      <c r="H19" s="723"/>
      <c r="I19" s="22"/>
      <c r="J19" s="22"/>
      <c r="K19" s="22"/>
      <c r="L19" s="10"/>
      <c r="M19" s="22"/>
      <c r="N19" s="725"/>
      <c r="O19" s="10"/>
      <c r="P19" s="726"/>
      <c r="Q19" s="749"/>
      <c r="R19" s="726"/>
      <c r="S19" s="726"/>
      <c r="T19" s="726"/>
      <c r="U19" s="316">
        <f t="shared" si="4"/>
        <v>0</v>
      </c>
      <c r="V19" s="168"/>
      <c r="W19" s="331"/>
      <c r="X19" s="168"/>
      <c r="Y19" s="168"/>
      <c r="Z19" s="168"/>
      <c r="AA19" s="168"/>
      <c r="AB19" s="168"/>
      <c r="AC19" s="168"/>
      <c r="AD19" s="316">
        <f t="shared" si="5"/>
        <v>0</v>
      </c>
      <c r="AE19" s="274"/>
      <c r="AF19" s="724"/>
      <c r="AG19" s="724"/>
      <c r="AH19" s="315">
        <f t="shared" si="6"/>
        <v>0</v>
      </c>
      <c r="AI19" s="759"/>
      <c r="AJ19" s="759"/>
      <c r="AK19" s="759"/>
      <c r="AL19" s="759"/>
      <c r="AM19" s="759"/>
      <c r="AN19" s="759"/>
      <c r="AO19" s="759"/>
      <c r="AP19" s="759"/>
      <c r="AQ19" s="759"/>
      <c r="AR19" s="759"/>
      <c r="AS19" s="315">
        <f t="shared" si="16"/>
        <v>0</v>
      </c>
      <c r="AT19" s="724"/>
      <c r="AU19" s="724"/>
      <c r="AV19" s="315">
        <f t="shared" si="7"/>
        <v>0</v>
      </c>
      <c r="AW19" s="315">
        <f t="shared" si="8"/>
        <v>0</v>
      </c>
      <c r="AX19" s="168"/>
      <c r="AY19" s="168"/>
      <c r="AZ19" s="720" t="e">
        <f t="shared" si="9"/>
        <v>#N/A</v>
      </c>
      <c r="BA19" s="720" t="e">
        <f t="shared" si="10"/>
        <v>#N/A</v>
      </c>
      <c r="BB19" s="720" t="str">
        <f t="shared" si="11"/>
        <v xml:space="preserve"> / </v>
      </c>
      <c r="BC19" s="720" t="e">
        <f t="shared" si="12"/>
        <v>#DIV/0!</v>
      </c>
      <c r="BD19" s="720" t="e">
        <f t="shared" si="13"/>
        <v>#DIV/0!</v>
      </c>
      <c r="BE19" s="720" t="e">
        <f t="shared" si="14"/>
        <v>#DIV/0!</v>
      </c>
      <c r="BF19" s="765"/>
      <c r="BG19" s="765"/>
      <c r="BH19" s="765"/>
      <c r="BI19" s="765"/>
      <c r="BJ19" s="765"/>
      <c r="BK19" s="765"/>
      <c r="BL19" s="765"/>
      <c r="BM19" s="765"/>
      <c r="BN19" s="765"/>
      <c r="BO19" s="765"/>
      <c r="BP19" s="765"/>
      <c r="BQ19" s="765"/>
      <c r="BR19" s="765"/>
      <c r="BS19" s="765"/>
      <c r="BT19" s="765"/>
      <c r="BU19" s="765"/>
      <c r="BV19" s="765"/>
      <c r="BW19" s="765"/>
      <c r="BX19" s="765"/>
      <c r="BY19" s="765"/>
      <c r="BZ19" s="765"/>
      <c r="CA19" s="765"/>
      <c r="CB19" s="765"/>
      <c r="CC19" s="765"/>
      <c r="CD19" s="26"/>
      <c r="CE19" s="729">
        <f t="shared" si="15"/>
        <v>0</v>
      </c>
      <c r="CF19" s="26"/>
      <c r="CG19" s="26"/>
      <c r="CH19" s="26"/>
      <c r="CI19" s="26"/>
      <c r="CJ19" s="26"/>
      <c r="CK19" s="26"/>
      <c r="CL19" s="26"/>
      <c r="CM19" s="26"/>
      <c r="CN19" s="26"/>
      <c r="CO19" s="26"/>
      <c r="CP19" s="26"/>
      <c r="CQ19" s="26"/>
      <c r="CR19" s="26"/>
      <c r="CS19" s="26"/>
      <c r="CT19" s="26"/>
      <c r="CU19" s="26"/>
    </row>
    <row r="20" spans="1:99" ht="15" customHeight="1" x14ac:dyDescent="0.25">
      <c r="A20" s="334">
        <f t="shared" si="3"/>
        <v>0</v>
      </c>
      <c r="B20" s="722"/>
      <c r="C20" s="722"/>
      <c r="D20" s="722"/>
      <c r="E20" s="722"/>
      <c r="F20" s="722"/>
      <c r="G20" s="722"/>
      <c r="H20" s="723"/>
      <c r="I20" s="22"/>
      <c r="J20" s="22"/>
      <c r="K20" s="22"/>
      <c r="L20" s="10"/>
      <c r="M20" s="22"/>
      <c r="N20" s="725"/>
      <c r="O20" s="10"/>
      <c r="P20" s="726"/>
      <c r="Q20" s="749"/>
      <c r="R20" s="726"/>
      <c r="S20" s="726"/>
      <c r="T20" s="726"/>
      <c r="U20" s="316">
        <f t="shared" si="4"/>
        <v>0</v>
      </c>
      <c r="V20" s="168"/>
      <c r="W20" s="331"/>
      <c r="X20" s="168"/>
      <c r="Y20" s="168"/>
      <c r="Z20" s="168"/>
      <c r="AA20" s="168"/>
      <c r="AB20" s="168"/>
      <c r="AC20" s="168"/>
      <c r="AD20" s="316">
        <f t="shared" si="5"/>
        <v>0</v>
      </c>
      <c r="AE20" s="274"/>
      <c r="AF20" s="724"/>
      <c r="AG20" s="724"/>
      <c r="AH20" s="315">
        <f t="shared" si="6"/>
        <v>0</v>
      </c>
      <c r="AI20" s="759"/>
      <c r="AJ20" s="759"/>
      <c r="AK20" s="759"/>
      <c r="AL20" s="759"/>
      <c r="AM20" s="759"/>
      <c r="AN20" s="759"/>
      <c r="AO20" s="759"/>
      <c r="AP20" s="759"/>
      <c r="AQ20" s="759"/>
      <c r="AR20" s="759"/>
      <c r="AS20" s="315">
        <f t="shared" si="16"/>
        <v>0</v>
      </c>
      <c r="AT20" s="724"/>
      <c r="AU20" s="724"/>
      <c r="AV20" s="315">
        <f t="shared" si="7"/>
        <v>0</v>
      </c>
      <c r="AW20" s="315">
        <f t="shared" si="8"/>
        <v>0</v>
      </c>
      <c r="AX20" s="168"/>
      <c r="AY20" s="168"/>
      <c r="AZ20" s="720" t="e">
        <f t="shared" si="9"/>
        <v>#N/A</v>
      </c>
      <c r="BA20" s="720" t="e">
        <f t="shared" si="10"/>
        <v>#N/A</v>
      </c>
      <c r="BB20" s="720" t="str">
        <f t="shared" si="11"/>
        <v xml:space="preserve"> / </v>
      </c>
      <c r="BC20" s="720" t="e">
        <f t="shared" si="12"/>
        <v>#DIV/0!</v>
      </c>
      <c r="BD20" s="720" t="e">
        <f t="shared" si="13"/>
        <v>#DIV/0!</v>
      </c>
      <c r="BE20" s="720" t="e">
        <f t="shared" si="14"/>
        <v>#DIV/0!</v>
      </c>
      <c r="BF20" s="765"/>
      <c r="BG20" s="765"/>
      <c r="BH20" s="765"/>
      <c r="BI20" s="765"/>
      <c r="BJ20" s="765"/>
      <c r="BK20" s="765"/>
      <c r="BL20" s="765"/>
      <c r="BM20" s="765"/>
      <c r="BN20" s="765"/>
      <c r="BO20" s="765"/>
      <c r="BP20" s="765"/>
      <c r="BQ20" s="765"/>
      <c r="BR20" s="765"/>
      <c r="BS20" s="765"/>
      <c r="BT20" s="765"/>
      <c r="BU20" s="765"/>
      <c r="BV20" s="765"/>
      <c r="BW20" s="765"/>
      <c r="BX20" s="765"/>
      <c r="BY20" s="765"/>
      <c r="BZ20" s="765"/>
      <c r="CA20" s="765"/>
      <c r="CB20" s="765"/>
      <c r="CC20" s="765"/>
      <c r="CD20" s="26"/>
      <c r="CE20" s="729">
        <f t="shared" si="15"/>
        <v>0</v>
      </c>
      <c r="CF20" s="26"/>
      <c r="CG20" s="26"/>
      <c r="CH20" s="26"/>
      <c r="CI20" s="26"/>
      <c r="CJ20" s="26"/>
      <c r="CK20" s="26"/>
      <c r="CL20" s="26"/>
      <c r="CM20" s="26"/>
      <c r="CN20" s="26"/>
      <c r="CO20" s="26"/>
      <c r="CP20" s="26"/>
      <c r="CQ20" s="26"/>
      <c r="CR20" s="26"/>
      <c r="CS20" s="26"/>
      <c r="CT20" s="26"/>
      <c r="CU20" s="26"/>
    </row>
    <row r="21" spans="1:99" ht="15" customHeight="1" x14ac:dyDescent="0.25">
      <c r="A21" s="334">
        <f t="shared" si="3"/>
        <v>0</v>
      </c>
      <c r="B21" s="722"/>
      <c r="C21" s="722"/>
      <c r="D21" s="722"/>
      <c r="E21" s="722"/>
      <c r="F21" s="722"/>
      <c r="G21" s="722"/>
      <c r="H21" s="723"/>
      <c r="I21" s="22"/>
      <c r="J21" s="22"/>
      <c r="K21" s="22"/>
      <c r="L21" s="10"/>
      <c r="M21" s="22"/>
      <c r="N21" s="725"/>
      <c r="O21" s="10"/>
      <c r="P21" s="726"/>
      <c r="Q21" s="749"/>
      <c r="R21" s="726"/>
      <c r="S21" s="726"/>
      <c r="T21" s="726"/>
      <c r="U21" s="316">
        <f t="shared" si="4"/>
        <v>0</v>
      </c>
      <c r="V21" s="168"/>
      <c r="W21" s="331"/>
      <c r="X21" s="168"/>
      <c r="Y21" s="168"/>
      <c r="Z21" s="168"/>
      <c r="AA21" s="168"/>
      <c r="AB21" s="168"/>
      <c r="AC21" s="168"/>
      <c r="AD21" s="316">
        <f t="shared" si="5"/>
        <v>0</v>
      </c>
      <c r="AE21" s="274"/>
      <c r="AF21" s="724"/>
      <c r="AG21" s="724"/>
      <c r="AH21" s="315">
        <f t="shared" si="6"/>
        <v>0</v>
      </c>
      <c r="AI21" s="759"/>
      <c r="AJ21" s="759"/>
      <c r="AK21" s="759"/>
      <c r="AL21" s="759"/>
      <c r="AM21" s="759"/>
      <c r="AN21" s="759"/>
      <c r="AO21" s="759"/>
      <c r="AP21" s="759"/>
      <c r="AQ21" s="759"/>
      <c r="AR21" s="759"/>
      <c r="AS21" s="315">
        <f t="shared" si="16"/>
        <v>0</v>
      </c>
      <c r="AT21" s="724"/>
      <c r="AU21" s="724"/>
      <c r="AV21" s="315">
        <f t="shared" si="7"/>
        <v>0</v>
      </c>
      <c r="AW21" s="315">
        <f t="shared" si="8"/>
        <v>0</v>
      </c>
      <c r="AX21" s="168"/>
      <c r="AY21" s="168"/>
      <c r="AZ21" s="720" t="e">
        <f t="shared" si="9"/>
        <v>#N/A</v>
      </c>
      <c r="BA21" s="720" t="e">
        <f t="shared" si="10"/>
        <v>#N/A</v>
      </c>
      <c r="BB21" s="720" t="str">
        <f t="shared" si="11"/>
        <v xml:space="preserve"> / </v>
      </c>
      <c r="BC21" s="720" t="e">
        <f t="shared" si="12"/>
        <v>#DIV/0!</v>
      </c>
      <c r="BD21" s="720" t="e">
        <f t="shared" si="13"/>
        <v>#DIV/0!</v>
      </c>
      <c r="BE21" s="720" t="e">
        <f t="shared" si="14"/>
        <v>#DIV/0!</v>
      </c>
      <c r="BF21" s="765"/>
      <c r="BG21" s="765"/>
      <c r="BH21" s="765"/>
      <c r="BI21" s="765"/>
      <c r="BJ21" s="765"/>
      <c r="BK21" s="765"/>
      <c r="BL21" s="765"/>
      <c r="BM21" s="765"/>
      <c r="BN21" s="765"/>
      <c r="BO21" s="765"/>
      <c r="BP21" s="765"/>
      <c r="BQ21" s="765"/>
      <c r="BR21" s="765"/>
      <c r="BS21" s="765"/>
      <c r="BT21" s="765"/>
      <c r="BU21" s="765"/>
      <c r="BV21" s="765"/>
      <c r="BW21" s="765"/>
      <c r="BX21" s="765"/>
      <c r="BY21" s="765"/>
      <c r="BZ21" s="765"/>
      <c r="CA21" s="765"/>
      <c r="CB21" s="765"/>
      <c r="CC21" s="765"/>
      <c r="CD21" s="26"/>
      <c r="CE21" s="729">
        <f t="shared" si="15"/>
        <v>0</v>
      </c>
      <c r="CF21" s="26"/>
      <c r="CG21" s="26"/>
      <c r="CH21" s="26"/>
      <c r="CI21" s="26"/>
      <c r="CJ21" s="26"/>
      <c r="CK21" s="26"/>
      <c r="CL21" s="26"/>
      <c r="CM21" s="26"/>
      <c r="CN21" s="26"/>
      <c r="CO21" s="26"/>
      <c r="CP21" s="26"/>
      <c r="CQ21" s="26"/>
      <c r="CR21" s="26"/>
      <c r="CS21" s="26"/>
      <c r="CT21" s="26"/>
      <c r="CU21" s="26"/>
    </row>
    <row r="22" spans="1:99" ht="15" customHeight="1" x14ac:dyDescent="0.25">
      <c r="A22" s="334">
        <f t="shared" si="3"/>
        <v>0</v>
      </c>
      <c r="B22" s="722"/>
      <c r="C22" s="722"/>
      <c r="D22" s="722"/>
      <c r="E22" s="722"/>
      <c r="F22" s="722"/>
      <c r="G22" s="722"/>
      <c r="H22" s="723"/>
      <c r="I22" s="22"/>
      <c r="J22" s="22"/>
      <c r="K22" s="22"/>
      <c r="L22" s="10"/>
      <c r="M22" s="22"/>
      <c r="N22" s="725"/>
      <c r="O22" s="10"/>
      <c r="P22" s="726"/>
      <c r="Q22" s="749"/>
      <c r="R22" s="726"/>
      <c r="S22" s="726"/>
      <c r="T22" s="726"/>
      <c r="U22" s="316">
        <f t="shared" si="4"/>
        <v>0</v>
      </c>
      <c r="V22" s="168"/>
      <c r="W22" s="331" t="str">
        <f t="shared" ref="W22:W74" si="17">IF(AD22&gt;0.01,1,IF(U22&gt;0.01,1,""))</f>
        <v/>
      </c>
      <c r="X22" s="168"/>
      <c r="Y22" s="168"/>
      <c r="Z22" s="168"/>
      <c r="AA22" s="168"/>
      <c r="AB22" s="168"/>
      <c r="AC22" s="168"/>
      <c r="AD22" s="316">
        <f t="shared" si="5"/>
        <v>0</v>
      </c>
      <c r="AE22" s="274"/>
      <c r="AF22" s="724"/>
      <c r="AG22" s="724"/>
      <c r="AH22" s="315">
        <f t="shared" si="6"/>
        <v>0</v>
      </c>
      <c r="AI22" s="759"/>
      <c r="AJ22" s="759"/>
      <c r="AK22" s="759"/>
      <c r="AL22" s="759"/>
      <c r="AM22" s="759"/>
      <c r="AN22" s="759"/>
      <c r="AO22" s="759"/>
      <c r="AP22" s="759"/>
      <c r="AQ22" s="759"/>
      <c r="AR22" s="759"/>
      <c r="AS22" s="315">
        <f t="shared" si="16"/>
        <v>0</v>
      </c>
      <c r="AT22" s="724"/>
      <c r="AU22" s="724"/>
      <c r="AV22" s="315">
        <f t="shared" si="7"/>
        <v>0</v>
      </c>
      <c r="AW22" s="315">
        <f t="shared" si="8"/>
        <v>0</v>
      </c>
      <c r="AX22" s="168"/>
      <c r="AY22" s="168"/>
      <c r="AZ22" s="720" t="e">
        <f t="shared" si="9"/>
        <v>#N/A</v>
      </c>
      <c r="BA22" s="720" t="e">
        <f t="shared" si="10"/>
        <v>#N/A</v>
      </c>
      <c r="BB22" s="720" t="str">
        <f t="shared" si="11"/>
        <v xml:space="preserve"> / </v>
      </c>
      <c r="BC22" s="720" t="e">
        <f t="shared" si="12"/>
        <v>#DIV/0!</v>
      </c>
      <c r="BD22" s="720" t="e">
        <f t="shared" si="13"/>
        <v>#DIV/0!</v>
      </c>
      <c r="BE22" s="720" t="e">
        <f t="shared" si="14"/>
        <v>#DIV/0!</v>
      </c>
      <c r="BF22" s="765"/>
      <c r="BG22" s="765"/>
      <c r="BH22" s="765"/>
      <c r="BI22" s="765"/>
      <c r="BJ22" s="765"/>
      <c r="BK22" s="765"/>
      <c r="BL22" s="765"/>
      <c r="BM22" s="765"/>
      <c r="BN22" s="765"/>
      <c r="BO22" s="765"/>
      <c r="BP22" s="765"/>
      <c r="BQ22" s="765"/>
      <c r="BR22" s="765"/>
      <c r="BS22" s="765"/>
      <c r="BT22" s="765"/>
      <c r="BU22" s="765"/>
      <c r="BV22" s="765"/>
      <c r="BW22" s="765"/>
      <c r="BX22" s="765"/>
      <c r="BY22" s="765"/>
      <c r="BZ22" s="765"/>
      <c r="CA22" s="765"/>
      <c r="CB22" s="765"/>
      <c r="CC22" s="765"/>
      <c r="CD22" s="26"/>
      <c r="CE22" s="729">
        <f t="shared" si="15"/>
        <v>0</v>
      </c>
      <c r="CF22" s="26"/>
      <c r="CG22" s="26"/>
      <c r="CH22" s="26"/>
      <c r="CI22" s="26"/>
      <c r="CJ22" s="26"/>
      <c r="CK22" s="26"/>
      <c r="CL22" s="26"/>
      <c r="CM22" s="26"/>
      <c r="CN22" s="26"/>
      <c r="CO22" s="26"/>
      <c r="CP22" s="26"/>
      <c r="CQ22" s="26"/>
      <c r="CR22" s="26"/>
      <c r="CS22" s="26"/>
      <c r="CT22" s="26"/>
      <c r="CU22" s="26"/>
    </row>
    <row r="23" spans="1:99" ht="15" customHeight="1" x14ac:dyDescent="0.25">
      <c r="A23" s="334">
        <f t="shared" si="3"/>
        <v>0</v>
      </c>
      <c r="B23" s="722"/>
      <c r="C23" s="722"/>
      <c r="D23" s="722"/>
      <c r="E23" s="722"/>
      <c r="F23" s="722"/>
      <c r="G23" s="722"/>
      <c r="H23" s="723"/>
      <c r="I23" s="22"/>
      <c r="J23" s="22"/>
      <c r="K23" s="22"/>
      <c r="L23" s="10"/>
      <c r="M23" s="22"/>
      <c r="N23" s="725"/>
      <c r="O23" s="10"/>
      <c r="P23" s="726"/>
      <c r="Q23" s="749"/>
      <c r="R23" s="726"/>
      <c r="S23" s="726"/>
      <c r="T23" s="726"/>
      <c r="U23" s="316">
        <f t="shared" si="4"/>
        <v>0</v>
      </c>
      <c r="V23" s="168"/>
      <c r="W23" s="331" t="str">
        <f t="shared" si="17"/>
        <v/>
      </c>
      <c r="X23" s="168"/>
      <c r="Y23" s="168"/>
      <c r="Z23" s="168"/>
      <c r="AA23" s="168"/>
      <c r="AB23" s="168"/>
      <c r="AC23" s="168"/>
      <c r="AD23" s="316">
        <f t="shared" si="5"/>
        <v>0</v>
      </c>
      <c r="AE23" s="274"/>
      <c r="AF23" s="724"/>
      <c r="AG23" s="724"/>
      <c r="AH23" s="315">
        <f t="shared" si="6"/>
        <v>0</v>
      </c>
      <c r="AI23" s="759"/>
      <c r="AJ23" s="759"/>
      <c r="AK23" s="759"/>
      <c r="AL23" s="759"/>
      <c r="AM23" s="759"/>
      <c r="AN23" s="759"/>
      <c r="AO23" s="759"/>
      <c r="AP23" s="759"/>
      <c r="AQ23" s="759"/>
      <c r="AR23" s="759"/>
      <c r="AS23" s="315">
        <f t="shared" si="16"/>
        <v>0</v>
      </c>
      <c r="AT23" s="724"/>
      <c r="AU23" s="724"/>
      <c r="AV23" s="315">
        <f t="shared" si="7"/>
        <v>0</v>
      </c>
      <c r="AW23" s="315">
        <f t="shared" si="8"/>
        <v>0</v>
      </c>
      <c r="AX23" s="168"/>
      <c r="AY23" s="168"/>
      <c r="AZ23" s="720" t="e">
        <f t="shared" si="9"/>
        <v>#N/A</v>
      </c>
      <c r="BA23" s="720" t="e">
        <f t="shared" si="10"/>
        <v>#N/A</v>
      </c>
      <c r="BB23" s="720" t="str">
        <f t="shared" si="11"/>
        <v xml:space="preserve"> / </v>
      </c>
      <c r="BC23" s="720" t="e">
        <f t="shared" si="12"/>
        <v>#DIV/0!</v>
      </c>
      <c r="BD23" s="720" t="e">
        <f t="shared" si="13"/>
        <v>#DIV/0!</v>
      </c>
      <c r="BE23" s="720" t="e">
        <f t="shared" si="14"/>
        <v>#DIV/0!</v>
      </c>
      <c r="BF23" s="765"/>
      <c r="BG23" s="765"/>
      <c r="BH23" s="765"/>
      <c r="BI23" s="765"/>
      <c r="BJ23" s="765"/>
      <c r="BK23" s="765"/>
      <c r="BL23" s="765"/>
      <c r="BM23" s="765"/>
      <c r="BN23" s="765"/>
      <c r="BO23" s="765"/>
      <c r="BP23" s="765"/>
      <c r="BQ23" s="765"/>
      <c r="BR23" s="765"/>
      <c r="BS23" s="765"/>
      <c r="BT23" s="765"/>
      <c r="BU23" s="765"/>
      <c r="BV23" s="765"/>
      <c r="BW23" s="765"/>
      <c r="BX23" s="765"/>
      <c r="BY23" s="765"/>
      <c r="BZ23" s="765"/>
      <c r="CA23" s="765"/>
      <c r="CB23" s="765"/>
      <c r="CC23" s="765"/>
      <c r="CD23" s="26"/>
      <c r="CE23" s="729">
        <f t="shared" si="15"/>
        <v>0</v>
      </c>
      <c r="CF23" s="26"/>
      <c r="CG23" s="26"/>
      <c r="CH23" s="26"/>
      <c r="CI23" s="26"/>
      <c r="CJ23" s="26"/>
      <c r="CK23" s="26"/>
      <c r="CL23" s="26"/>
      <c r="CM23" s="26"/>
      <c r="CN23" s="26"/>
      <c r="CO23" s="26"/>
      <c r="CP23" s="26"/>
      <c r="CQ23" s="26"/>
      <c r="CR23" s="26"/>
      <c r="CS23" s="26"/>
      <c r="CT23" s="26"/>
      <c r="CU23" s="26"/>
    </row>
    <row r="24" spans="1:99" ht="15" customHeight="1" x14ac:dyDescent="0.25">
      <c r="A24" s="334">
        <f t="shared" si="3"/>
        <v>0</v>
      </c>
      <c r="B24" s="722"/>
      <c r="C24" s="722"/>
      <c r="D24" s="722"/>
      <c r="E24" s="722"/>
      <c r="F24" s="722"/>
      <c r="G24" s="722"/>
      <c r="H24" s="723"/>
      <c r="I24" s="22"/>
      <c r="J24" s="22"/>
      <c r="K24" s="22"/>
      <c r="L24" s="10"/>
      <c r="M24" s="22"/>
      <c r="N24" s="725"/>
      <c r="O24" s="10"/>
      <c r="P24" s="726"/>
      <c r="Q24" s="749"/>
      <c r="R24" s="726"/>
      <c r="S24" s="726"/>
      <c r="T24" s="726"/>
      <c r="U24" s="316">
        <f t="shared" si="4"/>
        <v>0</v>
      </c>
      <c r="V24" s="168"/>
      <c r="W24" s="331" t="str">
        <f t="shared" si="17"/>
        <v/>
      </c>
      <c r="X24" s="168"/>
      <c r="Y24" s="168"/>
      <c r="Z24" s="168"/>
      <c r="AA24" s="168"/>
      <c r="AB24" s="168"/>
      <c r="AC24" s="168"/>
      <c r="AD24" s="316">
        <f t="shared" si="5"/>
        <v>0</v>
      </c>
      <c r="AE24" s="274"/>
      <c r="AF24" s="724"/>
      <c r="AG24" s="724"/>
      <c r="AH24" s="315">
        <f t="shared" si="6"/>
        <v>0</v>
      </c>
      <c r="AI24" s="759"/>
      <c r="AJ24" s="759"/>
      <c r="AK24" s="759"/>
      <c r="AL24" s="759"/>
      <c r="AM24" s="759"/>
      <c r="AN24" s="759"/>
      <c r="AO24" s="759"/>
      <c r="AP24" s="759"/>
      <c r="AQ24" s="759"/>
      <c r="AR24" s="759"/>
      <c r="AS24" s="315">
        <f t="shared" si="16"/>
        <v>0</v>
      </c>
      <c r="AT24" s="724"/>
      <c r="AU24" s="724"/>
      <c r="AV24" s="315">
        <f t="shared" si="7"/>
        <v>0</v>
      </c>
      <c r="AW24" s="315">
        <f t="shared" si="8"/>
        <v>0</v>
      </c>
      <c r="AX24" s="168"/>
      <c r="AY24" s="168"/>
      <c r="AZ24" s="720" t="e">
        <f t="shared" si="9"/>
        <v>#N/A</v>
      </c>
      <c r="BA24" s="720" t="e">
        <f t="shared" si="10"/>
        <v>#N/A</v>
      </c>
      <c r="BB24" s="720" t="str">
        <f t="shared" si="11"/>
        <v xml:space="preserve"> / </v>
      </c>
      <c r="BC24" s="720" t="e">
        <f t="shared" si="12"/>
        <v>#DIV/0!</v>
      </c>
      <c r="BD24" s="720" t="e">
        <f t="shared" si="13"/>
        <v>#DIV/0!</v>
      </c>
      <c r="BE24" s="720" t="e">
        <f t="shared" si="14"/>
        <v>#DIV/0!</v>
      </c>
      <c r="BF24" s="765"/>
      <c r="BG24" s="765"/>
      <c r="BH24" s="765"/>
      <c r="BI24" s="765"/>
      <c r="BJ24" s="765"/>
      <c r="BK24" s="765"/>
      <c r="BL24" s="765"/>
      <c r="BM24" s="765"/>
      <c r="BN24" s="765"/>
      <c r="BO24" s="765"/>
      <c r="BP24" s="765"/>
      <c r="BQ24" s="765"/>
      <c r="BR24" s="765"/>
      <c r="BS24" s="765"/>
      <c r="BT24" s="765"/>
      <c r="BU24" s="765"/>
      <c r="BV24" s="765"/>
      <c r="BW24" s="765"/>
      <c r="BX24" s="765"/>
      <c r="BY24" s="765"/>
      <c r="BZ24" s="765"/>
      <c r="CA24" s="765"/>
      <c r="CB24" s="765"/>
      <c r="CC24" s="765"/>
      <c r="CD24" s="26"/>
      <c r="CE24" s="729">
        <f t="shared" si="15"/>
        <v>0</v>
      </c>
      <c r="CF24" s="26"/>
      <c r="CG24" s="26"/>
      <c r="CH24" s="26"/>
      <c r="CI24" s="26"/>
      <c r="CJ24" s="26"/>
      <c r="CK24" s="26"/>
      <c r="CL24" s="26"/>
      <c r="CM24" s="26"/>
      <c r="CN24" s="26"/>
      <c r="CO24" s="26"/>
      <c r="CP24" s="26"/>
      <c r="CQ24" s="26"/>
      <c r="CR24" s="26"/>
      <c r="CS24" s="26"/>
      <c r="CT24" s="26"/>
      <c r="CU24" s="26"/>
    </row>
    <row r="25" spans="1:99" ht="15" customHeight="1" x14ac:dyDescent="0.25">
      <c r="A25" s="334">
        <f t="shared" si="3"/>
        <v>0</v>
      </c>
      <c r="B25" s="722"/>
      <c r="C25" s="722"/>
      <c r="D25" s="722"/>
      <c r="E25" s="722"/>
      <c r="F25" s="722"/>
      <c r="G25" s="722"/>
      <c r="H25" s="723"/>
      <c r="I25" s="22"/>
      <c r="J25" s="22"/>
      <c r="K25" s="22"/>
      <c r="L25" s="10"/>
      <c r="M25" s="22"/>
      <c r="N25" s="725"/>
      <c r="O25" s="10"/>
      <c r="P25" s="726"/>
      <c r="Q25" s="749"/>
      <c r="R25" s="726"/>
      <c r="S25" s="726"/>
      <c r="T25" s="726"/>
      <c r="U25" s="316">
        <f t="shared" si="4"/>
        <v>0</v>
      </c>
      <c r="V25" s="168"/>
      <c r="W25" s="331" t="str">
        <f t="shared" si="17"/>
        <v/>
      </c>
      <c r="X25" s="168"/>
      <c r="Y25" s="168"/>
      <c r="Z25" s="168"/>
      <c r="AA25" s="168"/>
      <c r="AB25" s="168"/>
      <c r="AC25" s="168"/>
      <c r="AD25" s="316">
        <f t="shared" si="5"/>
        <v>0</v>
      </c>
      <c r="AE25" s="274"/>
      <c r="AF25" s="724"/>
      <c r="AG25" s="724"/>
      <c r="AH25" s="315">
        <f t="shared" si="6"/>
        <v>0</v>
      </c>
      <c r="AI25" s="759"/>
      <c r="AJ25" s="759"/>
      <c r="AK25" s="759"/>
      <c r="AL25" s="759"/>
      <c r="AM25" s="759"/>
      <c r="AN25" s="759"/>
      <c r="AO25" s="759"/>
      <c r="AP25" s="759"/>
      <c r="AQ25" s="759"/>
      <c r="AR25" s="759"/>
      <c r="AS25" s="315">
        <f t="shared" si="16"/>
        <v>0</v>
      </c>
      <c r="AT25" s="724"/>
      <c r="AU25" s="724"/>
      <c r="AV25" s="315">
        <f t="shared" si="7"/>
        <v>0</v>
      </c>
      <c r="AW25" s="315">
        <f t="shared" si="8"/>
        <v>0</v>
      </c>
      <c r="AX25" s="168"/>
      <c r="AY25" s="168"/>
      <c r="AZ25" s="720" t="e">
        <f t="shared" si="9"/>
        <v>#N/A</v>
      </c>
      <c r="BA25" s="720" t="e">
        <f t="shared" si="10"/>
        <v>#N/A</v>
      </c>
      <c r="BB25" s="720" t="str">
        <f t="shared" si="11"/>
        <v xml:space="preserve"> / </v>
      </c>
      <c r="BC25" s="720" t="e">
        <f t="shared" si="12"/>
        <v>#DIV/0!</v>
      </c>
      <c r="BD25" s="720" t="e">
        <f t="shared" si="13"/>
        <v>#DIV/0!</v>
      </c>
      <c r="BE25" s="720" t="e">
        <f t="shared" si="14"/>
        <v>#DIV/0!</v>
      </c>
      <c r="BF25" s="765"/>
      <c r="BG25" s="765"/>
      <c r="BH25" s="765"/>
      <c r="BI25" s="765"/>
      <c r="BJ25" s="765"/>
      <c r="BK25" s="765"/>
      <c r="BL25" s="765"/>
      <c r="BM25" s="765"/>
      <c r="BN25" s="765"/>
      <c r="BO25" s="765"/>
      <c r="BP25" s="765"/>
      <c r="BQ25" s="765"/>
      <c r="BR25" s="765"/>
      <c r="BS25" s="765"/>
      <c r="BT25" s="765"/>
      <c r="BU25" s="765"/>
      <c r="BV25" s="765"/>
      <c r="BW25" s="765"/>
      <c r="BX25" s="765"/>
      <c r="BY25" s="765"/>
      <c r="BZ25" s="765"/>
      <c r="CA25" s="765"/>
      <c r="CB25" s="765"/>
      <c r="CC25" s="765"/>
      <c r="CD25" s="26"/>
      <c r="CE25" s="729">
        <f t="shared" si="15"/>
        <v>0</v>
      </c>
      <c r="CF25" s="26"/>
      <c r="CG25" s="26"/>
      <c r="CH25" s="26"/>
      <c r="CI25" s="26"/>
      <c r="CJ25" s="26"/>
      <c r="CK25" s="26"/>
      <c r="CL25" s="26"/>
      <c r="CM25" s="26"/>
      <c r="CN25" s="26"/>
      <c r="CO25" s="26"/>
      <c r="CP25" s="26"/>
      <c r="CQ25" s="26"/>
      <c r="CR25" s="26"/>
      <c r="CS25" s="26"/>
      <c r="CT25" s="26"/>
      <c r="CU25" s="26"/>
    </row>
    <row r="26" spans="1:99" ht="15" customHeight="1" x14ac:dyDescent="0.25">
      <c r="A26" s="334">
        <f t="shared" si="3"/>
        <v>0</v>
      </c>
      <c r="B26" s="722"/>
      <c r="C26" s="722"/>
      <c r="D26" s="722"/>
      <c r="E26" s="722"/>
      <c r="F26" s="722"/>
      <c r="G26" s="722"/>
      <c r="H26" s="723"/>
      <c r="I26" s="22"/>
      <c r="J26" s="22"/>
      <c r="K26" s="22"/>
      <c r="L26" s="10"/>
      <c r="M26" s="22"/>
      <c r="N26" s="725"/>
      <c r="O26" s="10"/>
      <c r="P26" s="726"/>
      <c r="Q26" s="749"/>
      <c r="R26" s="726"/>
      <c r="S26" s="726"/>
      <c r="T26" s="726"/>
      <c r="U26" s="316">
        <f t="shared" si="4"/>
        <v>0</v>
      </c>
      <c r="V26" s="168"/>
      <c r="W26" s="331" t="str">
        <f t="shared" si="17"/>
        <v/>
      </c>
      <c r="X26" s="168"/>
      <c r="Y26" s="168"/>
      <c r="Z26" s="168"/>
      <c r="AA26" s="168"/>
      <c r="AB26" s="168"/>
      <c r="AC26" s="168"/>
      <c r="AD26" s="316">
        <f t="shared" si="5"/>
        <v>0</v>
      </c>
      <c r="AE26" s="274"/>
      <c r="AF26" s="724"/>
      <c r="AG26" s="724"/>
      <c r="AH26" s="315">
        <f t="shared" si="6"/>
        <v>0</v>
      </c>
      <c r="AI26" s="759"/>
      <c r="AJ26" s="759"/>
      <c r="AK26" s="759"/>
      <c r="AL26" s="759"/>
      <c r="AM26" s="759"/>
      <c r="AN26" s="759"/>
      <c r="AO26" s="759"/>
      <c r="AP26" s="759"/>
      <c r="AQ26" s="759"/>
      <c r="AR26" s="759"/>
      <c r="AS26" s="315">
        <f t="shared" si="16"/>
        <v>0</v>
      </c>
      <c r="AT26" s="724"/>
      <c r="AU26" s="724"/>
      <c r="AV26" s="315">
        <f t="shared" si="7"/>
        <v>0</v>
      </c>
      <c r="AW26" s="315">
        <f t="shared" si="8"/>
        <v>0</v>
      </c>
      <c r="AX26" s="168"/>
      <c r="AY26" s="168"/>
      <c r="AZ26" s="720" t="e">
        <f t="shared" si="9"/>
        <v>#N/A</v>
      </c>
      <c r="BA26" s="720" t="e">
        <f t="shared" si="10"/>
        <v>#N/A</v>
      </c>
      <c r="BB26" s="720" t="str">
        <f t="shared" si="11"/>
        <v xml:space="preserve"> / </v>
      </c>
      <c r="BC26" s="720" t="e">
        <f t="shared" si="12"/>
        <v>#DIV/0!</v>
      </c>
      <c r="BD26" s="720" t="e">
        <f t="shared" si="13"/>
        <v>#DIV/0!</v>
      </c>
      <c r="BE26" s="720" t="e">
        <f t="shared" si="14"/>
        <v>#DIV/0!</v>
      </c>
      <c r="BF26" s="765"/>
      <c r="BG26" s="765"/>
      <c r="BH26" s="765"/>
      <c r="BI26" s="765"/>
      <c r="BJ26" s="765"/>
      <c r="BK26" s="765"/>
      <c r="BL26" s="765"/>
      <c r="BM26" s="765"/>
      <c r="BN26" s="765"/>
      <c r="BO26" s="765"/>
      <c r="BP26" s="765"/>
      <c r="BQ26" s="765"/>
      <c r="BR26" s="765"/>
      <c r="BS26" s="765"/>
      <c r="BT26" s="765"/>
      <c r="BU26" s="765"/>
      <c r="BV26" s="765"/>
      <c r="BW26" s="765"/>
      <c r="BX26" s="765"/>
      <c r="BY26" s="765"/>
      <c r="BZ26" s="765"/>
      <c r="CA26" s="765"/>
      <c r="CB26" s="765"/>
      <c r="CC26" s="765"/>
      <c r="CD26" s="26"/>
      <c r="CE26" s="729">
        <f t="shared" si="15"/>
        <v>0</v>
      </c>
      <c r="CF26" s="26"/>
      <c r="CG26" s="26"/>
      <c r="CH26" s="26"/>
      <c r="CI26" s="26"/>
      <c r="CJ26" s="26"/>
      <c r="CK26" s="26"/>
      <c r="CL26" s="26"/>
      <c r="CM26" s="26"/>
      <c r="CN26" s="26"/>
      <c r="CO26" s="26"/>
      <c r="CP26" s="26"/>
      <c r="CQ26" s="26"/>
      <c r="CR26" s="26"/>
      <c r="CS26" s="26"/>
      <c r="CT26" s="26"/>
      <c r="CU26" s="26"/>
    </row>
    <row r="27" spans="1:99" ht="15" customHeight="1" x14ac:dyDescent="0.25">
      <c r="A27" s="334">
        <f t="shared" si="3"/>
        <v>0</v>
      </c>
      <c r="B27" s="722"/>
      <c r="C27" s="722"/>
      <c r="D27" s="722"/>
      <c r="E27" s="722"/>
      <c r="F27" s="722"/>
      <c r="G27" s="722"/>
      <c r="H27" s="723"/>
      <c r="I27" s="22"/>
      <c r="J27" s="22"/>
      <c r="K27" s="22"/>
      <c r="L27" s="10"/>
      <c r="M27" s="22"/>
      <c r="N27" s="725"/>
      <c r="O27" s="10"/>
      <c r="P27" s="726"/>
      <c r="Q27" s="749"/>
      <c r="R27" s="726"/>
      <c r="S27" s="726"/>
      <c r="T27" s="726"/>
      <c r="U27" s="316">
        <f t="shared" si="4"/>
        <v>0</v>
      </c>
      <c r="V27" s="168"/>
      <c r="W27" s="331" t="str">
        <f t="shared" si="17"/>
        <v/>
      </c>
      <c r="X27" s="168"/>
      <c r="Y27" s="168"/>
      <c r="Z27" s="168"/>
      <c r="AA27" s="168"/>
      <c r="AB27" s="168"/>
      <c r="AC27" s="168"/>
      <c r="AD27" s="316">
        <f t="shared" si="5"/>
        <v>0</v>
      </c>
      <c r="AE27" s="274"/>
      <c r="AF27" s="724"/>
      <c r="AG27" s="724"/>
      <c r="AH27" s="315">
        <f t="shared" si="6"/>
        <v>0</v>
      </c>
      <c r="AI27" s="759"/>
      <c r="AJ27" s="759"/>
      <c r="AK27" s="759"/>
      <c r="AL27" s="759"/>
      <c r="AM27" s="759"/>
      <c r="AN27" s="759"/>
      <c r="AO27" s="759"/>
      <c r="AP27" s="759"/>
      <c r="AQ27" s="759"/>
      <c r="AR27" s="759"/>
      <c r="AS27" s="315">
        <f t="shared" si="16"/>
        <v>0</v>
      </c>
      <c r="AT27" s="724"/>
      <c r="AU27" s="724"/>
      <c r="AV27" s="315">
        <f t="shared" si="7"/>
        <v>0</v>
      </c>
      <c r="AW27" s="315">
        <f t="shared" si="8"/>
        <v>0</v>
      </c>
      <c r="AX27" s="168"/>
      <c r="AY27" s="168"/>
      <c r="AZ27" s="720" t="e">
        <f t="shared" si="9"/>
        <v>#N/A</v>
      </c>
      <c r="BA27" s="720" t="e">
        <f t="shared" si="10"/>
        <v>#N/A</v>
      </c>
      <c r="BB27" s="720" t="str">
        <f t="shared" si="11"/>
        <v xml:space="preserve"> / </v>
      </c>
      <c r="BC27" s="720" t="e">
        <f t="shared" si="12"/>
        <v>#DIV/0!</v>
      </c>
      <c r="BD27" s="720" t="e">
        <f t="shared" si="13"/>
        <v>#DIV/0!</v>
      </c>
      <c r="BE27" s="720" t="e">
        <f t="shared" si="14"/>
        <v>#DIV/0!</v>
      </c>
      <c r="BF27" s="765"/>
      <c r="BG27" s="765"/>
      <c r="BH27" s="765"/>
      <c r="BI27" s="765"/>
      <c r="BJ27" s="765"/>
      <c r="BK27" s="765"/>
      <c r="BL27" s="765"/>
      <c r="BM27" s="765"/>
      <c r="BN27" s="765"/>
      <c r="BO27" s="765"/>
      <c r="BP27" s="765"/>
      <c r="BQ27" s="765"/>
      <c r="BR27" s="765"/>
      <c r="BS27" s="765"/>
      <c r="BT27" s="765"/>
      <c r="BU27" s="765"/>
      <c r="BV27" s="765"/>
      <c r="BW27" s="765"/>
      <c r="BX27" s="765"/>
      <c r="BY27" s="765"/>
      <c r="BZ27" s="765"/>
      <c r="CA27" s="765"/>
      <c r="CB27" s="765"/>
      <c r="CC27" s="765"/>
      <c r="CD27" s="26"/>
      <c r="CE27" s="729">
        <f t="shared" si="15"/>
        <v>0</v>
      </c>
      <c r="CF27" s="26"/>
      <c r="CG27" s="26"/>
      <c r="CH27" s="26"/>
      <c r="CI27" s="26"/>
      <c r="CJ27" s="26"/>
      <c r="CK27" s="26"/>
      <c r="CL27" s="26"/>
      <c r="CM27" s="26"/>
      <c r="CN27" s="26"/>
      <c r="CO27" s="26"/>
      <c r="CP27" s="26"/>
      <c r="CQ27" s="26"/>
      <c r="CR27" s="26"/>
      <c r="CS27" s="26"/>
      <c r="CT27" s="26"/>
      <c r="CU27" s="26"/>
    </row>
    <row r="28" spans="1:99" ht="15" customHeight="1" x14ac:dyDescent="0.25">
      <c r="A28" s="334">
        <f t="shared" si="3"/>
        <v>0</v>
      </c>
      <c r="B28" s="722"/>
      <c r="C28" s="722"/>
      <c r="D28" s="722"/>
      <c r="E28" s="722"/>
      <c r="F28" s="722"/>
      <c r="G28" s="722"/>
      <c r="H28" s="723"/>
      <c r="I28" s="22"/>
      <c r="J28" s="22"/>
      <c r="K28" s="22"/>
      <c r="L28" s="10"/>
      <c r="M28" s="22"/>
      <c r="N28" s="725"/>
      <c r="O28" s="10"/>
      <c r="P28" s="726"/>
      <c r="Q28" s="749"/>
      <c r="R28" s="726"/>
      <c r="S28" s="726"/>
      <c r="T28" s="726"/>
      <c r="U28" s="316">
        <f t="shared" si="4"/>
        <v>0</v>
      </c>
      <c r="V28" s="168"/>
      <c r="W28" s="331" t="str">
        <f t="shared" si="17"/>
        <v/>
      </c>
      <c r="X28" s="168"/>
      <c r="Y28" s="168"/>
      <c r="Z28" s="168"/>
      <c r="AA28" s="168"/>
      <c r="AB28" s="168"/>
      <c r="AC28" s="168"/>
      <c r="AD28" s="316">
        <f t="shared" si="5"/>
        <v>0</v>
      </c>
      <c r="AE28" s="274"/>
      <c r="AF28" s="724"/>
      <c r="AG28" s="724"/>
      <c r="AH28" s="315">
        <f t="shared" si="6"/>
        <v>0</v>
      </c>
      <c r="AI28" s="759"/>
      <c r="AJ28" s="759"/>
      <c r="AK28" s="759"/>
      <c r="AL28" s="759"/>
      <c r="AM28" s="759"/>
      <c r="AN28" s="759"/>
      <c r="AO28" s="759"/>
      <c r="AP28" s="759"/>
      <c r="AQ28" s="759"/>
      <c r="AR28" s="759"/>
      <c r="AS28" s="315">
        <f t="shared" si="16"/>
        <v>0</v>
      </c>
      <c r="AT28" s="724"/>
      <c r="AU28" s="724"/>
      <c r="AV28" s="315">
        <f t="shared" si="7"/>
        <v>0</v>
      </c>
      <c r="AW28" s="315">
        <f t="shared" si="8"/>
        <v>0</v>
      </c>
      <c r="AX28" s="168"/>
      <c r="AY28" s="168"/>
      <c r="AZ28" s="720" t="e">
        <f t="shared" si="9"/>
        <v>#N/A</v>
      </c>
      <c r="BA28" s="720" t="e">
        <f t="shared" si="10"/>
        <v>#N/A</v>
      </c>
      <c r="BB28" s="720" t="str">
        <f t="shared" si="11"/>
        <v xml:space="preserve"> / </v>
      </c>
      <c r="BC28" s="720" t="e">
        <f t="shared" si="12"/>
        <v>#DIV/0!</v>
      </c>
      <c r="BD28" s="720" t="e">
        <f t="shared" si="13"/>
        <v>#DIV/0!</v>
      </c>
      <c r="BE28" s="720" t="e">
        <f t="shared" si="14"/>
        <v>#DIV/0!</v>
      </c>
      <c r="BF28" s="765"/>
      <c r="BG28" s="765"/>
      <c r="BH28" s="765"/>
      <c r="BI28" s="765"/>
      <c r="BJ28" s="765"/>
      <c r="BK28" s="765"/>
      <c r="BL28" s="765"/>
      <c r="BM28" s="765"/>
      <c r="BN28" s="765"/>
      <c r="BO28" s="765"/>
      <c r="BP28" s="765"/>
      <c r="BQ28" s="765"/>
      <c r="BR28" s="765"/>
      <c r="BS28" s="765"/>
      <c r="BT28" s="765"/>
      <c r="BU28" s="765"/>
      <c r="BV28" s="765"/>
      <c r="BW28" s="765"/>
      <c r="BX28" s="765"/>
      <c r="BY28" s="765"/>
      <c r="BZ28" s="765"/>
      <c r="CA28" s="765"/>
      <c r="CB28" s="765"/>
      <c r="CC28" s="765"/>
      <c r="CD28" s="26"/>
      <c r="CE28" s="729">
        <f t="shared" si="15"/>
        <v>0</v>
      </c>
      <c r="CF28" s="26"/>
      <c r="CG28" s="26"/>
      <c r="CH28" s="26"/>
      <c r="CI28" s="26"/>
      <c r="CJ28" s="26"/>
      <c r="CK28" s="26"/>
      <c r="CL28" s="26"/>
      <c r="CM28" s="26"/>
      <c r="CN28" s="26"/>
      <c r="CO28" s="26"/>
      <c r="CP28" s="26"/>
      <c r="CQ28" s="26"/>
      <c r="CR28" s="26"/>
      <c r="CS28" s="26"/>
      <c r="CT28" s="26"/>
      <c r="CU28" s="26"/>
    </row>
    <row r="29" spans="1:99" ht="15" customHeight="1" x14ac:dyDescent="0.25">
      <c r="A29" s="334">
        <f t="shared" si="3"/>
        <v>0</v>
      </c>
      <c r="B29" s="722"/>
      <c r="C29" s="722"/>
      <c r="D29" s="722"/>
      <c r="E29" s="722"/>
      <c r="F29" s="722"/>
      <c r="G29" s="722"/>
      <c r="H29" s="723"/>
      <c r="I29" s="22"/>
      <c r="J29" s="22"/>
      <c r="K29" s="22"/>
      <c r="L29" s="10"/>
      <c r="M29" s="22"/>
      <c r="N29" s="725"/>
      <c r="O29" s="10"/>
      <c r="P29" s="726"/>
      <c r="Q29" s="749"/>
      <c r="R29" s="726"/>
      <c r="S29" s="726"/>
      <c r="T29" s="726"/>
      <c r="U29" s="316">
        <f t="shared" si="4"/>
        <v>0</v>
      </c>
      <c r="V29" s="168"/>
      <c r="W29" s="331" t="str">
        <f t="shared" si="17"/>
        <v/>
      </c>
      <c r="X29" s="168"/>
      <c r="Y29" s="168"/>
      <c r="Z29" s="168"/>
      <c r="AA29" s="168"/>
      <c r="AB29" s="168"/>
      <c r="AC29" s="168"/>
      <c r="AD29" s="316">
        <f t="shared" si="5"/>
        <v>0</v>
      </c>
      <c r="AE29" s="274"/>
      <c r="AF29" s="724"/>
      <c r="AG29" s="724"/>
      <c r="AH29" s="315">
        <f t="shared" si="6"/>
        <v>0</v>
      </c>
      <c r="AI29" s="759"/>
      <c r="AJ29" s="759"/>
      <c r="AK29" s="759"/>
      <c r="AL29" s="759"/>
      <c r="AM29" s="759"/>
      <c r="AN29" s="759"/>
      <c r="AO29" s="759"/>
      <c r="AP29" s="759"/>
      <c r="AQ29" s="759"/>
      <c r="AR29" s="759"/>
      <c r="AS29" s="315">
        <f t="shared" si="16"/>
        <v>0</v>
      </c>
      <c r="AT29" s="724"/>
      <c r="AU29" s="724"/>
      <c r="AV29" s="315">
        <f t="shared" si="7"/>
        <v>0</v>
      </c>
      <c r="AW29" s="315">
        <f t="shared" si="8"/>
        <v>0</v>
      </c>
      <c r="AX29" s="168"/>
      <c r="AY29" s="168"/>
      <c r="AZ29" s="720" t="e">
        <f t="shared" si="9"/>
        <v>#N/A</v>
      </c>
      <c r="BA29" s="720" t="e">
        <f t="shared" si="10"/>
        <v>#N/A</v>
      </c>
      <c r="BB29" s="720" t="str">
        <f t="shared" si="11"/>
        <v xml:space="preserve"> / </v>
      </c>
      <c r="BC29" s="720" t="e">
        <f t="shared" si="12"/>
        <v>#DIV/0!</v>
      </c>
      <c r="BD29" s="720" t="e">
        <f t="shared" si="13"/>
        <v>#DIV/0!</v>
      </c>
      <c r="BE29" s="720" t="e">
        <f t="shared" si="14"/>
        <v>#DIV/0!</v>
      </c>
      <c r="BF29" s="765"/>
      <c r="BG29" s="765"/>
      <c r="BH29" s="765"/>
      <c r="BI29" s="765"/>
      <c r="BJ29" s="765"/>
      <c r="BK29" s="765"/>
      <c r="BL29" s="765"/>
      <c r="BM29" s="765"/>
      <c r="BN29" s="765"/>
      <c r="BO29" s="765"/>
      <c r="BP29" s="765"/>
      <c r="BQ29" s="765"/>
      <c r="BR29" s="765"/>
      <c r="BS29" s="765"/>
      <c r="BT29" s="765"/>
      <c r="BU29" s="765"/>
      <c r="BV29" s="765"/>
      <c r="BW29" s="765"/>
      <c r="BX29" s="765"/>
      <c r="BY29" s="765"/>
      <c r="BZ29" s="765"/>
      <c r="CA29" s="765"/>
      <c r="CB29" s="765"/>
      <c r="CC29" s="765"/>
      <c r="CD29" s="26"/>
      <c r="CE29" s="729">
        <f t="shared" si="15"/>
        <v>0</v>
      </c>
      <c r="CF29" s="26"/>
      <c r="CG29" s="26"/>
      <c r="CH29" s="26"/>
      <c r="CI29" s="26"/>
      <c r="CJ29" s="26"/>
      <c r="CK29" s="26"/>
      <c r="CL29" s="26"/>
      <c r="CM29" s="26"/>
      <c r="CN29" s="26"/>
      <c r="CO29" s="26"/>
      <c r="CP29" s="26"/>
      <c r="CQ29" s="26"/>
      <c r="CR29" s="26"/>
      <c r="CS29" s="26"/>
      <c r="CT29" s="26"/>
      <c r="CU29" s="26"/>
    </row>
    <row r="30" spans="1:99" ht="15" customHeight="1" x14ac:dyDescent="0.25">
      <c r="A30" s="334">
        <f t="shared" si="3"/>
        <v>0</v>
      </c>
      <c r="B30" s="722"/>
      <c r="C30" s="722"/>
      <c r="D30" s="722"/>
      <c r="E30" s="722"/>
      <c r="F30" s="722"/>
      <c r="G30" s="722"/>
      <c r="H30" s="723"/>
      <c r="I30" s="22"/>
      <c r="J30" s="22"/>
      <c r="K30" s="22"/>
      <c r="L30" s="10"/>
      <c r="M30" s="22"/>
      <c r="N30" s="725"/>
      <c r="O30" s="10"/>
      <c r="P30" s="726"/>
      <c r="Q30" s="749"/>
      <c r="R30" s="726"/>
      <c r="S30" s="726"/>
      <c r="T30" s="726"/>
      <c r="U30" s="316">
        <f t="shared" si="4"/>
        <v>0</v>
      </c>
      <c r="V30" s="168"/>
      <c r="W30" s="331" t="str">
        <f t="shared" si="17"/>
        <v/>
      </c>
      <c r="X30" s="168"/>
      <c r="Y30" s="168"/>
      <c r="Z30" s="168"/>
      <c r="AA30" s="168"/>
      <c r="AB30" s="168"/>
      <c r="AC30" s="168"/>
      <c r="AD30" s="316">
        <f t="shared" si="5"/>
        <v>0</v>
      </c>
      <c r="AE30" s="274"/>
      <c r="AF30" s="724"/>
      <c r="AG30" s="724"/>
      <c r="AH30" s="315">
        <f t="shared" si="6"/>
        <v>0</v>
      </c>
      <c r="AI30" s="759"/>
      <c r="AJ30" s="759"/>
      <c r="AK30" s="759"/>
      <c r="AL30" s="759"/>
      <c r="AM30" s="759"/>
      <c r="AN30" s="759"/>
      <c r="AO30" s="759"/>
      <c r="AP30" s="759"/>
      <c r="AQ30" s="759"/>
      <c r="AR30" s="759"/>
      <c r="AS30" s="315">
        <f t="shared" si="16"/>
        <v>0</v>
      </c>
      <c r="AT30" s="724"/>
      <c r="AU30" s="724"/>
      <c r="AV30" s="315">
        <f t="shared" si="7"/>
        <v>0</v>
      </c>
      <c r="AW30" s="315">
        <f t="shared" si="8"/>
        <v>0</v>
      </c>
      <c r="AX30" s="168"/>
      <c r="AY30" s="168"/>
      <c r="AZ30" s="720" t="e">
        <f t="shared" si="9"/>
        <v>#N/A</v>
      </c>
      <c r="BA30" s="720" t="e">
        <f t="shared" si="10"/>
        <v>#N/A</v>
      </c>
      <c r="BB30" s="720" t="str">
        <f t="shared" si="11"/>
        <v xml:space="preserve"> / </v>
      </c>
      <c r="BC30" s="720" t="e">
        <f t="shared" si="12"/>
        <v>#DIV/0!</v>
      </c>
      <c r="BD30" s="720" t="e">
        <f t="shared" si="13"/>
        <v>#DIV/0!</v>
      </c>
      <c r="BE30" s="720" t="e">
        <f t="shared" si="14"/>
        <v>#DIV/0!</v>
      </c>
      <c r="BF30" s="765"/>
      <c r="BG30" s="765"/>
      <c r="BH30" s="765"/>
      <c r="BI30" s="765"/>
      <c r="BJ30" s="765"/>
      <c r="BK30" s="765"/>
      <c r="BL30" s="765"/>
      <c r="BM30" s="765"/>
      <c r="BN30" s="765"/>
      <c r="BO30" s="765"/>
      <c r="BP30" s="765"/>
      <c r="BQ30" s="765"/>
      <c r="BR30" s="765"/>
      <c r="BS30" s="765"/>
      <c r="BT30" s="765"/>
      <c r="BU30" s="765"/>
      <c r="BV30" s="765"/>
      <c r="BW30" s="765"/>
      <c r="BX30" s="765"/>
      <c r="BY30" s="765"/>
      <c r="BZ30" s="765"/>
      <c r="CA30" s="765"/>
      <c r="CB30" s="765"/>
      <c r="CC30" s="765"/>
      <c r="CD30" s="26"/>
      <c r="CE30" s="729">
        <f t="shared" si="15"/>
        <v>0</v>
      </c>
      <c r="CF30" s="26"/>
      <c r="CG30" s="26"/>
      <c r="CH30" s="26"/>
      <c r="CI30" s="26"/>
      <c r="CJ30" s="26"/>
      <c r="CK30" s="26"/>
      <c r="CL30" s="26"/>
      <c r="CM30" s="26"/>
      <c r="CN30" s="26"/>
      <c r="CO30" s="26"/>
      <c r="CP30" s="26"/>
      <c r="CQ30" s="26"/>
      <c r="CR30" s="26"/>
      <c r="CS30" s="26"/>
      <c r="CT30" s="26"/>
      <c r="CU30" s="26"/>
    </row>
    <row r="31" spans="1:99" ht="15" customHeight="1" x14ac:dyDescent="0.25">
      <c r="A31" s="334">
        <f t="shared" si="3"/>
        <v>0</v>
      </c>
      <c r="B31" s="722"/>
      <c r="C31" s="722"/>
      <c r="D31" s="722"/>
      <c r="E31" s="722"/>
      <c r="F31" s="722"/>
      <c r="G31" s="722"/>
      <c r="H31" s="723"/>
      <c r="I31" s="22"/>
      <c r="J31" s="22"/>
      <c r="K31" s="22"/>
      <c r="L31" s="10"/>
      <c r="M31" s="22"/>
      <c r="N31" s="725"/>
      <c r="O31" s="10"/>
      <c r="P31" s="726"/>
      <c r="Q31" s="749"/>
      <c r="R31" s="726"/>
      <c r="S31" s="726"/>
      <c r="T31" s="726"/>
      <c r="U31" s="316">
        <f t="shared" si="4"/>
        <v>0</v>
      </c>
      <c r="V31" s="168"/>
      <c r="W31" s="331" t="str">
        <f t="shared" si="17"/>
        <v/>
      </c>
      <c r="X31" s="168"/>
      <c r="Y31" s="168"/>
      <c r="Z31" s="168"/>
      <c r="AA31" s="168"/>
      <c r="AB31" s="168"/>
      <c r="AC31" s="168"/>
      <c r="AD31" s="316">
        <f t="shared" si="5"/>
        <v>0</v>
      </c>
      <c r="AE31" s="274"/>
      <c r="AF31" s="724"/>
      <c r="AG31" s="724"/>
      <c r="AH31" s="315">
        <f t="shared" si="6"/>
        <v>0</v>
      </c>
      <c r="AI31" s="759"/>
      <c r="AJ31" s="759"/>
      <c r="AK31" s="759"/>
      <c r="AL31" s="759"/>
      <c r="AM31" s="759"/>
      <c r="AN31" s="759"/>
      <c r="AO31" s="759"/>
      <c r="AP31" s="759"/>
      <c r="AQ31" s="759"/>
      <c r="AR31" s="759"/>
      <c r="AS31" s="315">
        <f t="shared" si="16"/>
        <v>0</v>
      </c>
      <c r="AT31" s="724"/>
      <c r="AU31" s="724"/>
      <c r="AV31" s="315">
        <f t="shared" si="7"/>
        <v>0</v>
      </c>
      <c r="AW31" s="315">
        <f t="shared" si="8"/>
        <v>0</v>
      </c>
      <c r="AX31" s="168"/>
      <c r="AY31" s="168"/>
      <c r="AZ31" s="720" t="e">
        <f t="shared" si="9"/>
        <v>#N/A</v>
      </c>
      <c r="BA31" s="720" t="e">
        <f t="shared" si="10"/>
        <v>#N/A</v>
      </c>
      <c r="BB31" s="720" t="str">
        <f t="shared" si="11"/>
        <v xml:space="preserve"> / </v>
      </c>
      <c r="BC31" s="720" t="e">
        <f t="shared" si="12"/>
        <v>#DIV/0!</v>
      </c>
      <c r="BD31" s="720" t="e">
        <f t="shared" si="13"/>
        <v>#DIV/0!</v>
      </c>
      <c r="BE31" s="720" t="e">
        <f t="shared" si="14"/>
        <v>#DIV/0!</v>
      </c>
      <c r="BF31" s="765"/>
      <c r="BG31" s="765"/>
      <c r="BH31" s="765"/>
      <c r="BI31" s="765"/>
      <c r="BJ31" s="765"/>
      <c r="BK31" s="765"/>
      <c r="BL31" s="765"/>
      <c r="BM31" s="765"/>
      <c r="BN31" s="765"/>
      <c r="BO31" s="765"/>
      <c r="BP31" s="765"/>
      <c r="BQ31" s="765"/>
      <c r="BR31" s="765"/>
      <c r="BS31" s="765"/>
      <c r="BT31" s="765"/>
      <c r="BU31" s="765"/>
      <c r="BV31" s="765"/>
      <c r="BW31" s="765"/>
      <c r="BX31" s="765"/>
      <c r="BY31" s="765"/>
      <c r="BZ31" s="765"/>
      <c r="CA31" s="765"/>
      <c r="CB31" s="765"/>
      <c r="CC31" s="765"/>
      <c r="CD31" s="26"/>
      <c r="CE31" s="729">
        <f t="shared" si="15"/>
        <v>0</v>
      </c>
      <c r="CF31" s="26"/>
      <c r="CG31" s="26"/>
      <c r="CH31" s="26"/>
      <c r="CI31" s="26"/>
      <c r="CJ31" s="26"/>
      <c r="CK31" s="26"/>
      <c r="CL31" s="26"/>
      <c r="CM31" s="26"/>
      <c r="CN31" s="26"/>
      <c r="CO31" s="26"/>
      <c r="CP31" s="26"/>
      <c r="CQ31" s="26"/>
      <c r="CR31" s="26"/>
      <c r="CS31" s="26"/>
      <c r="CT31" s="26"/>
      <c r="CU31" s="26"/>
    </row>
    <row r="32" spans="1:99" ht="15" customHeight="1" x14ac:dyDescent="0.25">
      <c r="A32" s="334">
        <f t="shared" si="3"/>
        <v>0</v>
      </c>
      <c r="B32" s="722"/>
      <c r="C32" s="722"/>
      <c r="D32" s="722"/>
      <c r="E32" s="722"/>
      <c r="F32" s="722"/>
      <c r="G32" s="722"/>
      <c r="H32" s="723"/>
      <c r="I32" s="22"/>
      <c r="J32" s="22"/>
      <c r="K32" s="22"/>
      <c r="L32" s="10"/>
      <c r="M32" s="22"/>
      <c r="N32" s="725"/>
      <c r="O32" s="10"/>
      <c r="P32" s="726"/>
      <c r="Q32" s="749"/>
      <c r="R32" s="726"/>
      <c r="S32" s="726"/>
      <c r="T32" s="726"/>
      <c r="U32" s="316">
        <f t="shared" si="4"/>
        <v>0</v>
      </c>
      <c r="V32" s="168"/>
      <c r="W32" s="331" t="str">
        <f t="shared" si="17"/>
        <v/>
      </c>
      <c r="X32" s="168"/>
      <c r="Y32" s="168"/>
      <c r="Z32" s="168"/>
      <c r="AA32" s="168"/>
      <c r="AB32" s="168"/>
      <c r="AC32" s="168"/>
      <c r="AD32" s="316">
        <f t="shared" si="5"/>
        <v>0</v>
      </c>
      <c r="AE32" s="274"/>
      <c r="AF32" s="724"/>
      <c r="AG32" s="724"/>
      <c r="AH32" s="315">
        <f t="shared" si="6"/>
        <v>0</v>
      </c>
      <c r="AI32" s="759"/>
      <c r="AJ32" s="759"/>
      <c r="AK32" s="759"/>
      <c r="AL32" s="759"/>
      <c r="AM32" s="759"/>
      <c r="AN32" s="759"/>
      <c r="AO32" s="759"/>
      <c r="AP32" s="759"/>
      <c r="AQ32" s="759"/>
      <c r="AR32" s="759"/>
      <c r="AS32" s="315">
        <f t="shared" si="16"/>
        <v>0</v>
      </c>
      <c r="AT32" s="724"/>
      <c r="AU32" s="724"/>
      <c r="AV32" s="315">
        <f t="shared" si="7"/>
        <v>0</v>
      </c>
      <c r="AW32" s="315">
        <f t="shared" si="8"/>
        <v>0</v>
      </c>
      <c r="AX32" s="168"/>
      <c r="AY32" s="168"/>
      <c r="AZ32" s="720" t="e">
        <f t="shared" si="9"/>
        <v>#N/A</v>
      </c>
      <c r="BA32" s="720" t="e">
        <f t="shared" si="10"/>
        <v>#N/A</v>
      </c>
      <c r="BB32" s="720" t="str">
        <f t="shared" si="11"/>
        <v xml:space="preserve"> / </v>
      </c>
      <c r="BC32" s="720" t="e">
        <f t="shared" si="12"/>
        <v>#DIV/0!</v>
      </c>
      <c r="BD32" s="720" t="e">
        <f t="shared" si="13"/>
        <v>#DIV/0!</v>
      </c>
      <c r="BE32" s="720" t="e">
        <f t="shared" si="14"/>
        <v>#DIV/0!</v>
      </c>
      <c r="BF32" s="765"/>
      <c r="BG32" s="765"/>
      <c r="BH32" s="765"/>
      <c r="BI32" s="765"/>
      <c r="BJ32" s="765"/>
      <c r="BK32" s="765"/>
      <c r="BL32" s="765"/>
      <c r="BM32" s="765"/>
      <c r="BN32" s="765"/>
      <c r="BO32" s="765"/>
      <c r="BP32" s="765"/>
      <c r="BQ32" s="765"/>
      <c r="BR32" s="765"/>
      <c r="BS32" s="765"/>
      <c r="BT32" s="765"/>
      <c r="BU32" s="765"/>
      <c r="BV32" s="765"/>
      <c r="BW32" s="765"/>
      <c r="BX32" s="765"/>
      <c r="BY32" s="765"/>
      <c r="BZ32" s="765"/>
      <c r="CA32" s="765"/>
      <c r="CB32" s="765"/>
      <c r="CC32" s="765"/>
      <c r="CD32" s="26"/>
      <c r="CE32" s="729">
        <f t="shared" si="15"/>
        <v>0</v>
      </c>
      <c r="CF32" s="26"/>
      <c r="CG32" s="26"/>
      <c r="CH32" s="26"/>
      <c r="CI32" s="26"/>
      <c r="CJ32" s="26"/>
      <c r="CK32" s="26"/>
      <c r="CL32" s="26"/>
      <c r="CM32" s="26"/>
      <c r="CN32" s="26"/>
      <c r="CO32" s="26"/>
      <c r="CP32" s="26"/>
      <c r="CQ32" s="26"/>
      <c r="CR32" s="26"/>
      <c r="CS32" s="26"/>
      <c r="CT32" s="26"/>
      <c r="CU32" s="26"/>
    </row>
    <row r="33" spans="1:99" ht="15" customHeight="1" x14ac:dyDescent="0.25">
      <c r="A33" s="334">
        <f t="shared" si="3"/>
        <v>0</v>
      </c>
      <c r="B33" s="722"/>
      <c r="C33" s="722"/>
      <c r="D33" s="722"/>
      <c r="E33" s="722"/>
      <c r="F33" s="722"/>
      <c r="G33" s="722"/>
      <c r="H33" s="723"/>
      <c r="I33" s="22"/>
      <c r="J33" s="22"/>
      <c r="K33" s="22"/>
      <c r="L33" s="10"/>
      <c r="M33" s="22"/>
      <c r="N33" s="725"/>
      <c r="O33" s="10"/>
      <c r="P33" s="726"/>
      <c r="Q33" s="749"/>
      <c r="R33" s="726"/>
      <c r="S33" s="726"/>
      <c r="T33" s="726"/>
      <c r="U33" s="316">
        <f t="shared" si="4"/>
        <v>0</v>
      </c>
      <c r="V33" s="168"/>
      <c r="W33" s="331" t="str">
        <f t="shared" si="17"/>
        <v/>
      </c>
      <c r="X33" s="168"/>
      <c r="Y33" s="168"/>
      <c r="Z33" s="168"/>
      <c r="AA33" s="168"/>
      <c r="AB33" s="168"/>
      <c r="AC33" s="168"/>
      <c r="AD33" s="316">
        <f t="shared" si="5"/>
        <v>0</v>
      </c>
      <c r="AE33" s="274"/>
      <c r="AF33" s="724"/>
      <c r="AG33" s="724"/>
      <c r="AH33" s="315">
        <f t="shared" si="6"/>
        <v>0</v>
      </c>
      <c r="AI33" s="759"/>
      <c r="AJ33" s="759"/>
      <c r="AK33" s="759"/>
      <c r="AL33" s="759"/>
      <c r="AM33" s="759"/>
      <c r="AN33" s="759"/>
      <c r="AO33" s="759"/>
      <c r="AP33" s="759"/>
      <c r="AQ33" s="759"/>
      <c r="AR33" s="759"/>
      <c r="AS33" s="315">
        <f t="shared" si="16"/>
        <v>0</v>
      </c>
      <c r="AT33" s="724"/>
      <c r="AU33" s="724"/>
      <c r="AV33" s="315">
        <f t="shared" si="7"/>
        <v>0</v>
      </c>
      <c r="AW33" s="315">
        <f t="shared" si="8"/>
        <v>0</v>
      </c>
      <c r="AX33" s="168"/>
      <c r="AY33" s="168"/>
      <c r="AZ33" s="720" t="e">
        <f t="shared" si="9"/>
        <v>#N/A</v>
      </c>
      <c r="BA33" s="720" t="e">
        <f t="shared" si="10"/>
        <v>#N/A</v>
      </c>
      <c r="BB33" s="720" t="str">
        <f t="shared" si="11"/>
        <v xml:space="preserve"> / </v>
      </c>
      <c r="BC33" s="720" t="e">
        <f t="shared" si="12"/>
        <v>#DIV/0!</v>
      </c>
      <c r="BD33" s="720" t="e">
        <f t="shared" si="13"/>
        <v>#DIV/0!</v>
      </c>
      <c r="BE33" s="720" t="e">
        <f t="shared" si="14"/>
        <v>#DIV/0!</v>
      </c>
      <c r="BF33" s="765"/>
      <c r="BG33" s="765"/>
      <c r="BH33" s="765"/>
      <c r="BI33" s="765"/>
      <c r="BJ33" s="765"/>
      <c r="BK33" s="765"/>
      <c r="BL33" s="765"/>
      <c r="BM33" s="765"/>
      <c r="BN33" s="765"/>
      <c r="BO33" s="765"/>
      <c r="BP33" s="765"/>
      <c r="BQ33" s="765"/>
      <c r="BR33" s="765"/>
      <c r="BS33" s="765"/>
      <c r="BT33" s="765"/>
      <c r="BU33" s="765"/>
      <c r="BV33" s="765"/>
      <c r="BW33" s="765"/>
      <c r="BX33" s="765"/>
      <c r="BY33" s="765"/>
      <c r="BZ33" s="765"/>
      <c r="CA33" s="765"/>
      <c r="CB33" s="765"/>
      <c r="CC33" s="765"/>
      <c r="CD33" s="26"/>
      <c r="CE33" s="729">
        <f t="shared" si="15"/>
        <v>0</v>
      </c>
      <c r="CF33" s="26"/>
      <c r="CG33" s="26"/>
      <c r="CH33" s="26"/>
      <c r="CI33" s="26"/>
      <c r="CJ33" s="26"/>
      <c r="CK33" s="26"/>
      <c r="CL33" s="26"/>
      <c r="CM33" s="26"/>
      <c r="CN33" s="26"/>
      <c r="CO33" s="26"/>
      <c r="CP33" s="26"/>
      <c r="CQ33" s="26"/>
      <c r="CR33" s="26"/>
      <c r="CS33" s="26"/>
      <c r="CT33" s="26"/>
      <c r="CU33" s="26"/>
    </row>
    <row r="34" spans="1:99" ht="15" customHeight="1" x14ac:dyDescent="0.25">
      <c r="A34" s="334">
        <f t="shared" si="3"/>
        <v>0</v>
      </c>
      <c r="B34" s="722"/>
      <c r="C34" s="722"/>
      <c r="D34" s="722"/>
      <c r="E34" s="722"/>
      <c r="F34" s="722"/>
      <c r="G34" s="722"/>
      <c r="H34" s="723"/>
      <c r="I34" s="22"/>
      <c r="J34" s="22"/>
      <c r="K34" s="22"/>
      <c r="L34" s="10"/>
      <c r="M34" s="22"/>
      <c r="N34" s="725"/>
      <c r="O34" s="10"/>
      <c r="P34" s="726"/>
      <c r="Q34" s="749"/>
      <c r="R34" s="726"/>
      <c r="S34" s="726"/>
      <c r="T34" s="726"/>
      <c r="U34" s="316">
        <f t="shared" si="4"/>
        <v>0</v>
      </c>
      <c r="V34" s="168"/>
      <c r="W34" s="331" t="str">
        <f t="shared" si="17"/>
        <v/>
      </c>
      <c r="X34" s="168"/>
      <c r="Y34" s="168"/>
      <c r="Z34" s="168"/>
      <c r="AA34" s="168"/>
      <c r="AB34" s="168"/>
      <c r="AC34" s="168"/>
      <c r="AD34" s="316">
        <f t="shared" si="5"/>
        <v>0</v>
      </c>
      <c r="AE34" s="274"/>
      <c r="AF34" s="724"/>
      <c r="AG34" s="724"/>
      <c r="AH34" s="315">
        <f t="shared" si="6"/>
        <v>0</v>
      </c>
      <c r="AI34" s="759"/>
      <c r="AJ34" s="759"/>
      <c r="AK34" s="759"/>
      <c r="AL34" s="759"/>
      <c r="AM34" s="759"/>
      <c r="AN34" s="759"/>
      <c r="AO34" s="759"/>
      <c r="AP34" s="759"/>
      <c r="AQ34" s="759"/>
      <c r="AR34" s="759"/>
      <c r="AS34" s="315">
        <f t="shared" si="16"/>
        <v>0</v>
      </c>
      <c r="AT34" s="724"/>
      <c r="AU34" s="724"/>
      <c r="AV34" s="315">
        <f t="shared" si="7"/>
        <v>0</v>
      </c>
      <c r="AW34" s="315">
        <f t="shared" si="8"/>
        <v>0</v>
      </c>
      <c r="AX34" s="168"/>
      <c r="AY34" s="168"/>
      <c r="AZ34" s="720" t="e">
        <f t="shared" si="9"/>
        <v>#N/A</v>
      </c>
      <c r="BA34" s="720" t="e">
        <f t="shared" si="10"/>
        <v>#N/A</v>
      </c>
      <c r="BB34" s="720" t="str">
        <f t="shared" si="11"/>
        <v xml:space="preserve"> / </v>
      </c>
      <c r="BC34" s="720" t="e">
        <f t="shared" si="12"/>
        <v>#DIV/0!</v>
      </c>
      <c r="BD34" s="720" t="e">
        <f t="shared" si="13"/>
        <v>#DIV/0!</v>
      </c>
      <c r="BE34" s="720" t="e">
        <f t="shared" si="14"/>
        <v>#DIV/0!</v>
      </c>
      <c r="BF34" s="765"/>
      <c r="BG34" s="765"/>
      <c r="BH34" s="765"/>
      <c r="BI34" s="765"/>
      <c r="BJ34" s="765"/>
      <c r="BK34" s="765"/>
      <c r="BL34" s="765"/>
      <c r="BM34" s="765"/>
      <c r="BN34" s="765"/>
      <c r="BO34" s="765"/>
      <c r="BP34" s="765"/>
      <c r="BQ34" s="765"/>
      <c r="BR34" s="765"/>
      <c r="BS34" s="765"/>
      <c r="BT34" s="765"/>
      <c r="BU34" s="765"/>
      <c r="BV34" s="765"/>
      <c r="BW34" s="765"/>
      <c r="BX34" s="765"/>
      <c r="BY34" s="765"/>
      <c r="BZ34" s="765"/>
      <c r="CA34" s="765"/>
      <c r="CB34" s="765"/>
      <c r="CC34" s="765"/>
      <c r="CD34" s="26"/>
      <c r="CE34" s="729">
        <f t="shared" si="15"/>
        <v>0</v>
      </c>
      <c r="CF34" s="26"/>
      <c r="CG34" s="26"/>
      <c r="CH34" s="26"/>
      <c r="CI34" s="26"/>
      <c r="CJ34" s="26"/>
      <c r="CK34" s="26"/>
      <c r="CL34" s="26"/>
      <c r="CM34" s="26"/>
      <c r="CN34" s="26"/>
      <c r="CO34" s="26"/>
      <c r="CP34" s="26"/>
      <c r="CQ34" s="26"/>
      <c r="CR34" s="26"/>
      <c r="CS34" s="26"/>
      <c r="CT34" s="26"/>
      <c r="CU34" s="26"/>
    </row>
    <row r="35" spans="1:99" ht="15" customHeight="1" x14ac:dyDescent="0.25">
      <c r="A35" s="334">
        <f t="shared" si="3"/>
        <v>0</v>
      </c>
      <c r="B35" s="722"/>
      <c r="C35" s="722"/>
      <c r="D35" s="722"/>
      <c r="E35" s="722"/>
      <c r="F35" s="722"/>
      <c r="G35" s="722"/>
      <c r="H35" s="723"/>
      <c r="I35" s="22"/>
      <c r="J35" s="22"/>
      <c r="K35" s="22"/>
      <c r="L35" s="10"/>
      <c r="M35" s="22"/>
      <c r="N35" s="725"/>
      <c r="O35" s="10"/>
      <c r="P35" s="726"/>
      <c r="Q35" s="749"/>
      <c r="R35" s="726"/>
      <c r="S35" s="726"/>
      <c r="T35" s="726"/>
      <c r="U35" s="316">
        <f t="shared" si="4"/>
        <v>0</v>
      </c>
      <c r="V35" s="168"/>
      <c r="W35" s="331" t="str">
        <f t="shared" si="17"/>
        <v/>
      </c>
      <c r="X35" s="168"/>
      <c r="Y35" s="168"/>
      <c r="Z35" s="168"/>
      <c r="AA35" s="168"/>
      <c r="AB35" s="168"/>
      <c r="AC35" s="168"/>
      <c r="AD35" s="316">
        <f t="shared" si="5"/>
        <v>0</v>
      </c>
      <c r="AE35" s="274"/>
      <c r="AF35" s="724"/>
      <c r="AG35" s="724"/>
      <c r="AH35" s="315">
        <f t="shared" si="6"/>
        <v>0</v>
      </c>
      <c r="AI35" s="759"/>
      <c r="AJ35" s="759"/>
      <c r="AK35" s="759"/>
      <c r="AL35" s="759"/>
      <c r="AM35" s="759"/>
      <c r="AN35" s="759"/>
      <c r="AO35" s="759"/>
      <c r="AP35" s="759"/>
      <c r="AQ35" s="759"/>
      <c r="AR35" s="759"/>
      <c r="AS35" s="315">
        <f t="shared" si="16"/>
        <v>0</v>
      </c>
      <c r="AT35" s="724"/>
      <c r="AU35" s="724"/>
      <c r="AV35" s="315">
        <f t="shared" si="7"/>
        <v>0</v>
      </c>
      <c r="AW35" s="315">
        <f t="shared" si="8"/>
        <v>0</v>
      </c>
      <c r="AX35" s="168"/>
      <c r="AY35" s="168"/>
      <c r="AZ35" s="720" t="e">
        <f t="shared" si="9"/>
        <v>#N/A</v>
      </c>
      <c r="BA35" s="720" t="e">
        <f t="shared" si="10"/>
        <v>#N/A</v>
      </c>
      <c r="BB35" s="720" t="str">
        <f t="shared" si="11"/>
        <v xml:space="preserve"> / </v>
      </c>
      <c r="BC35" s="720" t="e">
        <f t="shared" si="12"/>
        <v>#DIV/0!</v>
      </c>
      <c r="BD35" s="720" t="e">
        <f t="shared" si="13"/>
        <v>#DIV/0!</v>
      </c>
      <c r="BE35" s="720" t="e">
        <f t="shared" si="14"/>
        <v>#DIV/0!</v>
      </c>
      <c r="BF35" s="765"/>
      <c r="BG35" s="765"/>
      <c r="BH35" s="765"/>
      <c r="BI35" s="765"/>
      <c r="BJ35" s="765"/>
      <c r="BK35" s="765"/>
      <c r="BL35" s="765"/>
      <c r="BM35" s="765"/>
      <c r="BN35" s="765"/>
      <c r="BO35" s="765"/>
      <c r="BP35" s="765"/>
      <c r="BQ35" s="765"/>
      <c r="BR35" s="765"/>
      <c r="BS35" s="765"/>
      <c r="BT35" s="765"/>
      <c r="BU35" s="765"/>
      <c r="BV35" s="765"/>
      <c r="BW35" s="765"/>
      <c r="BX35" s="765"/>
      <c r="BY35" s="765"/>
      <c r="BZ35" s="765"/>
      <c r="CA35" s="765"/>
      <c r="CB35" s="765"/>
      <c r="CC35" s="765"/>
      <c r="CD35" s="26"/>
      <c r="CE35" s="729">
        <f t="shared" si="15"/>
        <v>0</v>
      </c>
      <c r="CF35" s="26"/>
      <c r="CG35" s="26"/>
      <c r="CH35" s="26"/>
      <c r="CI35" s="26"/>
      <c r="CJ35" s="26"/>
      <c r="CK35" s="26"/>
      <c r="CL35" s="26"/>
      <c r="CM35" s="26"/>
      <c r="CN35" s="26"/>
      <c r="CO35" s="26"/>
      <c r="CP35" s="26"/>
      <c r="CQ35" s="26"/>
      <c r="CR35" s="26"/>
      <c r="CS35" s="26"/>
      <c r="CT35" s="26"/>
      <c r="CU35" s="26"/>
    </row>
    <row r="36" spans="1:99" ht="15" customHeight="1" x14ac:dyDescent="0.25">
      <c r="A36" s="334">
        <f t="shared" si="3"/>
        <v>0</v>
      </c>
      <c r="B36" s="722"/>
      <c r="C36" s="722"/>
      <c r="D36" s="722"/>
      <c r="E36" s="722"/>
      <c r="F36" s="722"/>
      <c r="G36" s="722"/>
      <c r="H36" s="723"/>
      <c r="I36" s="22"/>
      <c r="J36" s="22"/>
      <c r="K36" s="22"/>
      <c r="L36" s="10"/>
      <c r="M36" s="22"/>
      <c r="N36" s="725"/>
      <c r="O36" s="10"/>
      <c r="P36" s="726"/>
      <c r="Q36" s="749"/>
      <c r="R36" s="726"/>
      <c r="S36" s="726"/>
      <c r="T36" s="726"/>
      <c r="U36" s="316">
        <f t="shared" si="4"/>
        <v>0</v>
      </c>
      <c r="V36" s="168"/>
      <c r="W36" s="331" t="str">
        <f t="shared" si="17"/>
        <v/>
      </c>
      <c r="X36" s="168"/>
      <c r="Y36" s="168"/>
      <c r="Z36" s="168"/>
      <c r="AA36" s="168"/>
      <c r="AB36" s="168"/>
      <c r="AC36" s="168"/>
      <c r="AD36" s="316">
        <f t="shared" si="5"/>
        <v>0</v>
      </c>
      <c r="AE36" s="274"/>
      <c r="AF36" s="724"/>
      <c r="AG36" s="724"/>
      <c r="AH36" s="315">
        <f t="shared" si="6"/>
        <v>0</v>
      </c>
      <c r="AI36" s="759"/>
      <c r="AJ36" s="759"/>
      <c r="AK36" s="759"/>
      <c r="AL36" s="759"/>
      <c r="AM36" s="759"/>
      <c r="AN36" s="759"/>
      <c r="AO36" s="759"/>
      <c r="AP36" s="759"/>
      <c r="AQ36" s="759"/>
      <c r="AR36" s="759"/>
      <c r="AS36" s="315">
        <f t="shared" si="16"/>
        <v>0</v>
      </c>
      <c r="AT36" s="724"/>
      <c r="AU36" s="724"/>
      <c r="AV36" s="315">
        <f t="shared" si="7"/>
        <v>0</v>
      </c>
      <c r="AW36" s="315">
        <f t="shared" si="8"/>
        <v>0</v>
      </c>
      <c r="AX36" s="168"/>
      <c r="AY36" s="168"/>
      <c r="AZ36" s="720" t="e">
        <f t="shared" si="9"/>
        <v>#N/A</v>
      </c>
      <c r="BA36" s="720" t="e">
        <f t="shared" si="10"/>
        <v>#N/A</v>
      </c>
      <c r="BB36" s="720" t="str">
        <f t="shared" si="11"/>
        <v xml:space="preserve"> / </v>
      </c>
      <c r="BC36" s="720" t="e">
        <f t="shared" si="12"/>
        <v>#DIV/0!</v>
      </c>
      <c r="BD36" s="720" t="e">
        <f t="shared" si="13"/>
        <v>#DIV/0!</v>
      </c>
      <c r="BE36" s="720" t="e">
        <f t="shared" si="14"/>
        <v>#DIV/0!</v>
      </c>
      <c r="BF36" s="765"/>
      <c r="BG36" s="765"/>
      <c r="BH36" s="765"/>
      <c r="BI36" s="765"/>
      <c r="BJ36" s="765"/>
      <c r="BK36" s="765"/>
      <c r="BL36" s="765"/>
      <c r="BM36" s="765"/>
      <c r="BN36" s="765"/>
      <c r="BO36" s="765"/>
      <c r="BP36" s="765"/>
      <c r="BQ36" s="765"/>
      <c r="BR36" s="765"/>
      <c r="BS36" s="765"/>
      <c r="BT36" s="765"/>
      <c r="BU36" s="765"/>
      <c r="BV36" s="765"/>
      <c r="BW36" s="765"/>
      <c r="BX36" s="765"/>
      <c r="BY36" s="765"/>
      <c r="BZ36" s="765"/>
      <c r="CA36" s="765"/>
      <c r="CB36" s="765"/>
      <c r="CC36" s="765"/>
      <c r="CD36" s="26"/>
      <c r="CE36" s="729">
        <f t="shared" si="15"/>
        <v>0</v>
      </c>
      <c r="CF36" s="26"/>
      <c r="CG36" s="26"/>
      <c r="CH36" s="26"/>
      <c r="CI36" s="26"/>
      <c r="CJ36" s="26"/>
      <c r="CK36" s="26"/>
      <c r="CL36" s="26"/>
      <c r="CM36" s="26"/>
      <c r="CN36" s="26"/>
      <c r="CO36" s="26"/>
      <c r="CP36" s="26"/>
      <c r="CQ36" s="26"/>
      <c r="CR36" s="26"/>
      <c r="CS36" s="26"/>
      <c r="CT36" s="26"/>
      <c r="CU36" s="26"/>
    </row>
    <row r="37" spans="1:99" ht="15" customHeight="1" x14ac:dyDescent="0.25">
      <c r="A37" s="334">
        <f t="shared" si="3"/>
        <v>0</v>
      </c>
      <c r="B37" s="722"/>
      <c r="C37" s="722"/>
      <c r="D37" s="722"/>
      <c r="E37" s="722"/>
      <c r="F37" s="722"/>
      <c r="G37" s="722"/>
      <c r="H37" s="723"/>
      <c r="I37" s="22"/>
      <c r="J37" s="22"/>
      <c r="K37" s="22"/>
      <c r="L37" s="10"/>
      <c r="M37" s="22"/>
      <c r="N37" s="725"/>
      <c r="O37" s="10"/>
      <c r="P37" s="726"/>
      <c r="Q37" s="749"/>
      <c r="R37" s="726"/>
      <c r="S37" s="726"/>
      <c r="T37" s="726"/>
      <c r="U37" s="316">
        <f t="shared" si="4"/>
        <v>0</v>
      </c>
      <c r="V37" s="168"/>
      <c r="W37" s="331" t="str">
        <f t="shared" si="17"/>
        <v/>
      </c>
      <c r="X37" s="168"/>
      <c r="Y37" s="168"/>
      <c r="Z37" s="168"/>
      <c r="AA37" s="168"/>
      <c r="AB37" s="168"/>
      <c r="AC37" s="168"/>
      <c r="AD37" s="316">
        <f t="shared" si="5"/>
        <v>0</v>
      </c>
      <c r="AE37" s="274"/>
      <c r="AF37" s="724"/>
      <c r="AG37" s="724"/>
      <c r="AH37" s="315">
        <f t="shared" si="6"/>
        <v>0</v>
      </c>
      <c r="AI37" s="759"/>
      <c r="AJ37" s="759"/>
      <c r="AK37" s="759"/>
      <c r="AL37" s="759"/>
      <c r="AM37" s="759"/>
      <c r="AN37" s="759"/>
      <c r="AO37" s="759"/>
      <c r="AP37" s="759"/>
      <c r="AQ37" s="759"/>
      <c r="AR37" s="759"/>
      <c r="AS37" s="315">
        <f t="shared" si="16"/>
        <v>0</v>
      </c>
      <c r="AT37" s="724"/>
      <c r="AU37" s="724"/>
      <c r="AV37" s="315">
        <f t="shared" si="7"/>
        <v>0</v>
      </c>
      <c r="AW37" s="315">
        <f t="shared" si="8"/>
        <v>0</v>
      </c>
      <c r="AX37" s="168"/>
      <c r="AY37" s="168"/>
      <c r="AZ37" s="720" t="e">
        <f t="shared" si="9"/>
        <v>#N/A</v>
      </c>
      <c r="BA37" s="720" t="e">
        <f t="shared" si="10"/>
        <v>#N/A</v>
      </c>
      <c r="BB37" s="720" t="str">
        <f t="shared" si="11"/>
        <v xml:space="preserve"> / </v>
      </c>
      <c r="BC37" s="720" t="e">
        <f t="shared" si="12"/>
        <v>#DIV/0!</v>
      </c>
      <c r="BD37" s="720" t="e">
        <f t="shared" si="13"/>
        <v>#DIV/0!</v>
      </c>
      <c r="BE37" s="720" t="e">
        <f t="shared" si="14"/>
        <v>#DIV/0!</v>
      </c>
      <c r="BF37" s="765"/>
      <c r="BG37" s="765"/>
      <c r="BH37" s="765"/>
      <c r="BI37" s="765"/>
      <c r="BJ37" s="765"/>
      <c r="BK37" s="765"/>
      <c r="BL37" s="765"/>
      <c r="BM37" s="765"/>
      <c r="BN37" s="765"/>
      <c r="BO37" s="765"/>
      <c r="BP37" s="765"/>
      <c r="BQ37" s="765"/>
      <c r="BR37" s="765"/>
      <c r="BS37" s="765"/>
      <c r="BT37" s="765"/>
      <c r="BU37" s="765"/>
      <c r="BV37" s="765"/>
      <c r="BW37" s="765"/>
      <c r="BX37" s="765"/>
      <c r="BY37" s="765"/>
      <c r="BZ37" s="765"/>
      <c r="CA37" s="765"/>
      <c r="CB37" s="765"/>
      <c r="CC37" s="765"/>
      <c r="CD37" s="26"/>
      <c r="CE37" s="729">
        <f t="shared" si="15"/>
        <v>0</v>
      </c>
      <c r="CF37" s="26"/>
      <c r="CG37" s="26"/>
      <c r="CH37" s="26"/>
      <c r="CI37" s="26"/>
      <c r="CJ37" s="26"/>
      <c r="CK37" s="26"/>
      <c r="CL37" s="26"/>
      <c r="CM37" s="26"/>
      <c r="CN37" s="26"/>
      <c r="CO37" s="26"/>
      <c r="CP37" s="26"/>
      <c r="CQ37" s="26"/>
      <c r="CR37" s="26"/>
      <c r="CS37" s="26"/>
      <c r="CT37" s="26"/>
      <c r="CU37" s="26"/>
    </row>
    <row r="38" spans="1:99" ht="15" customHeight="1" x14ac:dyDescent="0.25">
      <c r="A38" s="334">
        <f t="shared" si="3"/>
        <v>0</v>
      </c>
      <c r="B38" s="722"/>
      <c r="C38" s="722"/>
      <c r="D38" s="722"/>
      <c r="E38" s="722"/>
      <c r="F38" s="722"/>
      <c r="G38" s="722"/>
      <c r="H38" s="723"/>
      <c r="I38" s="22"/>
      <c r="J38" s="22"/>
      <c r="K38" s="22"/>
      <c r="L38" s="10"/>
      <c r="M38" s="22"/>
      <c r="N38" s="725"/>
      <c r="O38" s="10"/>
      <c r="P38" s="726"/>
      <c r="Q38" s="749"/>
      <c r="R38" s="726"/>
      <c r="S38" s="726"/>
      <c r="T38" s="726"/>
      <c r="U38" s="316">
        <f t="shared" si="4"/>
        <v>0</v>
      </c>
      <c r="V38" s="168"/>
      <c r="W38" s="331" t="str">
        <f t="shared" si="17"/>
        <v/>
      </c>
      <c r="X38" s="168"/>
      <c r="Y38" s="168"/>
      <c r="Z38" s="168"/>
      <c r="AA38" s="168"/>
      <c r="AB38" s="168"/>
      <c r="AC38" s="168"/>
      <c r="AD38" s="316">
        <f t="shared" si="5"/>
        <v>0</v>
      </c>
      <c r="AE38" s="274"/>
      <c r="AF38" s="724"/>
      <c r="AG38" s="724"/>
      <c r="AH38" s="315">
        <f t="shared" si="6"/>
        <v>0</v>
      </c>
      <c r="AI38" s="759"/>
      <c r="AJ38" s="759"/>
      <c r="AK38" s="759"/>
      <c r="AL38" s="759"/>
      <c r="AM38" s="759"/>
      <c r="AN38" s="759"/>
      <c r="AO38" s="759"/>
      <c r="AP38" s="759"/>
      <c r="AQ38" s="759"/>
      <c r="AR38" s="759"/>
      <c r="AS38" s="315">
        <f t="shared" si="16"/>
        <v>0</v>
      </c>
      <c r="AT38" s="724"/>
      <c r="AU38" s="724"/>
      <c r="AV38" s="315">
        <f t="shared" si="7"/>
        <v>0</v>
      </c>
      <c r="AW38" s="315">
        <f t="shared" si="8"/>
        <v>0</v>
      </c>
      <c r="AX38" s="168"/>
      <c r="AY38" s="168"/>
      <c r="AZ38" s="720" t="e">
        <f t="shared" si="9"/>
        <v>#N/A</v>
      </c>
      <c r="BA38" s="720" t="e">
        <f t="shared" si="10"/>
        <v>#N/A</v>
      </c>
      <c r="BB38" s="720" t="str">
        <f t="shared" si="11"/>
        <v xml:space="preserve"> / </v>
      </c>
      <c r="BC38" s="720" t="e">
        <f t="shared" si="12"/>
        <v>#DIV/0!</v>
      </c>
      <c r="BD38" s="720" t="e">
        <f t="shared" si="13"/>
        <v>#DIV/0!</v>
      </c>
      <c r="BE38" s="720" t="e">
        <f t="shared" si="14"/>
        <v>#DIV/0!</v>
      </c>
      <c r="BF38" s="765"/>
      <c r="BG38" s="765"/>
      <c r="BH38" s="765"/>
      <c r="BI38" s="765"/>
      <c r="BJ38" s="765"/>
      <c r="BK38" s="765"/>
      <c r="BL38" s="765"/>
      <c r="BM38" s="765"/>
      <c r="BN38" s="765"/>
      <c r="BO38" s="765"/>
      <c r="BP38" s="765"/>
      <c r="BQ38" s="765"/>
      <c r="BR38" s="765"/>
      <c r="BS38" s="765"/>
      <c r="BT38" s="765"/>
      <c r="BU38" s="765"/>
      <c r="BV38" s="765"/>
      <c r="BW38" s="765"/>
      <c r="BX38" s="765"/>
      <c r="BY38" s="765"/>
      <c r="BZ38" s="765"/>
      <c r="CA38" s="765"/>
      <c r="CB38" s="765"/>
      <c r="CC38" s="765"/>
      <c r="CD38" s="26"/>
      <c r="CE38" s="729">
        <f t="shared" si="15"/>
        <v>0</v>
      </c>
      <c r="CF38" s="26"/>
      <c r="CG38" s="26"/>
      <c r="CH38" s="26"/>
      <c r="CI38" s="26"/>
      <c r="CJ38" s="26"/>
      <c r="CK38" s="26"/>
      <c r="CL38" s="26"/>
      <c r="CM38" s="26"/>
      <c r="CN38" s="26"/>
      <c r="CO38" s="26"/>
      <c r="CP38" s="26"/>
      <c r="CQ38" s="26"/>
      <c r="CR38" s="26"/>
      <c r="CS38" s="26"/>
      <c r="CT38" s="26"/>
      <c r="CU38" s="26"/>
    </row>
    <row r="39" spans="1:99" ht="15" customHeight="1" x14ac:dyDescent="0.25">
      <c r="A39" s="334">
        <f t="shared" si="3"/>
        <v>0</v>
      </c>
      <c r="B39" s="722"/>
      <c r="C39" s="722"/>
      <c r="D39" s="722"/>
      <c r="E39" s="722"/>
      <c r="F39" s="722"/>
      <c r="G39" s="722"/>
      <c r="H39" s="723"/>
      <c r="I39" s="22"/>
      <c r="J39" s="22"/>
      <c r="K39" s="22"/>
      <c r="L39" s="10"/>
      <c r="M39" s="22"/>
      <c r="N39" s="725"/>
      <c r="O39" s="10"/>
      <c r="P39" s="726"/>
      <c r="Q39" s="749"/>
      <c r="R39" s="726"/>
      <c r="S39" s="726"/>
      <c r="T39" s="726"/>
      <c r="U39" s="316">
        <f t="shared" si="4"/>
        <v>0</v>
      </c>
      <c r="V39" s="168"/>
      <c r="W39" s="331" t="str">
        <f t="shared" si="17"/>
        <v/>
      </c>
      <c r="X39" s="168"/>
      <c r="Y39" s="168"/>
      <c r="Z39" s="168"/>
      <c r="AA39" s="168"/>
      <c r="AB39" s="168"/>
      <c r="AC39" s="168"/>
      <c r="AD39" s="316">
        <f t="shared" si="5"/>
        <v>0</v>
      </c>
      <c r="AE39" s="274"/>
      <c r="AF39" s="724"/>
      <c r="AG39" s="724"/>
      <c r="AH39" s="315">
        <f t="shared" si="6"/>
        <v>0</v>
      </c>
      <c r="AI39" s="759"/>
      <c r="AJ39" s="759"/>
      <c r="AK39" s="759"/>
      <c r="AL39" s="759"/>
      <c r="AM39" s="759"/>
      <c r="AN39" s="759"/>
      <c r="AO39" s="759"/>
      <c r="AP39" s="759"/>
      <c r="AQ39" s="759"/>
      <c r="AR39" s="759"/>
      <c r="AS39" s="315">
        <f t="shared" si="16"/>
        <v>0</v>
      </c>
      <c r="AT39" s="724"/>
      <c r="AU39" s="724"/>
      <c r="AV39" s="315">
        <f t="shared" si="7"/>
        <v>0</v>
      </c>
      <c r="AW39" s="315">
        <f t="shared" si="8"/>
        <v>0</v>
      </c>
      <c r="AX39" s="168"/>
      <c r="AY39" s="168"/>
      <c r="AZ39" s="720" t="e">
        <f t="shared" si="9"/>
        <v>#N/A</v>
      </c>
      <c r="BA39" s="720" t="e">
        <f t="shared" si="10"/>
        <v>#N/A</v>
      </c>
      <c r="BB39" s="720" t="str">
        <f t="shared" si="11"/>
        <v xml:space="preserve"> / </v>
      </c>
      <c r="BC39" s="720" t="e">
        <f t="shared" si="12"/>
        <v>#DIV/0!</v>
      </c>
      <c r="BD39" s="720" t="e">
        <f t="shared" si="13"/>
        <v>#DIV/0!</v>
      </c>
      <c r="BE39" s="720" t="e">
        <f t="shared" si="14"/>
        <v>#DIV/0!</v>
      </c>
      <c r="BF39" s="765"/>
      <c r="BG39" s="765"/>
      <c r="BH39" s="765"/>
      <c r="BI39" s="765"/>
      <c r="BJ39" s="765"/>
      <c r="BK39" s="765"/>
      <c r="BL39" s="765"/>
      <c r="BM39" s="765"/>
      <c r="BN39" s="765"/>
      <c r="BO39" s="765"/>
      <c r="BP39" s="765"/>
      <c r="BQ39" s="765"/>
      <c r="BR39" s="765"/>
      <c r="BS39" s="765"/>
      <c r="BT39" s="765"/>
      <c r="BU39" s="765"/>
      <c r="BV39" s="765"/>
      <c r="BW39" s="765"/>
      <c r="BX39" s="765"/>
      <c r="BY39" s="765"/>
      <c r="BZ39" s="765"/>
      <c r="CA39" s="765"/>
      <c r="CB39" s="765"/>
      <c r="CC39" s="765"/>
      <c r="CD39" s="26"/>
      <c r="CE39" s="729">
        <f t="shared" si="15"/>
        <v>0</v>
      </c>
      <c r="CF39" s="26"/>
      <c r="CG39" s="26"/>
      <c r="CH39" s="26"/>
      <c r="CI39" s="26"/>
      <c r="CJ39" s="26"/>
      <c r="CK39" s="26"/>
      <c r="CL39" s="26"/>
      <c r="CM39" s="26"/>
      <c r="CN39" s="26"/>
      <c r="CO39" s="26"/>
      <c r="CP39" s="26"/>
      <c r="CQ39" s="26"/>
      <c r="CR39" s="26"/>
      <c r="CS39" s="26"/>
      <c r="CT39" s="26"/>
      <c r="CU39" s="26"/>
    </row>
    <row r="40" spans="1:99" ht="15" customHeight="1" x14ac:dyDescent="0.25">
      <c r="A40" s="334">
        <f t="shared" si="3"/>
        <v>0</v>
      </c>
      <c r="B40" s="722"/>
      <c r="C40" s="722"/>
      <c r="D40" s="722"/>
      <c r="E40" s="722"/>
      <c r="F40" s="722"/>
      <c r="G40" s="722"/>
      <c r="H40" s="723"/>
      <c r="I40" s="22"/>
      <c r="J40" s="22"/>
      <c r="K40" s="22"/>
      <c r="L40" s="10"/>
      <c r="M40" s="22"/>
      <c r="N40" s="725"/>
      <c r="O40" s="10"/>
      <c r="P40" s="726"/>
      <c r="Q40" s="749"/>
      <c r="R40" s="726"/>
      <c r="S40" s="726"/>
      <c r="T40" s="726"/>
      <c r="U40" s="316">
        <f t="shared" si="4"/>
        <v>0</v>
      </c>
      <c r="V40" s="168"/>
      <c r="W40" s="331" t="str">
        <f t="shared" si="17"/>
        <v/>
      </c>
      <c r="X40" s="168"/>
      <c r="Y40" s="168"/>
      <c r="Z40" s="168"/>
      <c r="AA40" s="168"/>
      <c r="AB40" s="168"/>
      <c r="AC40" s="168"/>
      <c r="AD40" s="316">
        <f t="shared" si="5"/>
        <v>0</v>
      </c>
      <c r="AE40" s="274"/>
      <c r="AF40" s="724"/>
      <c r="AG40" s="724"/>
      <c r="AH40" s="315">
        <f t="shared" si="6"/>
        <v>0</v>
      </c>
      <c r="AI40" s="759"/>
      <c r="AJ40" s="759"/>
      <c r="AK40" s="759"/>
      <c r="AL40" s="759"/>
      <c r="AM40" s="759"/>
      <c r="AN40" s="759"/>
      <c r="AO40" s="759"/>
      <c r="AP40" s="759"/>
      <c r="AQ40" s="759"/>
      <c r="AR40" s="759"/>
      <c r="AS40" s="315">
        <f t="shared" si="16"/>
        <v>0</v>
      </c>
      <c r="AT40" s="724"/>
      <c r="AU40" s="724"/>
      <c r="AV40" s="315">
        <f t="shared" si="7"/>
        <v>0</v>
      </c>
      <c r="AW40" s="315">
        <f t="shared" si="8"/>
        <v>0</v>
      </c>
      <c r="AX40" s="168"/>
      <c r="AY40" s="168"/>
      <c r="AZ40" s="720" t="e">
        <f t="shared" si="9"/>
        <v>#N/A</v>
      </c>
      <c r="BA40" s="720" t="e">
        <f t="shared" si="10"/>
        <v>#N/A</v>
      </c>
      <c r="BB40" s="720" t="str">
        <f t="shared" si="11"/>
        <v xml:space="preserve"> / </v>
      </c>
      <c r="BC40" s="720" t="e">
        <f t="shared" si="12"/>
        <v>#DIV/0!</v>
      </c>
      <c r="BD40" s="720" t="e">
        <f t="shared" si="13"/>
        <v>#DIV/0!</v>
      </c>
      <c r="BE40" s="720" t="e">
        <f t="shared" si="14"/>
        <v>#DIV/0!</v>
      </c>
      <c r="BF40" s="765"/>
      <c r="BG40" s="765"/>
      <c r="BH40" s="765"/>
      <c r="BI40" s="765"/>
      <c r="BJ40" s="765"/>
      <c r="BK40" s="765"/>
      <c r="BL40" s="765"/>
      <c r="BM40" s="765"/>
      <c r="BN40" s="765"/>
      <c r="BO40" s="765"/>
      <c r="BP40" s="765"/>
      <c r="BQ40" s="765"/>
      <c r="BR40" s="765"/>
      <c r="BS40" s="765"/>
      <c r="BT40" s="765"/>
      <c r="BU40" s="765"/>
      <c r="BV40" s="765"/>
      <c r="BW40" s="765"/>
      <c r="BX40" s="765"/>
      <c r="BY40" s="765"/>
      <c r="BZ40" s="765"/>
      <c r="CA40" s="765"/>
      <c r="CB40" s="765"/>
      <c r="CC40" s="765"/>
      <c r="CD40" s="26"/>
      <c r="CE40" s="729">
        <f t="shared" si="15"/>
        <v>0</v>
      </c>
      <c r="CF40" s="26"/>
      <c r="CG40" s="26"/>
      <c r="CH40" s="26"/>
      <c r="CI40" s="26"/>
      <c r="CJ40" s="26"/>
      <c r="CK40" s="26"/>
      <c r="CL40" s="26"/>
      <c r="CM40" s="26"/>
      <c r="CN40" s="26"/>
      <c r="CO40" s="26"/>
      <c r="CP40" s="26"/>
      <c r="CQ40" s="26"/>
      <c r="CR40" s="26"/>
      <c r="CS40" s="26"/>
      <c r="CT40" s="26"/>
      <c r="CU40" s="26"/>
    </row>
    <row r="41" spans="1:99" ht="15" customHeight="1" x14ac:dyDescent="0.25">
      <c r="A41" s="334">
        <f t="shared" si="3"/>
        <v>0</v>
      </c>
      <c r="B41" s="722"/>
      <c r="C41" s="722"/>
      <c r="D41" s="722"/>
      <c r="E41" s="722"/>
      <c r="F41" s="722"/>
      <c r="G41" s="722"/>
      <c r="H41" s="723"/>
      <c r="I41" s="22"/>
      <c r="J41" s="22"/>
      <c r="K41" s="22"/>
      <c r="L41" s="10"/>
      <c r="M41" s="22"/>
      <c r="N41" s="725"/>
      <c r="O41" s="10"/>
      <c r="P41" s="726"/>
      <c r="Q41" s="749"/>
      <c r="R41" s="726"/>
      <c r="S41" s="726"/>
      <c r="T41" s="726"/>
      <c r="U41" s="316">
        <f t="shared" si="4"/>
        <v>0</v>
      </c>
      <c r="V41" s="168"/>
      <c r="W41" s="331" t="str">
        <f t="shared" si="17"/>
        <v/>
      </c>
      <c r="X41" s="168"/>
      <c r="Y41" s="168"/>
      <c r="Z41" s="168"/>
      <c r="AA41" s="168"/>
      <c r="AB41" s="168"/>
      <c r="AC41" s="168"/>
      <c r="AD41" s="316">
        <f t="shared" si="5"/>
        <v>0</v>
      </c>
      <c r="AE41" s="274"/>
      <c r="AF41" s="724"/>
      <c r="AG41" s="724"/>
      <c r="AH41" s="315">
        <f t="shared" si="6"/>
        <v>0</v>
      </c>
      <c r="AI41" s="759"/>
      <c r="AJ41" s="759"/>
      <c r="AK41" s="759"/>
      <c r="AL41" s="759"/>
      <c r="AM41" s="759"/>
      <c r="AN41" s="759"/>
      <c r="AO41" s="759"/>
      <c r="AP41" s="759"/>
      <c r="AQ41" s="759"/>
      <c r="AR41" s="759"/>
      <c r="AS41" s="315">
        <f t="shared" si="16"/>
        <v>0</v>
      </c>
      <c r="AT41" s="724"/>
      <c r="AU41" s="724"/>
      <c r="AV41" s="315">
        <f t="shared" si="7"/>
        <v>0</v>
      </c>
      <c r="AW41" s="315">
        <f t="shared" si="8"/>
        <v>0</v>
      </c>
      <c r="AX41" s="168"/>
      <c r="AY41" s="168"/>
      <c r="AZ41" s="720" t="e">
        <f t="shared" si="9"/>
        <v>#N/A</v>
      </c>
      <c r="BA41" s="720" t="e">
        <f t="shared" si="10"/>
        <v>#N/A</v>
      </c>
      <c r="BB41" s="720" t="str">
        <f t="shared" si="11"/>
        <v xml:space="preserve"> / </v>
      </c>
      <c r="BC41" s="720" t="e">
        <f t="shared" si="12"/>
        <v>#DIV/0!</v>
      </c>
      <c r="BD41" s="720" t="e">
        <f t="shared" si="13"/>
        <v>#DIV/0!</v>
      </c>
      <c r="BE41" s="720" t="e">
        <f t="shared" si="14"/>
        <v>#DIV/0!</v>
      </c>
      <c r="BF41" s="765"/>
      <c r="BG41" s="765"/>
      <c r="BH41" s="765"/>
      <c r="BI41" s="765"/>
      <c r="BJ41" s="765"/>
      <c r="BK41" s="765"/>
      <c r="BL41" s="765"/>
      <c r="BM41" s="765"/>
      <c r="BN41" s="765"/>
      <c r="BO41" s="765"/>
      <c r="BP41" s="765"/>
      <c r="BQ41" s="765"/>
      <c r="BR41" s="765"/>
      <c r="BS41" s="765"/>
      <c r="BT41" s="765"/>
      <c r="BU41" s="765"/>
      <c r="BV41" s="765"/>
      <c r="BW41" s="765"/>
      <c r="BX41" s="765"/>
      <c r="BY41" s="765"/>
      <c r="BZ41" s="765"/>
      <c r="CA41" s="765"/>
      <c r="CB41" s="765"/>
      <c r="CC41" s="765"/>
      <c r="CD41" s="26"/>
      <c r="CE41" s="729">
        <f t="shared" si="15"/>
        <v>0</v>
      </c>
      <c r="CF41" s="26"/>
      <c r="CG41" s="26"/>
      <c r="CH41" s="26"/>
      <c r="CI41" s="26"/>
      <c r="CJ41" s="26"/>
      <c r="CK41" s="26"/>
      <c r="CL41" s="26"/>
      <c r="CM41" s="26"/>
      <c r="CN41" s="26"/>
      <c r="CO41" s="26"/>
      <c r="CP41" s="26"/>
      <c r="CQ41" s="26"/>
      <c r="CR41" s="26"/>
      <c r="CS41" s="26"/>
      <c r="CT41" s="26"/>
      <c r="CU41" s="26"/>
    </row>
    <row r="42" spans="1:99" ht="15" customHeight="1" x14ac:dyDescent="0.25">
      <c r="A42" s="334">
        <f t="shared" si="3"/>
        <v>0</v>
      </c>
      <c r="B42" s="722"/>
      <c r="C42" s="722"/>
      <c r="D42" s="722"/>
      <c r="E42" s="722"/>
      <c r="F42" s="722"/>
      <c r="G42" s="722"/>
      <c r="H42" s="723"/>
      <c r="I42" s="22"/>
      <c r="J42" s="22"/>
      <c r="K42" s="22"/>
      <c r="L42" s="10"/>
      <c r="M42" s="22"/>
      <c r="N42" s="725"/>
      <c r="O42" s="10"/>
      <c r="P42" s="726"/>
      <c r="Q42" s="749"/>
      <c r="R42" s="726"/>
      <c r="S42" s="726"/>
      <c r="T42" s="726"/>
      <c r="U42" s="316">
        <f t="shared" si="4"/>
        <v>0</v>
      </c>
      <c r="V42" s="168"/>
      <c r="W42" s="331" t="str">
        <f t="shared" si="17"/>
        <v/>
      </c>
      <c r="X42" s="168"/>
      <c r="Y42" s="168"/>
      <c r="Z42" s="168"/>
      <c r="AA42" s="168"/>
      <c r="AB42" s="168"/>
      <c r="AC42" s="168"/>
      <c r="AD42" s="316">
        <f t="shared" si="5"/>
        <v>0</v>
      </c>
      <c r="AE42" s="274"/>
      <c r="AF42" s="724"/>
      <c r="AG42" s="724"/>
      <c r="AH42" s="315">
        <f t="shared" si="6"/>
        <v>0</v>
      </c>
      <c r="AI42" s="759"/>
      <c r="AJ42" s="759"/>
      <c r="AK42" s="759"/>
      <c r="AL42" s="759"/>
      <c r="AM42" s="759"/>
      <c r="AN42" s="759"/>
      <c r="AO42" s="759"/>
      <c r="AP42" s="759"/>
      <c r="AQ42" s="759"/>
      <c r="AR42" s="759"/>
      <c r="AS42" s="315">
        <f t="shared" si="16"/>
        <v>0</v>
      </c>
      <c r="AT42" s="724"/>
      <c r="AU42" s="724"/>
      <c r="AV42" s="315">
        <f t="shared" si="7"/>
        <v>0</v>
      </c>
      <c r="AW42" s="315">
        <f t="shared" si="8"/>
        <v>0</v>
      </c>
      <c r="AX42" s="168"/>
      <c r="AY42" s="168"/>
      <c r="AZ42" s="720" t="e">
        <f t="shared" si="9"/>
        <v>#N/A</v>
      </c>
      <c r="BA42" s="720" t="e">
        <f t="shared" si="10"/>
        <v>#N/A</v>
      </c>
      <c r="BB42" s="720" t="str">
        <f t="shared" si="11"/>
        <v xml:space="preserve"> / </v>
      </c>
      <c r="BC42" s="720" t="e">
        <f t="shared" si="12"/>
        <v>#DIV/0!</v>
      </c>
      <c r="BD42" s="720" t="e">
        <f t="shared" si="13"/>
        <v>#DIV/0!</v>
      </c>
      <c r="BE42" s="720" t="e">
        <f t="shared" si="14"/>
        <v>#DIV/0!</v>
      </c>
      <c r="BF42" s="765"/>
      <c r="BG42" s="765"/>
      <c r="BH42" s="765"/>
      <c r="BI42" s="765"/>
      <c r="BJ42" s="765"/>
      <c r="BK42" s="765"/>
      <c r="BL42" s="765"/>
      <c r="BM42" s="765"/>
      <c r="BN42" s="765"/>
      <c r="BO42" s="765"/>
      <c r="BP42" s="765"/>
      <c r="BQ42" s="765"/>
      <c r="BR42" s="765"/>
      <c r="BS42" s="765"/>
      <c r="BT42" s="765"/>
      <c r="BU42" s="765"/>
      <c r="BV42" s="765"/>
      <c r="BW42" s="765"/>
      <c r="BX42" s="765"/>
      <c r="BY42" s="765"/>
      <c r="BZ42" s="765"/>
      <c r="CA42" s="765"/>
      <c r="CB42" s="765"/>
      <c r="CC42" s="765"/>
      <c r="CD42" s="26"/>
      <c r="CE42" s="729">
        <f t="shared" si="15"/>
        <v>0</v>
      </c>
      <c r="CF42" s="26"/>
      <c r="CG42" s="26"/>
      <c r="CH42" s="26"/>
      <c r="CI42" s="26"/>
      <c r="CJ42" s="26"/>
      <c r="CK42" s="26"/>
      <c r="CL42" s="26"/>
      <c r="CM42" s="26"/>
      <c r="CN42" s="26"/>
      <c r="CO42" s="26"/>
      <c r="CP42" s="26"/>
      <c r="CQ42" s="26"/>
      <c r="CR42" s="26"/>
      <c r="CS42" s="26"/>
      <c r="CT42" s="26"/>
      <c r="CU42" s="26"/>
    </row>
    <row r="43" spans="1:99" ht="15" customHeight="1" x14ac:dyDescent="0.25">
      <c r="A43" s="334">
        <f t="shared" si="3"/>
        <v>0</v>
      </c>
      <c r="B43" s="722"/>
      <c r="C43" s="722"/>
      <c r="D43" s="722"/>
      <c r="E43" s="722"/>
      <c r="F43" s="722"/>
      <c r="G43" s="722"/>
      <c r="H43" s="723"/>
      <c r="I43" s="22"/>
      <c r="J43" s="22"/>
      <c r="K43" s="22"/>
      <c r="L43" s="10"/>
      <c r="M43" s="22"/>
      <c r="N43" s="725"/>
      <c r="O43" s="10"/>
      <c r="P43" s="726"/>
      <c r="Q43" s="749"/>
      <c r="R43" s="726"/>
      <c r="S43" s="726"/>
      <c r="T43" s="726"/>
      <c r="U43" s="316">
        <f t="shared" si="4"/>
        <v>0</v>
      </c>
      <c r="V43" s="168"/>
      <c r="W43" s="331" t="str">
        <f t="shared" si="17"/>
        <v/>
      </c>
      <c r="X43" s="168"/>
      <c r="Y43" s="168"/>
      <c r="Z43" s="168"/>
      <c r="AA43" s="168"/>
      <c r="AB43" s="168"/>
      <c r="AC43" s="168"/>
      <c r="AD43" s="316">
        <f t="shared" si="5"/>
        <v>0</v>
      </c>
      <c r="AE43" s="274"/>
      <c r="AF43" s="724"/>
      <c r="AG43" s="724"/>
      <c r="AH43" s="315">
        <f t="shared" si="6"/>
        <v>0</v>
      </c>
      <c r="AI43" s="759"/>
      <c r="AJ43" s="759"/>
      <c r="AK43" s="759"/>
      <c r="AL43" s="759"/>
      <c r="AM43" s="759"/>
      <c r="AN43" s="759"/>
      <c r="AO43" s="759"/>
      <c r="AP43" s="759"/>
      <c r="AQ43" s="759"/>
      <c r="AR43" s="759"/>
      <c r="AS43" s="315">
        <f t="shared" si="16"/>
        <v>0</v>
      </c>
      <c r="AT43" s="724"/>
      <c r="AU43" s="724"/>
      <c r="AV43" s="315">
        <f t="shared" si="7"/>
        <v>0</v>
      </c>
      <c r="AW43" s="315">
        <f t="shared" si="8"/>
        <v>0</v>
      </c>
      <c r="AX43" s="168"/>
      <c r="AY43" s="168"/>
      <c r="AZ43" s="720" t="e">
        <f t="shared" si="9"/>
        <v>#N/A</v>
      </c>
      <c r="BA43" s="720" t="e">
        <f t="shared" si="10"/>
        <v>#N/A</v>
      </c>
      <c r="BB43" s="720" t="str">
        <f t="shared" si="11"/>
        <v xml:space="preserve"> / </v>
      </c>
      <c r="BC43" s="720" t="e">
        <f t="shared" si="12"/>
        <v>#DIV/0!</v>
      </c>
      <c r="BD43" s="720" t="e">
        <f t="shared" si="13"/>
        <v>#DIV/0!</v>
      </c>
      <c r="BE43" s="720" t="e">
        <f t="shared" si="14"/>
        <v>#DIV/0!</v>
      </c>
      <c r="BF43" s="765"/>
      <c r="BG43" s="765"/>
      <c r="BH43" s="765"/>
      <c r="BI43" s="765"/>
      <c r="BJ43" s="765"/>
      <c r="BK43" s="765"/>
      <c r="BL43" s="765"/>
      <c r="BM43" s="765"/>
      <c r="BN43" s="765"/>
      <c r="BO43" s="765"/>
      <c r="BP43" s="765"/>
      <c r="BQ43" s="765"/>
      <c r="BR43" s="765"/>
      <c r="BS43" s="765"/>
      <c r="BT43" s="765"/>
      <c r="BU43" s="765"/>
      <c r="BV43" s="765"/>
      <c r="BW43" s="765"/>
      <c r="BX43" s="765"/>
      <c r="BY43" s="765"/>
      <c r="BZ43" s="765"/>
      <c r="CA43" s="765"/>
      <c r="CB43" s="765"/>
      <c r="CC43" s="765"/>
      <c r="CD43" s="26"/>
      <c r="CE43" s="729">
        <f t="shared" si="15"/>
        <v>0</v>
      </c>
      <c r="CF43" s="26"/>
      <c r="CG43" s="26"/>
      <c r="CH43" s="26"/>
      <c r="CI43" s="26"/>
      <c r="CJ43" s="26"/>
      <c r="CK43" s="26"/>
      <c r="CL43" s="26"/>
      <c r="CM43" s="26"/>
      <c r="CN43" s="26"/>
      <c r="CO43" s="26"/>
      <c r="CP43" s="26"/>
      <c r="CQ43" s="26"/>
      <c r="CR43" s="26"/>
      <c r="CS43" s="26"/>
      <c r="CT43" s="26"/>
      <c r="CU43" s="26"/>
    </row>
    <row r="44" spans="1:99" ht="15" customHeight="1" x14ac:dyDescent="0.25">
      <c r="A44" s="334">
        <f t="shared" si="3"/>
        <v>0</v>
      </c>
      <c r="B44" s="722"/>
      <c r="C44" s="722"/>
      <c r="D44" s="722"/>
      <c r="E44" s="722"/>
      <c r="F44" s="722"/>
      <c r="G44" s="722"/>
      <c r="H44" s="723"/>
      <c r="I44" s="22"/>
      <c r="J44" s="22"/>
      <c r="K44" s="22"/>
      <c r="L44" s="10"/>
      <c r="M44" s="22"/>
      <c r="N44" s="725"/>
      <c r="O44" s="10"/>
      <c r="P44" s="726"/>
      <c r="Q44" s="749"/>
      <c r="R44" s="726"/>
      <c r="S44" s="726"/>
      <c r="T44" s="726"/>
      <c r="U44" s="316">
        <f t="shared" si="4"/>
        <v>0</v>
      </c>
      <c r="V44" s="168"/>
      <c r="W44" s="331" t="str">
        <f t="shared" si="17"/>
        <v/>
      </c>
      <c r="X44" s="168"/>
      <c r="Y44" s="168"/>
      <c r="Z44" s="168"/>
      <c r="AA44" s="168"/>
      <c r="AB44" s="168"/>
      <c r="AC44" s="168"/>
      <c r="AD44" s="316">
        <f t="shared" si="5"/>
        <v>0</v>
      </c>
      <c r="AE44" s="274"/>
      <c r="AF44" s="724"/>
      <c r="AG44" s="724"/>
      <c r="AH44" s="315">
        <f t="shared" si="6"/>
        <v>0</v>
      </c>
      <c r="AI44" s="759"/>
      <c r="AJ44" s="759"/>
      <c r="AK44" s="759"/>
      <c r="AL44" s="759"/>
      <c r="AM44" s="759"/>
      <c r="AN44" s="759"/>
      <c r="AO44" s="759"/>
      <c r="AP44" s="759"/>
      <c r="AQ44" s="759"/>
      <c r="AR44" s="759"/>
      <c r="AS44" s="315">
        <f t="shared" si="16"/>
        <v>0</v>
      </c>
      <c r="AT44" s="724"/>
      <c r="AU44" s="724"/>
      <c r="AV44" s="315">
        <f t="shared" si="7"/>
        <v>0</v>
      </c>
      <c r="AW44" s="315">
        <f t="shared" si="8"/>
        <v>0</v>
      </c>
      <c r="AX44" s="168"/>
      <c r="AY44" s="168"/>
      <c r="AZ44" s="720" t="e">
        <f t="shared" si="9"/>
        <v>#N/A</v>
      </c>
      <c r="BA44" s="720" t="e">
        <f t="shared" si="10"/>
        <v>#N/A</v>
      </c>
      <c r="BB44" s="720" t="str">
        <f t="shared" si="11"/>
        <v xml:space="preserve"> / </v>
      </c>
      <c r="BC44" s="720" t="e">
        <f t="shared" si="12"/>
        <v>#DIV/0!</v>
      </c>
      <c r="BD44" s="720" t="e">
        <f t="shared" si="13"/>
        <v>#DIV/0!</v>
      </c>
      <c r="BE44" s="720" t="e">
        <f t="shared" si="14"/>
        <v>#DIV/0!</v>
      </c>
      <c r="BF44" s="765"/>
      <c r="BG44" s="765"/>
      <c r="BH44" s="765"/>
      <c r="BI44" s="765"/>
      <c r="BJ44" s="765"/>
      <c r="BK44" s="765"/>
      <c r="BL44" s="765"/>
      <c r="BM44" s="765"/>
      <c r="BN44" s="765"/>
      <c r="BO44" s="765"/>
      <c r="BP44" s="765"/>
      <c r="BQ44" s="765"/>
      <c r="BR44" s="765"/>
      <c r="BS44" s="765"/>
      <c r="BT44" s="765"/>
      <c r="BU44" s="765"/>
      <c r="BV44" s="765"/>
      <c r="BW44" s="765"/>
      <c r="BX44" s="765"/>
      <c r="BY44" s="765"/>
      <c r="BZ44" s="765"/>
      <c r="CA44" s="765"/>
      <c r="CB44" s="765"/>
      <c r="CC44" s="765"/>
      <c r="CD44" s="26"/>
      <c r="CE44" s="729">
        <f t="shared" si="15"/>
        <v>0</v>
      </c>
      <c r="CF44" s="26"/>
      <c r="CG44" s="26"/>
      <c r="CH44" s="26"/>
      <c r="CI44" s="26"/>
      <c r="CJ44" s="26"/>
      <c r="CK44" s="26"/>
      <c r="CL44" s="26"/>
      <c r="CM44" s="26"/>
      <c r="CN44" s="26"/>
      <c r="CO44" s="26"/>
      <c r="CP44" s="26"/>
      <c r="CQ44" s="26"/>
      <c r="CR44" s="26"/>
      <c r="CS44" s="26"/>
      <c r="CT44" s="26"/>
      <c r="CU44" s="26"/>
    </row>
    <row r="45" spans="1:99" ht="15" customHeight="1" x14ac:dyDescent="0.25">
      <c r="A45" s="334">
        <f t="shared" si="3"/>
        <v>0</v>
      </c>
      <c r="B45" s="722"/>
      <c r="C45" s="722"/>
      <c r="D45" s="722"/>
      <c r="E45" s="722"/>
      <c r="F45" s="722"/>
      <c r="G45" s="722"/>
      <c r="H45" s="723"/>
      <c r="I45" s="22"/>
      <c r="J45" s="22"/>
      <c r="K45" s="22"/>
      <c r="L45" s="10"/>
      <c r="M45" s="22"/>
      <c r="N45" s="725"/>
      <c r="O45" s="10"/>
      <c r="P45" s="726"/>
      <c r="Q45" s="749"/>
      <c r="R45" s="726"/>
      <c r="S45" s="726"/>
      <c r="T45" s="726"/>
      <c r="U45" s="316">
        <f t="shared" si="4"/>
        <v>0</v>
      </c>
      <c r="V45" s="168"/>
      <c r="W45" s="331" t="str">
        <f t="shared" si="17"/>
        <v/>
      </c>
      <c r="X45" s="168"/>
      <c r="Y45" s="168"/>
      <c r="Z45" s="168"/>
      <c r="AA45" s="168"/>
      <c r="AB45" s="168"/>
      <c r="AC45" s="168"/>
      <c r="AD45" s="316">
        <f t="shared" si="5"/>
        <v>0</v>
      </c>
      <c r="AE45" s="274"/>
      <c r="AF45" s="724"/>
      <c r="AG45" s="724"/>
      <c r="AH45" s="315">
        <f t="shared" si="6"/>
        <v>0</v>
      </c>
      <c r="AI45" s="759"/>
      <c r="AJ45" s="759"/>
      <c r="AK45" s="759"/>
      <c r="AL45" s="759"/>
      <c r="AM45" s="759"/>
      <c r="AN45" s="759"/>
      <c r="AO45" s="759"/>
      <c r="AP45" s="759"/>
      <c r="AQ45" s="759"/>
      <c r="AR45" s="759"/>
      <c r="AS45" s="315">
        <f t="shared" si="16"/>
        <v>0</v>
      </c>
      <c r="AT45" s="724"/>
      <c r="AU45" s="724"/>
      <c r="AV45" s="315">
        <f t="shared" si="7"/>
        <v>0</v>
      </c>
      <c r="AW45" s="315">
        <f t="shared" si="8"/>
        <v>0</v>
      </c>
      <c r="AX45" s="168"/>
      <c r="AY45" s="168"/>
      <c r="AZ45" s="720" t="e">
        <f t="shared" si="9"/>
        <v>#N/A</v>
      </c>
      <c r="BA45" s="720" t="e">
        <f t="shared" si="10"/>
        <v>#N/A</v>
      </c>
      <c r="BB45" s="720" t="str">
        <f t="shared" si="11"/>
        <v xml:space="preserve"> / </v>
      </c>
      <c r="BC45" s="720" t="e">
        <f t="shared" si="12"/>
        <v>#DIV/0!</v>
      </c>
      <c r="BD45" s="720" t="e">
        <f t="shared" si="13"/>
        <v>#DIV/0!</v>
      </c>
      <c r="BE45" s="720" t="e">
        <f t="shared" si="14"/>
        <v>#DIV/0!</v>
      </c>
      <c r="BF45" s="765"/>
      <c r="BG45" s="765"/>
      <c r="BH45" s="765"/>
      <c r="BI45" s="765"/>
      <c r="BJ45" s="765"/>
      <c r="BK45" s="765"/>
      <c r="BL45" s="765"/>
      <c r="BM45" s="765"/>
      <c r="BN45" s="765"/>
      <c r="BO45" s="765"/>
      <c r="BP45" s="765"/>
      <c r="BQ45" s="765"/>
      <c r="BR45" s="765"/>
      <c r="BS45" s="765"/>
      <c r="BT45" s="765"/>
      <c r="BU45" s="765"/>
      <c r="BV45" s="765"/>
      <c r="BW45" s="765"/>
      <c r="BX45" s="765"/>
      <c r="BY45" s="765"/>
      <c r="BZ45" s="765"/>
      <c r="CA45" s="765"/>
      <c r="CB45" s="765"/>
      <c r="CC45" s="765"/>
      <c r="CD45" s="26"/>
      <c r="CE45" s="729">
        <f t="shared" si="15"/>
        <v>0</v>
      </c>
      <c r="CF45" s="26"/>
      <c r="CG45" s="26"/>
      <c r="CH45" s="26"/>
      <c r="CI45" s="26"/>
      <c r="CJ45" s="26"/>
      <c r="CK45" s="26"/>
      <c r="CL45" s="26"/>
      <c r="CM45" s="26"/>
      <c r="CN45" s="26"/>
      <c r="CO45" s="26"/>
      <c r="CP45" s="26"/>
      <c r="CQ45" s="26"/>
      <c r="CR45" s="26"/>
      <c r="CS45" s="26"/>
      <c r="CT45" s="26"/>
      <c r="CU45" s="26"/>
    </row>
    <row r="46" spans="1:99" ht="15" customHeight="1" x14ac:dyDescent="0.25">
      <c r="A46" s="334">
        <f t="shared" si="3"/>
        <v>0</v>
      </c>
      <c r="B46" s="722"/>
      <c r="C46" s="722"/>
      <c r="D46" s="722"/>
      <c r="E46" s="722"/>
      <c r="F46" s="722"/>
      <c r="G46" s="722"/>
      <c r="H46" s="723"/>
      <c r="I46" s="22"/>
      <c r="J46" s="22"/>
      <c r="K46" s="22"/>
      <c r="L46" s="10"/>
      <c r="M46" s="22"/>
      <c r="N46" s="725"/>
      <c r="O46" s="10"/>
      <c r="P46" s="726"/>
      <c r="Q46" s="749"/>
      <c r="R46" s="726"/>
      <c r="S46" s="726"/>
      <c r="T46" s="726"/>
      <c r="U46" s="316">
        <f t="shared" si="4"/>
        <v>0</v>
      </c>
      <c r="V46" s="168"/>
      <c r="W46" s="331" t="str">
        <f t="shared" si="17"/>
        <v/>
      </c>
      <c r="X46" s="168"/>
      <c r="Y46" s="168"/>
      <c r="Z46" s="168"/>
      <c r="AA46" s="168"/>
      <c r="AB46" s="168"/>
      <c r="AC46" s="168"/>
      <c r="AD46" s="316">
        <f t="shared" si="5"/>
        <v>0</v>
      </c>
      <c r="AE46" s="274"/>
      <c r="AF46" s="724"/>
      <c r="AG46" s="724"/>
      <c r="AH46" s="315">
        <f t="shared" si="6"/>
        <v>0</v>
      </c>
      <c r="AI46" s="759"/>
      <c r="AJ46" s="759"/>
      <c r="AK46" s="759"/>
      <c r="AL46" s="759"/>
      <c r="AM46" s="759"/>
      <c r="AN46" s="759"/>
      <c r="AO46" s="759"/>
      <c r="AP46" s="759"/>
      <c r="AQ46" s="759"/>
      <c r="AR46" s="759"/>
      <c r="AS46" s="315">
        <f t="shared" si="16"/>
        <v>0</v>
      </c>
      <c r="AT46" s="724"/>
      <c r="AU46" s="724"/>
      <c r="AV46" s="315">
        <f t="shared" si="7"/>
        <v>0</v>
      </c>
      <c r="AW46" s="315">
        <f t="shared" si="8"/>
        <v>0</v>
      </c>
      <c r="AX46" s="168"/>
      <c r="AY46" s="168"/>
      <c r="AZ46" s="720" t="e">
        <f t="shared" si="9"/>
        <v>#N/A</v>
      </c>
      <c r="BA46" s="720" t="e">
        <f t="shared" si="10"/>
        <v>#N/A</v>
      </c>
      <c r="BB46" s="720" t="str">
        <f t="shared" si="11"/>
        <v xml:space="preserve"> / </v>
      </c>
      <c r="BC46" s="720" t="e">
        <f t="shared" si="12"/>
        <v>#DIV/0!</v>
      </c>
      <c r="BD46" s="720" t="e">
        <f t="shared" si="13"/>
        <v>#DIV/0!</v>
      </c>
      <c r="BE46" s="720" t="e">
        <f t="shared" si="14"/>
        <v>#DIV/0!</v>
      </c>
      <c r="BF46" s="765"/>
      <c r="BG46" s="765"/>
      <c r="BH46" s="765"/>
      <c r="BI46" s="765"/>
      <c r="BJ46" s="765"/>
      <c r="BK46" s="765"/>
      <c r="BL46" s="765"/>
      <c r="BM46" s="765"/>
      <c r="BN46" s="765"/>
      <c r="BO46" s="765"/>
      <c r="BP46" s="765"/>
      <c r="BQ46" s="765"/>
      <c r="BR46" s="765"/>
      <c r="BS46" s="765"/>
      <c r="BT46" s="765"/>
      <c r="BU46" s="765"/>
      <c r="BV46" s="765"/>
      <c r="BW46" s="765"/>
      <c r="BX46" s="765"/>
      <c r="BY46" s="765"/>
      <c r="BZ46" s="765"/>
      <c r="CA46" s="765"/>
      <c r="CB46" s="765"/>
      <c r="CC46" s="765"/>
      <c r="CD46" s="26"/>
      <c r="CE46" s="729">
        <f t="shared" si="15"/>
        <v>0</v>
      </c>
      <c r="CF46" s="26"/>
      <c r="CG46" s="26"/>
      <c r="CH46" s="26"/>
      <c r="CI46" s="26"/>
      <c r="CJ46" s="26"/>
      <c r="CK46" s="26"/>
      <c r="CL46" s="26"/>
      <c r="CM46" s="26"/>
      <c r="CN46" s="26"/>
      <c r="CO46" s="26"/>
      <c r="CP46" s="26"/>
      <c r="CQ46" s="26"/>
      <c r="CR46" s="26"/>
      <c r="CS46" s="26"/>
      <c r="CT46" s="26"/>
      <c r="CU46" s="26"/>
    </row>
    <row r="47" spans="1:99" ht="15" customHeight="1" x14ac:dyDescent="0.25">
      <c r="A47" s="334">
        <f t="shared" si="3"/>
        <v>0</v>
      </c>
      <c r="B47" s="722"/>
      <c r="C47" s="722"/>
      <c r="D47" s="722"/>
      <c r="E47" s="722"/>
      <c r="F47" s="722"/>
      <c r="G47" s="722"/>
      <c r="H47" s="723"/>
      <c r="I47" s="22"/>
      <c r="J47" s="22"/>
      <c r="K47" s="22"/>
      <c r="L47" s="10"/>
      <c r="M47" s="22"/>
      <c r="N47" s="725"/>
      <c r="O47" s="10"/>
      <c r="P47" s="726"/>
      <c r="Q47" s="749"/>
      <c r="R47" s="726"/>
      <c r="S47" s="726"/>
      <c r="T47" s="726"/>
      <c r="U47" s="316">
        <f t="shared" si="4"/>
        <v>0</v>
      </c>
      <c r="V47" s="168"/>
      <c r="W47" s="331" t="str">
        <f t="shared" si="17"/>
        <v/>
      </c>
      <c r="X47" s="168"/>
      <c r="Y47" s="168"/>
      <c r="Z47" s="168"/>
      <c r="AA47" s="168"/>
      <c r="AB47" s="168"/>
      <c r="AC47" s="168"/>
      <c r="AD47" s="316">
        <f t="shared" si="5"/>
        <v>0</v>
      </c>
      <c r="AE47" s="274"/>
      <c r="AF47" s="724"/>
      <c r="AG47" s="724"/>
      <c r="AH47" s="315">
        <f t="shared" si="6"/>
        <v>0</v>
      </c>
      <c r="AI47" s="759"/>
      <c r="AJ47" s="759"/>
      <c r="AK47" s="759"/>
      <c r="AL47" s="759"/>
      <c r="AM47" s="759"/>
      <c r="AN47" s="759"/>
      <c r="AO47" s="759"/>
      <c r="AP47" s="759"/>
      <c r="AQ47" s="759"/>
      <c r="AR47" s="759"/>
      <c r="AS47" s="315">
        <f t="shared" si="16"/>
        <v>0</v>
      </c>
      <c r="AT47" s="724"/>
      <c r="AU47" s="724"/>
      <c r="AV47" s="315">
        <f t="shared" si="7"/>
        <v>0</v>
      </c>
      <c r="AW47" s="315">
        <f t="shared" si="8"/>
        <v>0</v>
      </c>
      <c r="AX47" s="168"/>
      <c r="AY47" s="168"/>
      <c r="AZ47" s="720" t="e">
        <f t="shared" si="9"/>
        <v>#N/A</v>
      </c>
      <c r="BA47" s="720" t="e">
        <f t="shared" si="10"/>
        <v>#N/A</v>
      </c>
      <c r="BB47" s="720" t="str">
        <f t="shared" si="11"/>
        <v xml:space="preserve"> / </v>
      </c>
      <c r="BC47" s="720" t="e">
        <f t="shared" si="12"/>
        <v>#DIV/0!</v>
      </c>
      <c r="BD47" s="720" t="e">
        <f t="shared" si="13"/>
        <v>#DIV/0!</v>
      </c>
      <c r="BE47" s="720" t="e">
        <f t="shared" si="14"/>
        <v>#DIV/0!</v>
      </c>
      <c r="BF47" s="765"/>
      <c r="BG47" s="765"/>
      <c r="BH47" s="765"/>
      <c r="BI47" s="765"/>
      <c r="BJ47" s="765"/>
      <c r="BK47" s="765"/>
      <c r="BL47" s="765"/>
      <c r="BM47" s="765"/>
      <c r="BN47" s="765"/>
      <c r="BO47" s="765"/>
      <c r="BP47" s="765"/>
      <c r="BQ47" s="765"/>
      <c r="BR47" s="765"/>
      <c r="BS47" s="765"/>
      <c r="BT47" s="765"/>
      <c r="BU47" s="765"/>
      <c r="BV47" s="765"/>
      <c r="BW47" s="765"/>
      <c r="BX47" s="765"/>
      <c r="BY47" s="765"/>
      <c r="BZ47" s="765"/>
      <c r="CA47" s="765"/>
      <c r="CB47" s="765"/>
      <c r="CC47" s="765"/>
      <c r="CD47" s="26"/>
      <c r="CE47" s="729">
        <f t="shared" si="15"/>
        <v>0</v>
      </c>
      <c r="CF47" s="26"/>
      <c r="CG47" s="26"/>
      <c r="CH47" s="26"/>
      <c r="CI47" s="26"/>
      <c r="CJ47" s="26"/>
      <c r="CK47" s="26"/>
      <c r="CL47" s="26"/>
      <c r="CM47" s="26"/>
      <c r="CN47" s="26"/>
      <c r="CO47" s="26"/>
      <c r="CP47" s="26"/>
      <c r="CQ47" s="26"/>
      <c r="CR47" s="26"/>
      <c r="CS47" s="26"/>
      <c r="CT47" s="26"/>
      <c r="CU47" s="26"/>
    </row>
    <row r="48" spans="1:99" ht="15" customHeight="1" x14ac:dyDescent="0.25">
      <c r="A48" s="334">
        <f t="shared" si="3"/>
        <v>0</v>
      </c>
      <c r="B48" s="722"/>
      <c r="C48" s="722"/>
      <c r="D48" s="722"/>
      <c r="E48" s="722"/>
      <c r="F48" s="722"/>
      <c r="G48" s="722"/>
      <c r="H48" s="723"/>
      <c r="I48" s="22"/>
      <c r="J48" s="22"/>
      <c r="K48" s="22"/>
      <c r="L48" s="10"/>
      <c r="M48" s="22"/>
      <c r="N48" s="725"/>
      <c r="O48" s="10"/>
      <c r="P48" s="726"/>
      <c r="Q48" s="749"/>
      <c r="R48" s="726"/>
      <c r="S48" s="726"/>
      <c r="T48" s="726"/>
      <c r="U48" s="316">
        <f t="shared" si="4"/>
        <v>0</v>
      </c>
      <c r="V48" s="168"/>
      <c r="W48" s="331" t="str">
        <f t="shared" si="17"/>
        <v/>
      </c>
      <c r="X48" s="168"/>
      <c r="Y48" s="168"/>
      <c r="Z48" s="168"/>
      <c r="AA48" s="168"/>
      <c r="AB48" s="168"/>
      <c r="AC48" s="168"/>
      <c r="AD48" s="316">
        <f t="shared" si="5"/>
        <v>0</v>
      </c>
      <c r="AE48" s="274"/>
      <c r="AF48" s="724"/>
      <c r="AG48" s="724"/>
      <c r="AH48" s="315">
        <f t="shared" si="6"/>
        <v>0</v>
      </c>
      <c r="AI48" s="759"/>
      <c r="AJ48" s="759"/>
      <c r="AK48" s="759"/>
      <c r="AL48" s="759"/>
      <c r="AM48" s="759"/>
      <c r="AN48" s="759"/>
      <c r="AO48" s="759"/>
      <c r="AP48" s="759"/>
      <c r="AQ48" s="759"/>
      <c r="AR48" s="759"/>
      <c r="AS48" s="315">
        <f t="shared" si="16"/>
        <v>0</v>
      </c>
      <c r="AT48" s="724"/>
      <c r="AU48" s="724"/>
      <c r="AV48" s="315">
        <f t="shared" si="7"/>
        <v>0</v>
      </c>
      <c r="AW48" s="315">
        <f t="shared" si="8"/>
        <v>0</v>
      </c>
      <c r="AX48" s="168"/>
      <c r="AY48" s="168"/>
      <c r="AZ48" s="720" t="e">
        <f t="shared" si="9"/>
        <v>#N/A</v>
      </c>
      <c r="BA48" s="720" t="e">
        <f t="shared" si="10"/>
        <v>#N/A</v>
      </c>
      <c r="BB48" s="720" t="str">
        <f t="shared" si="11"/>
        <v xml:space="preserve"> / </v>
      </c>
      <c r="BC48" s="720" t="e">
        <f t="shared" si="12"/>
        <v>#DIV/0!</v>
      </c>
      <c r="BD48" s="720" t="e">
        <f t="shared" si="13"/>
        <v>#DIV/0!</v>
      </c>
      <c r="BE48" s="720" t="e">
        <f t="shared" si="14"/>
        <v>#DIV/0!</v>
      </c>
      <c r="BF48" s="765"/>
      <c r="BG48" s="765"/>
      <c r="BH48" s="765"/>
      <c r="BI48" s="765"/>
      <c r="BJ48" s="765"/>
      <c r="BK48" s="765"/>
      <c r="BL48" s="765"/>
      <c r="BM48" s="765"/>
      <c r="BN48" s="765"/>
      <c r="BO48" s="765"/>
      <c r="BP48" s="765"/>
      <c r="BQ48" s="765"/>
      <c r="BR48" s="765"/>
      <c r="BS48" s="765"/>
      <c r="BT48" s="765"/>
      <c r="BU48" s="765"/>
      <c r="BV48" s="765"/>
      <c r="BW48" s="765"/>
      <c r="BX48" s="765"/>
      <c r="BY48" s="765"/>
      <c r="BZ48" s="765"/>
      <c r="CA48" s="765"/>
      <c r="CB48" s="765"/>
      <c r="CC48" s="765"/>
      <c r="CD48" s="26"/>
      <c r="CE48" s="729">
        <f t="shared" si="15"/>
        <v>0</v>
      </c>
      <c r="CF48" s="26"/>
      <c r="CG48" s="26"/>
      <c r="CH48" s="26"/>
      <c r="CI48" s="26"/>
      <c r="CJ48" s="26"/>
      <c r="CK48" s="26"/>
      <c r="CL48" s="26"/>
      <c r="CM48" s="26"/>
      <c r="CN48" s="26"/>
      <c r="CO48" s="26"/>
      <c r="CP48" s="26"/>
      <c r="CQ48" s="26"/>
      <c r="CR48" s="26"/>
      <c r="CS48" s="26"/>
      <c r="CT48" s="26"/>
      <c r="CU48" s="26"/>
    </row>
    <row r="49" spans="1:99" ht="15" customHeight="1" x14ac:dyDescent="0.25">
      <c r="A49" s="334">
        <f t="shared" si="3"/>
        <v>0</v>
      </c>
      <c r="B49" s="722"/>
      <c r="C49" s="722"/>
      <c r="D49" s="722"/>
      <c r="E49" s="722"/>
      <c r="F49" s="722"/>
      <c r="G49" s="722"/>
      <c r="H49" s="723"/>
      <c r="I49" s="22"/>
      <c r="J49" s="22"/>
      <c r="K49" s="22"/>
      <c r="L49" s="10"/>
      <c r="M49" s="22"/>
      <c r="N49" s="725"/>
      <c r="O49" s="10"/>
      <c r="P49" s="726"/>
      <c r="Q49" s="749"/>
      <c r="R49" s="726"/>
      <c r="S49" s="726"/>
      <c r="T49" s="726"/>
      <c r="U49" s="316">
        <f t="shared" si="4"/>
        <v>0</v>
      </c>
      <c r="V49" s="168"/>
      <c r="W49" s="331" t="str">
        <f t="shared" si="17"/>
        <v/>
      </c>
      <c r="X49" s="168"/>
      <c r="Y49" s="168"/>
      <c r="Z49" s="168"/>
      <c r="AA49" s="168"/>
      <c r="AB49" s="168"/>
      <c r="AC49" s="168"/>
      <c r="AD49" s="316">
        <f t="shared" si="5"/>
        <v>0</v>
      </c>
      <c r="AE49" s="274"/>
      <c r="AF49" s="724"/>
      <c r="AG49" s="724"/>
      <c r="AH49" s="315">
        <f t="shared" si="6"/>
        <v>0</v>
      </c>
      <c r="AI49" s="759"/>
      <c r="AJ49" s="759"/>
      <c r="AK49" s="759"/>
      <c r="AL49" s="759"/>
      <c r="AM49" s="759"/>
      <c r="AN49" s="759"/>
      <c r="AO49" s="759"/>
      <c r="AP49" s="759"/>
      <c r="AQ49" s="759"/>
      <c r="AR49" s="759"/>
      <c r="AS49" s="315">
        <f t="shared" si="16"/>
        <v>0</v>
      </c>
      <c r="AT49" s="724"/>
      <c r="AU49" s="724"/>
      <c r="AV49" s="315">
        <f t="shared" si="7"/>
        <v>0</v>
      </c>
      <c r="AW49" s="315">
        <f t="shared" si="8"/>
        <v>0</v>
      </c>
      <c r="AX49" s="168"/>
      <c r="AY49" s="168"/>
      <c r="AZ49" s="720" t="e">
        <f t="shared" si="9"/>
        <v>#N/A</v>
      </c>
      <c r="BA49" s="720" t="e">
        <f t="shared" si="10"/>
        <v>#N/A</v>
      </c>
      <c r="BB49" s="720" t="str">
        <f t="shared" si="11"/>
        <v xml:space="preserve"> / </v>
      </c>
      <c r="BC49" s="720" t="e">
        <f t="shared" si="12"/>
        <v>#DIV/0!</v>
      </c>
      <c r="BD49" s="720" t="e">
        <f t="shared" si="13"/>
        <v>#DIV/0!</v>
      </c>
      <c r="BE49" s="720" t="e">
        <f t="shared" si="14"/>
        <v>#DIV/0!</v>
      </c>
      <c r="BF49" s="765"/>
      <c r="BG49" s="765"/>
      <c r="BH49" s="765"/>
      <c r="BI49" s="765"/>
      <c r="BJ49" s="765"/>
      <c r="BK49" s="765"/>
      <c r="BL49" s="765"/>
      <c r="BM49" s="765"/>
      <c r="BN49" s="765"/>
      <c r="BO49" s="765"/>
      <c r="BP49" s="765"/>
      <c r="BQ49" s="765"/>
      <c r="BR49" s="765"/>
      <c r="BS49" s="765"/>
      <c r="BT49" s="765"/>
      <c r="BU49" s="765"/>
      <c r="BV49" s="765"/>
      <c r="BW49" s="765"/>
      <c r="BX49" s="765"/>
      <c r="BY49" s="765"/>
      <c r="BZ49" s="765"/>
      <c r="CA49" s="765"/>
      <c r="CB49" s="765"/>
      <c r="CC49" s="765"/>
      <c r="CD49" s="26"/>
      <c r="CE49" s="729">
        <f t="shared" si="15"/>
        <v>0</v>
      </c>
      <c r="CF49" s="26"/>
      <c r="CG49" s="26"/>
      <c r="CH49" s="26"/>
      <c r="CI49" s="26"/>
      <c r="CJ49" s="26"/>
      <c r="CK49" s="26"/>
      <c r="CL49" s="26"/>
      <c r="CM49" s="26"/>
      <c r="CN49" s="26"/>
      <c r="CO49" s="26"/>
      <c r="CP49" s="26"/>
      <c r="CQ49" s="26"/>
      <c r="CR49" s="26"/>
      <c r="CS49" s="26"/>
      <c r="CT49" s="26"/>
      <c r="CU49" s="26"/>
    </row>
    <row r="50" spans="1:99" ht="15" customHeight="1" x14ac:dyDescent="0.25">
      <c r="A50" s="334">
        <f t="shared" si="3"/>
        <v>0</v>
      </c>
      <c r="B50" s="722"/>
      <c r="C50" s="722"/>
      <c r="D50" s="722"/>
      <c r="E50" s="722"/>
      <c r="F50" s="722"/>
      <c r="G50" s="722"/>
      <c r="H50" s="723"/>
      <c r="I50" s="22"/>
      <c r="J50" s="22"/>
      <c r="K50" s="22"/>
      <c r="L50" s="10"/>
      <c r="M50" s="22"/>
      <c r="N50" s="725"/>
      <c r="O50" s="10"/>
      <c r="P50" s="726"/>
      <c r="Q50" s="749"/>
      <c r="R50" s="726"/>
      <c r="S50" s="726"/>
      <c r="T50" s="726"/>
      <c r="U50" s="316">
        <f t="shared" si="4"/>
        <v>0</v>
      </c>
      <c r="V50" s="168"/>
      <c r="W50" s="331" t="str">
        <f t="shared" si="17"/>
        <v/>
      </c>
      <c r="X50" s="168"/>
      <c r="Y50" s="168"/>
      <c r="Z50" s="168"/>
      <c r="AA50" s="168"/>
      <c r="AB50" s="168"/>
      <c r="AC50" s="168"/>
      <c r="AD50" s="316">
        <f t="shared" si="5"/>
        <v>0</v>
      </c>
      <c r="AE50" s="274"/>
      <c r="AF50" s="724"/>
      <c r="AG50" s="724"/>
      <c r="AH50" s="315">
        <f t="shared" si="6"/>
        <v>0</v>
      </c>
      <c r="AI50" s="759"/>
      <c r="AJ50" s="759"/>
      <c r="AK50" s="759"/>
      <c r="AL50" s="759"/>
      <c r="AM50" s="759"/>
      <c r="AN50" s="759"/>
      <c r="AO50" s="759"/>
      <c r="AP50" s="759"/>
      <c r="AQ50" s="759"/>
      <c r="AR50" s="759"/>
      <c r="AS50" s="315">
        <f t="shared" si="16"/>
        <v>0</v>
      </c>
      <c r="AT50" s="724"/>
      <c r="AU50" s="724"/>
      <c r="AV50" s="315">
        <f t="shared" si="7"/>
        <v>0</v>
      </c>
      <c r="AW50" s="315">
        <f t="shared" si="8"/>
        <v>0</v>
      </c>
      <c r="AX50" s="168"/>
      <c r="AY50" s="168"/>
      <c r="AZ50" s="720" t="e">
        <f t="shared" si="9"/>
        <v>#N/A</v>
      </c>
      <c r="BA50" s="720" t="e">
        <f t="shared" si="10"/>
        <v>#N/A</v>
      </c>
      <c r="BB50" s="720" t="str">
        <f t="shared" si="11"/>
        <v xml:space="preserve"> / </v>
      </c>
      <c r="BC50" s="720" t="e">
        <f t="shared" si="12"/>
        <v>#DIV/0!</v>
      </c>
      <c r="BD50" s="720" t="e">
        <f t="shared" si="13"/>
        <v>#DIV/0!</v>
      </c>
      <c r="BE50" s="720" t="e">
        <f t="shared" si="14"/>
        <v>#DIV/0!</v>
      </c>
      <c r="BF50" s="765"/>
      <c r="BG50" s="765"/>
      <c r="BH50" s="765"/>
      <c r="BI50" s="765"/>
      <c r="BJ50" s="765"/>
      <c r="BK50" s="765"/>
      <c r="BL50" s="765"/>
      <c r="BM50" s="765"/>
      <c r="BN50" s="765"/>
      <c r="BO50" s="765"/>
      <c r="BP50" s="765"/>
      <c r="BQ50" s="765"/>
      <c r="BR50" s="765"/>
      <c r="BS50" s="765"/>
      <c r="BT50" s="765"/>
      <c r="BU50" s="765"/>
      <c r="BV50" s="765"/>
      <c r="BW50" s="765"/>
      <c r="BX50" s="765"/>
      <c r="BY50" s="765"/>
      <c r="BZ50" s="765"/>
      <c r="CA50" s="765"/>
      <c r="CB50" s="765"/>
      <c r="CC50" s="765"/>
      <c r="CD50" s="26"/>
      <c r="CE50" s="729">
        <f t="shared" si="15"/>
        <v>0</v>
      </c>
      <c r="CF50" s="26"/>
      <c r="CG50" s="26"/>
      <c r="CH50" s="26"/>
      <c r="CI50" s="26"/>
      <c r="CJ50" s="26"/>
      <c r="CK50" s="26"/>
      <c r="CL50" s="26"/>
      <c r="CM50" s="26"/>
      <c r="CN50" s="26"/>
      <c r="CO50" s="26"/>
      <c r="CP50" s="26"/>
      <c r="CQ50" s="26"/>
      <c r="CR50" s="26"/>
      <c r="CS50" s="26"/>
      <c r="CT50" s="26"/>
      <c r="CU50" s="26"/>
    </row>
    <row r="51" spans="1:99" ht="15" customHeight="1" x14ac:dyDescent="0.25">
      <c r="A51" s="334">
        <f t="shared" si="3"/>
        <v>0</v>
      </c>
      <c r="B51" s="722"/>
      <c r="C51" s="722"/>
      <c r="D51" s="722"/>
      <c r="E51" s="722"/>
      <c r="F51" s="722"/>
      <c r="G51" s="722"/>
      <c r="H51" s="723"/>
      <c r="I51" s="22"/>
      <c r="J51" s="22"/>
      <c r="K51" s="22"/>
      <c r="L51" s="10"/>
      <c r="M51" s="22"/>
      <c r="N51" s="725"/>
      <c r="O51" s="10"/>
      <c r="P51" s="726"/>
      <c r="Q51" s="749"/>
      <c r="R51" s="726"/>
      <c r="S51" s="726"/>
      <c r="T51" s="726"/>
      <c r="U51" s="316">
        <f t="shared" si="4"/>
        <v>0</v>
      </c>
      <c r="V51" s="168"/>
      <c r="W51" s="331" t="str">
        <f t="shared" si="17"/>
        <v/>
      </c>
      <c r="X51" s="168"/>
      <c r="Y51" s="168"/>
      <c r="Z51" s="168"/>
      <c r="AA51" s="168"/>
      <c r="AB51" s="168"/>
      <c r="AC51" s="168"/>
      <c r="AD51" s="316">
        <f t="shared" si="5"/>
        <v>0</v>
      </c>
      <c r="AE51" s="274"/>
      <c r="AF51" s="724"/>
      <c r="AG51" s="724"/>
      <c r="AH51" s="315">
        <f t="shared" si="6"/>
        <v>0</v>
      </c>
      <c r="AI51" s="759"/>
      <c r="AJ51" s="759"/>
      <c r="AK51" s="759"/>
      <c r="AL51" s="759"/>
      <c r="AM51" s="759"/>
      <c r="AN51" s="759"/>
      <c r="AO51" s="759"/>
      <c r="AP51" s="759"/>
      <c r="AQ51" s="759"/>
      <c r="AR51" s="759"/>
      <c r="AS51" s="315">
        <f t="shared" si="16"/>
        <v>0</v>
      </c>
      <c r="AT51" s="724"/>
      <c r="AU51" s="724"/>
      <c r="AV51" s="315">
        <f t="shared" si="7"/>
        <v>0</v>
      </c>
      <c r="AW51" s="315">
        <f t="shared" si="8"/>
        <v>0</v>
      </c>
      <c r="AX51" s="168"/>
      <c r="AY51" s="168"/>
      <c r="AZ51" s="720" t="e">
        <f t="shared" si="9"/>
        <v>#N/A</v>
      </c>
      <c r="BA51" s="720" t="e">
        <f t="shared" si="10"/>
        <v>#N/A</v>
      </c>
      <c r="BB51" s="720" t="str">
        <f t="shared" si="11"/>
        <v xml:space="preserve"> / </v>
      </c>
      <c r="BC51" s="720" t="e">
        <f t="shared" si="12"/>
        <v>#DIV/0!</v>
      </c>
      <c r="BD51" s="720" t="e">
        <f t="shared" si="13"/>
        <v>#DIV/0!</v>
      </c>
      <c r="BE51" s="720" t="e">
        <f t="shared" si="14"/>
        <v>#DIV/0!</v>
      </c>
      <c r="BF51" s="765"/>
      <c r="BG51" s="765"/>
      <c r="BH51" s="765"/>
      <c r="BI51" s="765"/>
      <c r="BJ51" s="765"/>
      <c r="BK51" s="765"/>
      <c r="BL51" s="765"/>
      <c r="BM51" s="765"/>
      <c r="BN51" s="765"/>
      <c r="BO51" s="765"/>
      <c r="BP51" s="765"/>
      <c r="BQ51" s="765"/>
      <c r="BR51" s="765"/>
      <c r="BS51" s="765"/>
      <c r="BT51" s="765"/>
      <c r="BU51" s="765"/>
      <c r="BV51" s="765"/>
      <c r="BW51" s="765"/>
      <c r="BX51" s="765"/>
      <c r="BY51" s="765"/>
      <c r="BZ51" s="765"/>
      <c r="CA51" s="765"/>
      <c r="CB51" s="765"/>
      <c r="CC51" s="765"/>
      <c r="CD51" s="26"/>
      <c r="CE51" s="729">
        <f t="shared" si="15"/>
        <v>0</v>
      </c>
      <c r="CF51" s="26"/>
      <c r="CG51" s="26"/>
      <c r="CH51" s="26"/>
      <c r="CI51" s="26"/>
      <c r="CJ51" s="26"/>
      <c r="CK51" s="26"/>
      <c r="CL51" s="26"/>
      <c r="CM51" s="26"/>
      <c r="CN51" s="26"/>
      <c r="CO51" s="26"/>
      <c r="CP51" s="26"/>
      <c r="CQ51" s="26"/>
      <c r="CR51" s="26"/>
      <c r="CS51" s="26"/>
      <c r="CT51" s="26"/>
      <c r="CU51" s="26"/>
    </row>
    <row r="52" spans="1:99" ht="15" customHeight="1" x14ac:dyDescent="0.25">
      <c r="A52" s="334">
        <f t="shared" si="3"/>
        <v>0</v>
      </c>
      <c r="B52" s="722"/>
      <c r="C52" s="722"/>
      <c r="D52" s="722"/>
      <c r="E52" s="722"/>
      <c r="F52" s="722"/>
      <c r="G52" s="722"/>
      <c r="H52" s="723"/>
      <c r="I52" s="22"/>
      <c r="J52" s="22"/>
      <c r="K52" s="22"/>
      <c r="L52" s="10"/>
      <c r="M52" s="22"/>
      <c r="N52" s="725"/>
      <c r="O52" s="10"/>
      <c r="P52" s="726"/>
      <c r="Q52" s="749"/>
      <c r="R52" s="726"/>
      <c r="S52" s="726"/>
      <c r="T52" s="726"/>
      <c r="U52" s="316">
        <f t="shared" si="4"/>
        <v>0</v>
      </c>
      <c r="V52" s="168"/>
      <c r="W52" s="331" t="str">
        <f t="shared" si="17"/>
        <v/>
      </c>
      <c r="X52" s="168"/>
      <c r="Y52" s="168"/>
      <c r="Z52" s="168"/>
      <c r="AA52" s="168"/>
      <c r="AB52" s="168"/>
      <c r="AC52" s="168"/>
      <c r="AD52" s="316">
        <f t="shared" si="5"/>
        <v>0</v>
      </c>
      <c r="AE52" s="274"/>
      <c r="AF52" s="724"/>
      <c r="AG52" s="724"/>
      <c r="AH52" s="315">
        <f t="shared" si="6"/>
        <v>0</v>
      </c>
      <c r="AI52" s="759"/>
      <c r="AJ52" s="759"/>
      <c r="AK52" s="759"/>
      <c r="AL52" s="759"/>
      <c r="AM52" s="759"/>
      <c r="AN52" s="759"/>
      <c r="AO52" s="759"/>
      <c r="AP52" s="759"/>
      <c r="AQ52" s="759"/>
      <c r="AR52" s="759"/>
      <c r="AS52" s="315">
        <f t="shared" si="16"/>
        <v>0</v>
      </c>
      <c r="AT52" s="724"/>
      <c r="AU52" s="724"/>
      <c r="AV52" s="315">
        <f t="shared" si="7"/>
        <v>0</v>
      </c>
      <c r="AW52" s="315">
        <f t="shared" si="8"/>
        <v>0</v>
      </c>
      <c r="AX52" s="168"/>
      <c r="AY52" s="168"/>
      <c r="AZ52" s="720" t="e">
        <f t="shared" si="9"/>
        <v>#N/A</v>
      </c>
      <c r="BA52" s="720" t="e">
        <f t="shared" si="10"/>
        <v>#N/A</v>
      </c>
      <c r="BB52" s="720" t="str">
        <f t="shared" si="11"/>
        <v xml:space="preserve"> / </v>
      </c>
      <c r="BC52" s="720" t="e">
        <f t="shared" si="12"/>
        <v>#DIV/0!</v>
      </c>
      <c r="BD52" s="720" t="e">
        <f t="shared" si="13"/>
        <v>#DIV/0!</v>
      </c>
      <c r="BE52" s="720" t="e">
        <f t="shared" si="14"/>
        <v>#DIV/0!</v>
      </c>
      <c r="BF52" s="765"/>
      <c r="BG52" s="765"/>
      <c r="BH52" s="765"/>
      <c r="BI52" s="765"/>
      <c r="BJ52" s="765"/>
      <c r="BK52" s="765"/>
      <c r="BL52" s="765"/>
      <c r="BM52" s="765"/>
      <c r="BN52" s="765"/>
      <c r="BO52" s="765"/>
      <c r="BP52" s="765"/>
      <c r="BQ52" s="765"/>
      <c r="BR52" s="765"/>
      <c r="BS52" s="765"/>
      <c r="BT52" s="765"/>
      <c r="BU52" s="765"/>
      <c r="BV52" s="765"/>
      <c r="BW52" s="765"/>
      <c r="BX52" s="765"/>
      <c r="BY52" s="765"/>
      <c r="BZ52" s="765"/>
      <c r="CA52" s="765"/>
      <c r="CB52" s="765"/>
      <c r="CC52" s="765"/>
      <c r="CD52" s="26"/>
      <c r="CE52" s="729">
        <f t="shared" si="15"/>
        <v>0</v>
      </c>
      <c r="CF52" s="26"/>
      <c r="CG52" s="26"/>
      <c r="CH52" s="26"/>
      <c r="CI52" s="26"/>
      <c r="CJ52" s="26"/>
      <c r="CK52" s="26"/>
      <c r="CL52" s="26"/>
      <c r="CM52" s="26"/>
      <c r="CN52" s="26"/>
      <c r="CO52" s="26"/>
      <c r="CP52" s="26"/>
      <c r="CQ52" s="26"/>
      <c r="CR52" s="26"/>
      <c r="CS52" s="26"/>
      <c r="CT52" s="26"/>
      <c r="CU52" s="26"/>
    </row>
    <row r="53" spans="1:99" ht="15" customHeight="1" x14ac:dyDescent="0.25">
      <c r="A53" s="334">
        <f t="shared" si="3"/>
        <v>0</v>
      </c>
      <c r="B53" s="722"/>
      <c r="C53" s="722"/>
      <c r="D53" s="722"/>
      <c r="E53" s="722"/>
      <c r="F53" s="722"/>
      <c r="G53" s="722"/>
      <c r="H53" s="723"/>
      <c r="I53" s="22"/>
      <c r="J53" s="22"/>
      <c r="K53" s="22"/>
      <c r="L53" s="10"/>
      <c r="M53" s="22"/>
      <c r="N53" s="725"/>
      <c r="O53" s="10"/>
      <c r="P53" s="726"/>
      <c r="Q53" s="749"/>
      <c r="R53" s="726"/>
      <c r="S53" s="726"/>
      <c r="T53" s="726"/>
      <c r="U53" s="316">
        <f t="shared" si="4"/>
        <v>0</v>
      </c>
      <c r="V53" s="168"/>
      <c r="W53" s="331" t="str">
        <f t="shared" si="17"/>
        <v/>
      </c>
      <c r="X53" s="168"/>
      <c r="Y53" s="168"/>
      <c r="Z53" s="168"/>
      <c r="AA53" s="168"/>
      <c r="AB53" s="168"/>
      <c r="AC53" s="168"/>
      <c r="AD53" s="316">
        <f t="shared" si="5"/>
        <v>0</v>
      </c>
      <c r="AE53" s="274"/>
      <c r="AF53" s="724"/>
      <c r="AG53" s="724"/>
      <c r="AH53" s="315">
        <f t="shared" si="6"/>
        <v>0</v>
      </c>
      <c r="AI53" s="759"/>
      <c r="AJ53" s="759"/>
      <c r="AK53" s="759"/>
      <c r="AL53" s="759"/>
      <c r="AM53" s="759"/>
      <c r="AN53" s="759"/>
      <c r="AO53" s="759"/>
      <c r="AP53" s="759"/>
      <c r="AQ53" s="759"/>
      <c r="AR53" s="759"/>
      <c r="AS53" s="315">
        <f t="shared" si="16"/>
        <v>0</v>
      </c>
      <c r="AT53" s="724"/>
      <c r="AU53" s="724"/>
      <c r="AV53" s="315">
        <f t="shared" si="7"/>
        <v>0</v>
      </c>
      <c r="AW53" s="315">
        <f t="shared" si="8"/>
        <v>0</v>
      </c>
      <c r="AX53" s="168"/>
      <c r="AY53" s="168"/>
      <c r="AZ53" s="720" t="e">
        <f t="shared" si="9"/>
        <v>#N/A</v>
      </c>
      <c r="BA53" s="720" t="e">
        <f t="shared" si="10"/>
        <v>#N/A</v>
      </c>
      <c r="BB53" s="720" t="str">
        <f t="shared" si="11"/>
        <v xml:space="preserve"> / </v>
      </c>
      <c r="BC53" s="720" t="e">
        <f t="shared" si="12"/>
        <v>#DIV/0!</v>
      </c>
      <c r="BD53" s="720" t="e">
        <f t="shared" si="13"/>
        <v>#DIV/0!</v>
      </c>
      <c r="BE53" s="720" t="e">
        <f t="shared" si="14"/>
        <v>#DIV/0!</v>
      </c>
      <c r="BF53" s="765"/>
      <c r="BG53" s="765"/>
      <c r="BH53" s="765"/>
      <c r="BI53" s="765"/>
      <c r="BJ53" s="765"/>
      <c r="BK53" s="765"/>
      <c r="BL53" s="765"/>
      <c r="BM53" s="765"/>
      <c r="BN53" s="765"/>
      <c r="BO53" s="765"/>
      <c r="BP53" s="765"/>
      <c r="BQ53" s="765"/>
      <c r="BR53" s="765"/>
      <c r="BS53" s="765"/>
      <c r="BT53" s="765"/>
      <c r="BU53" s="765"/>
      <c r="BV53" s="765"/>
      <c r="BW53" s="765"/>
      <c r="BX53" s="765"/>
      <c r="BY53" s="765"/>
      <c r="BZ53" s="765"/>
      <c r="CA53" s="765"/>
      <c r="CB53" s="765"/>
      <c r="CC53" s="765"/>
      <c r="CD53" s="26"/>
      <c r="CE53" s="729">
        <f t="shared" si="15"/>
        <v>0</v>
      </c>
      <c r="CF53" s="26"/>
      <c r="CG53" s="26"/>
      <c r="CH53" s="26"/>
      <c r="CI53" s="26"/>
      <c r="CJ53" s="26"/>
      <c r="CK53" s="26"/>
      <c r="CL53" s="26"/>
      <c r="CM53" s="26"/>
      <c r="CN53" s="26"/>
      <c r="CO53" s="26"/>
      <c r="CP53" s="26"/>
      <c r="CQ53" s="26"/>
      <c r="CR53" s="26"/>
      <c r="CS53" s="26"/>
      <c r="CT53" s="26"/>
      <c r="CU53" s="26"/>
    </row>
    <row r="54" spans="1:99" ht="15" customHeight="1" x14ac:dyDescent="0.25">
      <c r="A54" s="334">
        <f t="shared" si="3"/>
        <v>0</v>
      </c>
      <c r="B54" s="722"/>
      <c r="C54" s="722"/>
      <c r="D54" s="722"/>
      <c r="E54" s="722"/>
      <c r="F54" s="722"/>
      <c r="G54" s="722"/>
      <c r="H54" s="723"/>
      <c r="I54" s="22"/>
      <c r="J54" s="22"/>
      <c r="K54" s="22"/>
      <c r="L54" s="10"/>
      <c r="M54" s="22"/>
      <c r="N54" s="725"/>
      <c r="O54" s="10"/>
      <c r="P54" s="726"/>
      <c r="Q54" s="749"/>
      <c r="R54" s="726"/>
      <c r="S54" s="726"/>
      <c r="T54" s="726"/>
      <c r="U54" s="316">
        <f t="shared" si="4"/>
        <v>0</v>
      </c>
      <c r="V54" s="168"/>
      <c r="W54" s="331" t="str">
        <f t="shared" si="17"/>
        <v/>
      </c>
      <c r="X54" s="168"/>
      <c r="Y54" s="168"/>
      <c r="Z54" s="168"/>
      <c r="AA54" s="168"/>
      <c r="AB54" s="168"/>
      <c r="AC54" s="168"/>
      <c r="AD54" s="316">
        <f t="shared" si="5"/>
        <v>0</v>
      </c>
      <c r="AE54" s="274"/>
      <c r="AF54" s="724"/>
      <c r="AG54" s="724"/>
      <c r="AH54" s="315">
        <f t="shared" si="6"/>
        <v>0</v>
      </c>
      <c r="AI54" s="759"/>
      <c r="AJ54" s="759"/>
      <c r="AK54" s="759"/>
      <c r="AL54" s="759"/>
      <c r="AM54" s="759"/>
      <c r="AN54" s="759"/>
      <c r="AO54" s="759"/>
      <c r="AP54" s="759"/>
      <c r="AQ54" s="759"/>
      <c r="AR54" s="759"/>
      <c r="AS54" s="315">
        <f t="shared" si="16"/>
        <v>0</v>
      </c>
      <c r="AT54" s="724"/>
      <c r="AU54" s="724"/>
      <c r="AV54" s="315">
        <f t="shared" si="7"/>
        <v>0</v>
      </c>
      <c r="AW54" s="315">
        <f t="shared" si="8"/>
        <v>0</v>
      </c>
      <c r="AX54" s="168"/>
      <c r="AY54" s="168"/>
      <c r="AZ54" s="720" t="e">
        <f t="shared" si="9"/>
        <v>#N/A</v>
      </c>
      <c r="BA54" s="720" t="e">
        <f t="shared" si="10"/>
        <v>#N/A</v>
      </c>
      <c r="BB54" s="720" t="str">
        <f t="shared" si="11"/>
        <v xml:space="preserve"> / </v>
      </c>
      <c r="BC54" s="720" t="e">
        <f t="shared" si="12"/>
        <v>#DIV/0!</v>
      </c>
      <c r="BD54" s="720" t="e">
        <f t="shared" si="13"/>
        <v>#DIV/0!</v>
      </c>
      <c r="BE54" s="720" t="e">
        <f t="shared" si="14"/>
        <v>#DIV/0!</v>
      </c>
      <c r="BF54" s="765"/>
      <c r="BG54" s="765"/>
      <c r="BH54" s="765"/>
      <c r="BI54" s="765"/>
      <c r="BJ54" s="765"/>
      <c r="BK54" s="765"/>
      <c r="BL54" s="765"/>
      <c r="BM54" s="765"/>
      <c r="BN54" s="765"/>
      <c r="BO54" s="765"/>
      <c r="BP54" s="765"/>
      <c r="BQ54" s="765"/>
      <c r="BR54" s="765"/>
      <c r="BS54" s="765"/>
      <c r="BT54" s="765"/>
      <c r="BU54" s="765"/>
      <c r="BV54" s="765"/>
      <c r="BW54" s="765"/>
      <c r="BX54" s="765"/>
      <c r="BY54" s="765"/>
      <c r="BZ54" s="765"/>
      <c r="CA54" s="765"/>
      <c r="CB54" s="765"/>
      <c r="CC54" s="765"/>
      <c r="CD54" s="26"/>
      <c r="CE54" s="729">
        <f t="shared" si="15"/>
        <v>0</v>
      </c>
      <c r="CF54" s="26"/>
      <c r="CG54" s="26"/>
      <c r="CH54" s="26"/>
      <c r="CI54" s="26"/>
      <c r="CJ54" s="26"/>
      <c r="CK54" s="26"/>
      <c r="CL54" s="26"/>
      <c r="CM54" s="26"/>
      <c r="CN54" s="26"/>
      <c r="CO54" s="26"/>
      <c r="CP54" s="26"/>
      <c r="CQ54" s="26"/>
      <c r="CR54" s="26"/>
      <c r="CS54" s="26"/>
      <c r="CT54" s="26"/>
      <c r="CU54" s="26"/>
    </row>
    <row r="55" spans="1:99" ht="15" customHeight="1" x14ac:dyDescent="0.25">
      <c r="A55" s="334">
        <f t="shared" si="3"/>
        <v>0</v>
      </c>
      <c r="B55" s="722"/>
      <c r="C55" s="722"/>
      <c r="D55" s="722"/>
      <c r="E55" s="722"/>
      <c r="F55" s="722"/>
      <c r="G55" s="722"/>
      <c r="H55" s="723"/>
      <c r="I55" s="22"/>
      <c r="J55" s="22"/>
      <c r="K55" s="22"/>
      <c r="L55" s="10"/>
      <c r="M55" s="22"/>
      <c r="N55" s="725"/>
      <c r="O55" s="10"/>
      <c r="P55" s="726"/>
      <c r="Q55" s="749"/>
      <c r="R55" s="726"/>
      <c r="S55" s="726"/>
      <c r="T55" s="726"/>
      <c r="U55" s="316">
        <f t="shared" si="4"/>
        <v>0</v>
      </c>
      <c r="V55" s="168"/>
      <c r="W55" s="331" t="str">
        <f t="shared" si="17"/>
        <v/>
      </c>
      <c r="X55" s="168"/>
      <c r="Y55" s="168"/>
      <c r="Z55" s="168"/>
      <c r="AA55" s="168"/>
      <c r="AB55" s="168"/>
      <c r="AC55" s="168"/>
      <c r="AD55" s="316">
        <f t="shared" si="5"/>
        <v>0</v>
      </c>
      <c r="AE55" s="274"/>
      <c r="AF55" s="724"/>
      <c r="AG55" s="724"/>
      <c r="AH55" s="315">
        <f t="shared" si="6"/>
        <v>0</v>
      </c>
      <c r="AI55" s="759"/>
      <c r="AJ55" s="759"/>
      <c r="AK55" s="759"/>
      <c r="AL55" s="759"/>
      <c r="AM55" s="759"/>
      <c r="AN55" s="759"/>
      <c r="AO55" s="759"/>
      <c r="AP55" s="759"/>
      <c r="AQ55" s="759"/>
      <c r="AR55" s="759"/>
      <c r="AS55" s="315">
        <f t="shared" si="16"/>
        <v>0</v>
      </c>
      <c r="AT55" s="724"/>
      <c r="AU55" s="724"/>
      <c r="AV55" s="315">
        <f t="shared" si="7"/>
        <v>0</v>
      </c>
      <c r="AW55" s="315">
        <f t="shared" si="8"/>
        <v>0</v>
      </c>
      <c r="AX55" s="168"/>
      <c r="AY55" s="168"/>
      <c r="AZ55" s="720" t="e">
        <f t="shared" si="9"/>
        <v>#N/A</v>
      </c>
      <c r="BA55" s="720" t="e">
        <f t="shared" si="10"/>
        <v>#N/A</v>
      </c>
      <c r="BB55" s="720" t="str">
        <f t="shared" si="11"/>
        <v xml:space="preserve"> / </v>
      </c>
      <c r="BC55" s="720" t="e">
        <f t="shared" si="12"/>
        <v>#DIV/0!</v>
      </c>
      <c r="BD55" s="720" t="e">
        <f t="shared" si="13"/>
        <v>#DIV/0!</v>
      </c>
      <c r="BE55" s="720" t="e">
        <f t="shared" si="14"/>
        <v>#DIV/0!</v>
      </c>
      <c r="BF55" s="765"/>
      <c r="BG55" s="765"/>
      <c r="BH55" s="765"/>
      <c r="BI55" s="765"/>
      <c r="BJ55" s="765"/>
      <c r="BK55" s="765"/>
      <c r="BL55" s="765"/>
      <c r="BM55" s="765"/>
      <c r="BN55" s="765"/>
      <c r="BO55" s="765"/>
      <c r="BP55" s="765"/>
      <c r="BQ55" s="765"/>
      <c r="BR55" s="765"/>
      <c r="BS55" s="765"/>
      <c r="BT55" s="765"/>
      <c r="BU55" s="765"/>
      <c r="BV55" s="765"/>
      <c r="BW55" s="765"/>
      <c r="BX55" s="765"/>
      <c r="BY55" s="765"/>
      <c r="BZ55" s="765"/>
      <c r="CA55" s="765"/>
      <c r="CB55" s="765"/>
      <c r="CC55" s="765"/>
      <c r="CD55" s="26"/>
      <c r="CE55" s="729">
        <f t="shared" si="15"/>
        <v>0</v>
      </c>
      <c r="CF55" s="26"/>
      <c r="CG55" s="26"/>
      <c r="CH55" s="26"/>
      <c r="CI55" s="26"/>
      <c r="CJ55" s="26"/>
      <c r="CK55" s="26"/>
      <c r="CL55" s="26"/>
      <c r="CM55" s="26"/>
      <c r="CN55" s="26"/>
      <c r="CO55" s="26"/>
      <c r="CP55" s="26"/>
      <c r="CQ55" s="26"/>
      <c r="CR55" s="26"/>
      <c r="CS55" s="26"/>
      <c r="CT55" s="26"/>
      <c r="CU55" s="26"/>
    </row>
    <row r="56" spans="1:99" ht="15" customHeight="1" x14ac:dyDescent="0.25">
      <c r="A56" s="334">
        <f t="shared" si="3"/>
        <v>0</v>
      </c>
      <c r="B56" s="722"/>
      <c r="C56" s="722"/>
      <c r="D56" s="722"/>
      <c r="E56" s="722"/>
      <c r="F56" s="722"/>
      <c r="G56" s="722"/>
      <c r="H56" s="723"/>
      <c r="I56" s="22"/>
      <c r="J56" s="22"/>
      <c r="K56" s="22"/>
      <c r="L56" s="10"/>
      <c r="M56" s="22"/>
      <c r="N56" s="725"/>
      <c r="O56" s="10"/>
      <c r="P56" s="726"/>
      <c r="Q56" s="749"/>
      <c r="R56" s="726"/>
      <c r="S56" s="726"/>
      <c r="T56" s="726"/>
      <c r="U56" s="316">
        <f t="shared" si="4"/>
        <v>0</v>
      </c>
      <c r="V56" s="168"/>
      <c r="W56" s="331" t="str">
        <f t="shared" si="17"/>
        <v/>
      </c>
      <c r="X56" s="168"/>
      <c r="Y56" s="168"/>
      <c r="Z56" s="168"/>
      <c r="AA56" s="168"/>
      <c r="AB56" s="168"/>
      <c r="AC56" s="168"/>
      <c r="AD56" s="316">
        <f t="shared" si="5"/>
        <v>0</v>
      </c>
      <c r="AE56" s="274"/>
      <c r="AF56" s="724"/>
      <c r="AG56" s="724"/>
      <c r="AH56" s="315">
        <f t="shared" si="6"/>
        <v>0</v>
      </c>
      <c r="AI56" s="759"/>
      <c r="AJ56" s="759"/>
      <c r="AK56" s="759"/>
      <c r="AL56" s="759"/>
      <c r="AM56" s="759"/>
      <c r="AN56" s="759"/>
      <c r="AO56" s="759"/>
      <c r="AP56" s="759"/>
      <c r="AQ56" s="759"/>
      <c r="AR56" s="759"/>
      <c r="AS56" s="315">
        <f t="shared" si="16"/>
        <v>0</v>
      </c>
      <c r="AT56" s="724"/>
      <c r="AU56" s="724"/>
      <c r="AV56" s="315">
        <f t="shared" si="7"/>
        <v>0</v>
      </c>
      <c r="AW56" s="315">
        <f t="shared" si="8"/>
        <v>0</v>
      </c>
      <c r="AX56" s="168"/>
      <c r="AY56" s="168"/>
      <c r="AZ56" s="720" t="e">
        <f t="shared" si="9"/>
        <v>#N/A</v>
      </c>
      <c r="BA56" s="720" t="e">
        <f t="shared" si="10"/>
        <v>#N/A</v>
      </c>
      <c r="BB56" s="720" t="str">
        <f t="shared" si="11"/>
        <v xml:space="preserve"> / </v>
      </c>
      <c r="BC56" s="720" t="e">
        <f t="shared" si="12"/>
        <v>#DIV/0!</v>
      </c>
      <c r="BD56" s="720" t="e">
        <f t="shared" si="13"/>
        <v>#DIV/0!</v>
      </c>
      <c r="BE56" s="720" t="e">
        <f t="shared" si="14"/>
        <v>#DIV/0!</v>
      </c>
      <c r="BF56" s="765"/>
      <c r="BG56" s="765"/>
      <c r="BH56" s="765"/>
      <c r="BI56" s="765"/>
      <c r="BJ56" s="765"/>
      <c r="BK56" s="765"/>
      <c r="BL56" s="765"/>
      <c r="BM56" s="765"/>
      <c r="BN56" s="765"/>
      <c r="BO56" s="765"/>
      <c r="BP56" s="765"/>
      <c r="BQ56" s="765"/>
      <c r="BR56" s="765"/>
      <c r="BS56" s="765"/>
      <c r="BT56" s="765"/>
      <c r="BU56" s="765"/>
      <c r="BV56" s="765"/>
      <c r="BW56" s="765"/>
      <c r="BX56" s="765"/>
      <c r="BY56" s="765"/>
      <c r="BZ56" s="765"/>
      <c r="CA56" s="765"/>
      <c r="CB56" s="765"/>
      <c r="CC56" s="765"/>
      <c r="CD56" s="26"/>
      <c r="CE56" s="729">
        <f t="shared" si="15"/>
        <v>0</v>
      </c>
      <c r="CF56" s="26"/>
      <c r="CG56" s="26"/>
      <c r="CH56" s="26"/>
      <c r="CI56" s="26"/>
      <c r="CJ56" s="26"/>
      <c r="CK56" s="26"/>
      <c r="CL56" s="26"/>
      <c r="CM56" s="26"/>
      <c r="CN56" s="26"/>
      <c r="CO56" s="26"/>
      <c r="CP56" s="26"/>
      <c r="CQ56" s="26"/>
      <c r="CR56" s="26"/>
      <c r="CS56" s="26"/>
      <c r="CT56" s="26"/>
      <c r="CU56" s="26"/>
    </row>
    <row r="57" spans="1:99" ht="15" customHeight="1" x14ac:dyDescent="0.25">
      <c r="A57" s="334">
        <f t="shared" si="3"/>
        <v>0</v>
      </c>
      <c r="B57" s="722"/>
      <c r="C57" s="722"/>
      <c r="D57" s="722"/>
      <c r="E57" s="722"/>
      <c r="F57" s="722"/>
      <c r="G57" s="722"/>
      <c r="H57" s="723"/>
      <c r="I57" s="22"/>
      <c r="J57" s="22"/>
      <c r="K57" s="22"/>
      <c r="L57" s="10"/>
      <c r="M57" s="22"/>
      <c r="N57" s="725"/>
      <c r="O57" s="10"/>
      <c r="P57" s="726"/>
      <c r="Q57" s="749"/>
      <c r="R57" s="726"/>
      <c r="S57" s="726"/>
      <c r="T57" s="726"/>
      <c r="U57" s="316">
        <f t="shared" si="4"/>
        <v>0</v>
      </c>
      <c r="V57" s="168"/>
      <c r="W57" s="331" t="str">
        <f t="shared" si="17"/>
        <v/>
      </c>
      <c r="X57" s="168"/>
      <c r="Y57" s="168"/>
      <c r="Z57" s="168"/>
      <c r="AA57" s="168"/>
      <c r="AB57" s="168"/>
      <c r="AC57" s="168"/>
      <c r="AD57" s="316">
        <f t="shared" si="5"/>
        <v>0</v>
      </c>
      <c r="AE57" s="274"/>
      <c r="AF57" s="724"/>
      <c r="AG57" s="724"/>
      <c r="AH57" s="315">
        <f t="shared" si="6"/>
        <v>0</v>
      </c>
      <c r="AI57" s="759"/>
      <c r="AJ57" s="759"/>
      <c r="AK57" s="759"/>
      <c r="AL57" s="759"/>
      <c r="AM57" s="759"/>
      <c r="AN57" s="759"/>
      <c r="AO57" s="759"/>
      <c r="AP57" s="759"/>
      <c r="AQ57" s="759"/>
      <c r="AR57" s="759"/>
      <c r="AS57" s="315">
        <f t="shared" si="16"/>
        <v>0</v>
      </c>
      <c r="AT57" s="724"/>
      <c r="AU57" s="724"/>
      <c r="AV57" s="315">
        <f t="shared" si="7"/>
        <v>0</v>
      </c>
      <c r="AW57" s="315">
        <f t="shared" si="8"/>
        <v>0</v>
      </c>
      <c r="AX57" s="168"/>
      <c r="AY57" s="168"/>
      <c r="AZ57" s="720" t="e">
        <f t="shared" si="9"/>
        <v>#N/A</v>
      </c>
      <c r="BA57" s="720" t="e">
        <f t="shared" si="10"/>
        <v>#N/A</v>
      </c>
      <c r="BB57" s="720" t="str">
        <f t="shared" si="11"/>
        <v xml:space="preserve"> / </v>
      </c>
      <c r="BC57" s="720" t="e">
        <f t="shared" si="12"/>
        <v>#DIV/0!</v>
      </c>
      <c r="BD57" s="720" t="e">
        <f t="shared" si="13"/>
        <v>#DIV/0!</v>
      </c>
      <c r="BE57" s="720" t="e">
        <f t="shared" si="14"/>
        <v>#DIV/0!</v>
      </c>
      <c r="BF57" s="765"/>
      <c r="BG57" s="765"/>
      <c r="BH57" s="765"/>
      <c r="BI57" s="765"/>
      <c r="BJ57" s="765"/>
      <c r="BK57" s="765"/>
      <c r="BL57" s="765"/>
      <c r="BM57" s="765"/>
      <c r="BN57" s="765"/>
      <c r="BO57" s="765"/>
      <c r="BP57" s="765"/>
      <c r="BQ57" s="765"/>
      <c r="BR57" s="765"/>
      <c r="BS57" s="765"/>
      <c r="BT57" s="765"/>
      <c r="BU57" s="765"/>
      <c r="BV57" s="765"/>
      <c r="BW57" s="765"/>
      <c r="BX57" s="765"/>
      <c r="BY57" s="765"/>
      <c r="BZ57" s="765"/>
      <c r="CA57" s="765"/>
      <c r="CB57" s="765"/>
      <c r="CC57" s="765"/>
      <c r="CD57" s="26"/>
      <c r="CE57" s="729">
        <f t="shared" si="15"/>
        <v>0</v>
      </c>
      <c r="CF57" s="26"/>
      <c r="CG57" s="26"/>
      <c r="CH57" s="26"/>
      <c r="CI57" s="26"/>
      <c r="CJ57" s="26"/>
      <c r="CK57" s="26"/>
      <c r="CL57" s="26"/>
      <c r="CM57" s="26"/>
      <c r="CN57" s="26"/>
      <c r="CO57" s="26"/>
      <c r="CP57" s="26"/>
      <c r="CQ57" s="26"/>
      <c r="CR57" s="26"/>
      <c r="CS57" s="26"/>
      <c r="CT57" s="26"/>
      <c r="CU57" s="26"/>
    </row>
    <row r="58" spans="1:99" ht="15" customHeight="1" x14ac:dyDescent="0.25">
      <c r="A58" s="334">
        <f t="shared" si="3"/>
        <v>0</v>
      </c>
      <c r="B58" s="722"/>
      <c r="C58" s="722"/>
      <c r="D58" s="722"/>
      <c r="E58" s="722"/>
      <c r="F58" s="722"/>
      <c r="G58" s="722"/>
      <c r="H58" s="723"/>
      <c r="I58" s="22"/>
      <c r="J58" s="22"/>
      <c r="K58" s="22"/>
      <c r="L58" s="10"/>
      <c r="M58" s="22"/>
      <c r="N58" s="725"/>
      <c r="O58" s="10"/>
      <c r="P58" s="726"/>
      <c r="Q58" s="749"/>
      <c r="R58" s="726"/>
      <c r="S58" s="726"/>
      <c r="T58" s="726"/>
      <c r="U58" s="316">
        <f t="shared" si="4"/>
        <v>0</v>
      </c>
      <c r="V58" s="168"/>
      <c r="W58" s="331" t="str">
        <f t="shared" si="17"/>
        <v/>
      </c>
      <c r="X58" s="168"/>
      <c r="Y58" s="168"/>
      <c r="Z58" s="168"/>
      <c r="AA58" s="168"/>
      <c r="AB58" s="168"/>
      <c r="AC58" s="168"/>
      <c r="AD58" s="316">
        <f t="shared" si="5"/>
        <v>0</v>
      </c>
      <c r="AE58" s="274"/>
      <c r="AF58" s="724"/>
      <c r="AG58" s="724"/>
      <c r="AH58" s="315">
        <f t="shared" si="6"/>
        <v>0</v>
      </c>
      <c r="AI58" s="759"/>
      <c r="AJ58" s="759"/>
      <c r="AK58" s="759"/>
      <c r="AL58" s="759"/>
      <c r="AM58" s="759"/>
      <c r="AN58" s="759"/>
      <c r="AO58" s="759"/>
      <c r="AP58" s="759"/>
      <c r="AQ58" s="759"/>
      <c r="AR58" s="759"/>
      <c r="AS58" s="315">
        <f t="shared" si="16"/>
        <v>0</v>
      </c>
      <c r="AT58" s="724"/>
      <c r="AU58" s="724"/>
      <c r="AV58" s="315">
        <f t="shared" si="7"/>
        <v>0</v>
      </c>
      <c r="AW58" s="315">
        <f t="shared" si="8"/>
        <v>0</v>
      </c>
      <c r="AX58" s="168"/>
      <c r="AY58" s="168"/>
      <c r="AZ58" s="720" t="e">
        <f t="shared" si="9"/>
        <v>#N/A</v>
      </c>
      <c r="BA58" s="720" t="e">
        <f t="shared" si="10"/>
        <v>#N/A</v>
      </c>
      <c r="BB58" s="720" t="str">
        <f t="shared" si="11"/>
        <v xml:space="preserve"> / </v>
      </c>
      <c r="BC58" s="720" t="e">
        <f t="shared" si="12"/>
        <v>#DIV/0!</v>
      </c>
      <c r="BD58" s="720" t="e">
        <f t="shared" si="13"/>
        <v>#DIV/0!</v>
      </c>
      <c r="BE58" s="720" t="e">
        <f t="shared" si="14"/>
        <v>#DIV/0!</v>
      </c>
      <c r="BF58" s="765"/>
      <c r="BG58" s="765"/>
      <c r="BH58" s="765"/>
      <c r="BI58" s="765"/>
      <c r="BJ58" s="765"/>
      <c r="BK58" s="765"/>
      <c r="BL58" s="765"/>
      <c r="BM58" s="765"/>
      <c r="BN58" s="765"/>
      <c r="BO58" s="765"/>
      <c r="BP58" s="765"/>
      <c r="BQ58" s="765"/>
      <c r="BR58" s="765"/>
      <c r="BS58" s="765"/>
      <c r="BT58" s="765"/>
      <c r="BU58" s="765"/>
      <c r="BV58" s="765"/>
      <c r="BW58" s="765"/>
      <c r="BX58" s="765"/>
      <c r="BY58" s="765"/>
      <c r="BZ58" s="765"/>
      <c r="CA58" s="765"/>
      <c r="CB58" s="765"/>
      <c r="CC58" s="765"/>
      <c r="CD58" s="26"/>
      <c r="CE58" s="729">
        <f t="shared" si="15"/>
        <v>0</v>
      </c>
      <c r="CF58" s="26"/>
      <c r="CG58" s="26"/>
      <c r="CH58" s="26"/>
      <c r="CI58" s="26"/>
      <c r="CJ58" s="26"/>
      <c r="CK58" s="26"/>
      <c r="CL58" s="26"/>
      <c r="CM58" s="26"/>
      <c r="CN58" s="26"/>
      <c r="CO58" s="26"/>
      <c r="CP58" s="26"/>
      <c r="CQ58" s="26"/>
      <c r="CR58" s="26"/>
      <c r="CS58" s="26"/>
      <c r="CT58" s="26"/>
      <c r="CU58" s="26"/>
    </row>
    <row r="59" spans="1:99" ht="15" customHeight="1" x14ac:dyDescent="0.25">
      <c r="A59" s="334">
        <f t="shared" si="3"/>
        <v>0</v>
      </c>
      <c r="B59" s="722"/>
      <c r="C59" s="722"/>
      <c r="D59" s="722"/>
      <c r="E59" s="722"/>
      <c r="F59" s="722"/>
      <c r="G59" s="722"/>
      <c r="H59" s="723"/>
      <c r="I59" s="22"/>
      <c r="J59" s="22"/>
      <c r="K59" s="22"/>
      <c r="L59" s="10"/>
      <c r="M59" s="22"/>
      <c r="N59" s="725"/>
      <c r="O59" s="10"/>
      <c r="P59" s="726"/>
      <c r="Q59" s="749"/>
      <c r="R59" s="726"/>
      <c r="S59" s="726"/>
      <c r="T59" s="726"/>
      <c r="U59" s="316">
        <f t="shared" si="4"/>
        <v>0</v>
      </c>
      <c r="V59" s="168"/>
      <c r="W59" s="331" t="str">
        <f t="shared" si="17"/>
        <v/>
      </c>
      <c r="X59" s="168"/>
      <c r="Y59" s="168"/>
      <c r="Z59" s="168"/>
      <c r="AA59" s="168"/>
      <c r="AB59" s="168"/>
      <c r="AC59" s="168"/>
      <c r="AD59" s="316">
        <f t="shared" si="5"/>
        <v>0</v>
      </c>
      <c r="AE59" s="274"/>
      <c r="AF59" s="724"/>
      <c r="AG59" s="724"/>
      <c r="AH59" s="315">
        <f t="shared" si="6"/>
        <v>0</v>
      </c>
      <c r="AI59" s="759"/>
      <c r="AJ59" s="759"/>
      <c r="AK59" s="759"/>
      <c r="AL59" s="759"/>
      <c r="AM59" s="759"/>
      <c r="AN59" s="759"/>
      <c r="AO59" s="759"/>
      <c r="AP59" s="759"/>
      <c r="AQ59" s="759"/>
      <c r="AR59" s="759"/>
      <c r="AS59" s="315">
        <f t="shared" si="16"/>
        <v>0</v>
      </c>
      <c r="AT59" s="724"/>
      <c r="AU59" s="724"/>
      <c r="AV59" s="315">
        <f t="shared" si="7"/>
        <v>0</v>
      </c>
      <c r="AW59" s="315">
        <f t="shared" si="8"/>
        <v>0</v>
      </c>
      <c r="AX59" s="168"/>
      <c r="AY59" s="168"/>
      <c r="AZ59" s="720" t="e">
        <f t="shared" si="9"/>
        <v>#N/A</v>
      </c>
      <c r="BA59" s="720" t="e">
        <f t="shared" si="10"/>
        <v>#N/A</v>
      </c>
      <c r="BB59" s="720" t="str">
        <f t="shared" si="11"/>
        <v xml:space="preserve"> / </v>
      </c>
      <c r="BC59" s="720" t="e">
        <f t="shared" si="12"/>
        <v>#DIV/0!</v>
      </c>
      <c r="BD59" s="720" t="e">
        <f t="shared" si="13"/>
        <v>#DIV/0!</v>
      </c>
      <c r="BE59" s="720" t="e">
        <f t="shared" si="14"/>
        <v>#DIV/0!</v>
      </c>
      <c r="BF59" s="765"/>
      <c r="BG59" s="765"/>
      <c r="BH59" s="765"/>
      <c r="BI59" s="765"/>
      <c r="BJ59" s="765"/>
      <c r="BK59" s="765"/>
      <c r="BL59" s="765"/>
      <c r="BM59" s="765"/>
      <c r="BN59" s="765"/>
      <c r="BO59" s="765"/>
      <c r="BP59" s="765"/>
      <c r="BQ59" s="765"/>
      <c r="BR59" s="765"/>
      <c r="BS59" s="765"/>
      <c r="BT59" s="765"/>
      <c r="BU59" s="765"/>
      <c r="BV59" s="765"/>
      <c r="BW59" s="765"/>
      <c r="BX59" s="765"/>
      <c r="BY59" s="765"/>
      <c r="BZ59" s="765"/>
      <c r="CA59" s="765"/>
      <c r="CB59" s="765"/>
      <c r="CC59" s="765"/>
      <c r="CD59" s="26"/>
      <c r="CE59" s="729">
        <f t="shared" si="15"/>
        <v>0</v>
      </c>
      <c r="CF59" s="26"/>
      <c r="CG59" s="26"/>
      <c r="CH59" s="26"/>
      <c r="CI59" s="26"/>
      <c r="CJ59" s="26"/>
      <c r="CK59" s="26"/>
      <c r="CL59" s="26"/>
      <c r="CM59" s="26"/>
      <c r="CN59" s="26"/>
      <c r="CO59" s="26"/>
      <c r="CP59" s="26"/>
      <c r="CQ59" s="26"/>
      <c r="CR59" s="26"/>
      <c r="CS59" s="26"/>
      <c r="CT59" s="26"/>
      <c r="CU59" s="26"/>
    </row>
    <row r="60" spans="1:99" ht="15" customHeight="1" x14ac:dyDescent="0.25">
      <c r="A60" s="334">
        <f t="shared" si="3"/>
        <v>0</v>
      </c>
      <c r="B60" s="722"/>
      <c r="C60" s="722"/>
      <c r="D60" s="722"/>
      <c r="E60" s="722"/>
      <c r="F60" s="722"/>
      <c r="G60" s="722"/>
      <c r="H60" s="723"/>
      <c r="I60" s="22"/>
      <c r="J60" s="22"/>
      <c r="K60" s="22"/>
      <c r="L60" s="10"/>
      <c r="M60" s="22"/>
      <c r="N60" s="725"/>
      <c r="O60" s="10"/>
      <c r="P60" s="726"/>
      <c r="Q60" s="749"/>
      <c r="R60" s="726"/>
      <c r="S60" s="726"/>
      <c r="T60" s="726"/>
      <c r="U60" s="316">
        <f t="shared" si="4"/>
        <v>0</v>
      </c>
      <c r="V60" s="168"/>
      <c r="W60" s="331" t="str">
        <f t="shared" si="17"/>
        <v/>
      </c>
      <c r="X60" s="168"/>
      <c r="Y60" s="168"/>
      <c r="Z60" s="168"/>
      <c r="AA60" s="168"/>
      <c r="AB60" s="168"/>
      <c r="AC60" s="168"/>
      <c r="AD60" s="316">
        <f t="shared" si="5"/>
        <v>0</v>
      </c>
      <c r="AE60" s="274"/>
      <c r="AF60" s="724"/>
      <c r="AG60" s="724"/>
      <c r="AH60" s="315">
        <f t="shared" si="6"/>
        <v>0</v>
      </c>
      <c r="AI60" s="759"/>
      <c r="AJ60" s="759"/>
      <c r="AK60" s="759"/>
      <c r="AL60" s="759"/>
      <c r="AM60" s="759"/>
      <c r="AN60" s="759"/>
      <c r="AO60" s="759"/>
      <c r="AP60" s="759"/>
      <c r="AQ60" s="759"/>
      <c r="AR60" s="759"/>
      <c r="AS60" s="315">
        <f t="shared" si="16"/>
        <v>0</v>
      </c>
      <c r="AT60" s="724"/>
      <c r="AU60" s="724"/>
      <c r="AV60" s="315">
        <f t="shared" si="7"/>
        <v>0</v>
      </c>
      <c r="AW60" s="315">
        <f t="shared" si="8"/>
        <v>0</v>
      </c>
      <c r="AX60" s="168"/>
      <c r="AY60" s="168"/>
      <c r="AZ60" s="720" t="e">
        <f t="shared" si="9"/>
        <v>#N/A</v>
      </c>
      <c r="BA60" s="720" t="e">
        <f t="shared" si="10"/>
        <v>#N/A</v>
      </c>
      <c r="BB60" s="720" t="str">
        <f t="shared" si="11"/>
        <v xml:space="preserve"> / </v>
      </c>
      <c r="BC60" s="720" t="e">
        <f t="shared" si="12"/>
        <v>#DIV/0!</v>
      </c>
      <c r="BD60" s="720" t="e">
        <f t="shared" si="13"/>
        <v>#DIV/0!</v>
      </c>
      <c r="BE60" s="720" t="e">
        <f t="shared" si="14"/>
        <v>#DIV/0!</v>
      </c>
      <c r="BF60" s="765"/>
      <c r="BG60" s="765"/>
      <c r="BH60" s="765"/>
      <c r="BI60" s="765"/>
      <c r="BJ60" s="765"/>
      <c r="BK60" s="765"/>
      <c r="BL60" s="765"/>
      <c r="BM60" s="765"/>
      <c r="BN60" s="765"/>
      <c r="BO60" s="765"/>
      <c r="BP60" s="765"/>
      <c r="BQ60" s="765"/>
      <c r="BR60" s="765"/>
      <c r="BS60" s="765"/>
      <c r="BT60" s="765"/>
      <c r="BU60" s="765"/>
      <c r="BV60" s="765"/>
      <c r="BW60" s="765"/>
      <c r="BX60" s="765"/>
      <c r="BY60" s="765"/>
      <c r="BZ60" s="765"/>
      <c r="CA60" s="765"/>
      <c r="CB60" s="765"/>
      <c r="CC60" s="765"/>
      <c r="CD60" s="26"/>
      <c r="CE60" s="729">
        <f t="shared" si="15"/>
        <v>0</v>
      </c>
      <c r="CF60" s="26"/>
      <c r="CG60" s="26"/>
      <c r="CH60" s="26"/>
      <c r="CI60" s="26"/>
      <c r="CJ60" s="26"/>
      <c r="CK60" s="26"/>
      <c r="CL60" s="26"/>
      <c r="CM60" s="26"/>
      <c r="CN60" s="26"/>
      <c r="CO60" s="26"/>
      <c r="CP60" s="26"/>
      <c r="CQ60" s="26"/>
      <c r="CR60" s="26"/>
      <c r="CS60" s="26"/>
      <c r="CT60" s="26"/>
      <c r="CU60" s="26"/>
    </row>
    <row r="61" spans="1:99" ht="15" customHeight="1" x14ac:dyDescent="0.25">
      <c r="A61" s="334">
        <f t="shared" si="3"/>
        <v>0</v>
      </c>
      <c r="B61" s="722"/>
      <c r="C61" s="722"/>
      <c r="D61" s="722"/>
      <c r="E61" s="722"/>
      <c r="F61" s="722"/>
      <c r="G61" s="722"/>
      <c r="H61" s="723"/>
      <c r="I61" s="22"/>
      <c r="J61" s="22"/>
      <c r="K61" s="22"/>
      <c r="L61" s="10"/>
      <c r="M61" s="22"/>
      <c r="N61" s="725"/>
      <c r="O61" s="10"/>
      <c r="P61" s="726"/>
      <c r="Q61" s="749"/>
      <c r="R61" s="726"/>
      <c r="S61" s="726"/>
      <c r="T61" s="726"/>
      <c r="U61" s="316">
        <f t="shared" si="4"/>
        <v>0</v>
      </c>
      <c r="V61" s="168"/>
      <c r="W61" s="331" t="str">
        <f t="shared" si="17"/>
        <v/>
      </c>
      <c r="X61" s="168"/>
      <c r="Y61" s="168"/>
      <c r="Z61" s="168"/>
      <c r="AA61" s="168"/>
      <c r="AB61" s="168"/>
      <c r="AC61" s="168"/>
      <c r="AD61" s="316">
        <f t="shared" si="5"/>
        <v>0</v>
      </c>
      <c r="AE61" s="274"/>
      <c r="AF61" s="724"/>
      <c r="AG61" s="724"/>
      <c r="AH61" s="315">
        <f t="shared" si="6"/>
        <v>0</v>
      </c>
      <c r="AI61" s="759"/>
      <c r="AJ61" s="759"/>
      <c r="AK61" s="759"/>
      <c r="AL61" s="759"/>
      <c r="AM61" s="759"/>
      <c r="AN61" s="759"/>
      <c r="AO61" s="759"/>
      <c r="AP61" s="759"/>
      <c r="AQ61" s="759"/>
      <c r="AR61" s="759"/>
      <c r="AS61" s="315">
        <f t="shared" si="16"/>
        <v>0</v>
      </c>
      <c r="AT61" s="724"/>
      <c r="AU61" s="724"/>
      <c r="AV61" s="315">
        <f t="shared" si="7"/>
        <v>0</v>
      </c>
      <c r="AW61" s="315">
        <f t="shared" si="8"/>
        <v>0</v>
      </c>
      <c r="AX61" s="168"/>
      <c r="AY61" s="168"/>
      <c r="AZ61" s="720" t="e">
        <f t="shared" si="9"/>
        <v>#N/A</v>
      </c>
      <c r="BA61" s="720" t="e">
        <f t="shared" si="10"/>
        <v>#N/A</v>
      </c>
      <c r="BB61" s="720" t="str">
        <f t="shared" si="11"/>
        <v xml:space="preserve"> / </v>
      </c>
      <c r="BC61" s="720" t="e">
        <f t="shared" si="12"/>
        <v>#DIV/0!</v>
      </c>
      <c r="BD61" s="720" t="e">
        <f t="shared" si="13"/>
        <v>#DIV/0!</v>
      </c>
      <c r="BE61" s="720" t="e">
        <f t="shared" si="14"/>
        <v>#DIV/0!</v>
      </c>
      <c r="BF61" s="765"/>
      <c r="BG61" s="765"/>
      <c r="BH61" s="765"/>
      <c r="BI61" s="765"/>
      <c r="BJ61" s="765"/>
      <c r="BK61" s="765"/>
      <c r="BL61" s="765"/>
      <c r="BM61" s="765"/>
      <c r="BN61" s="765"/>
      <c r="BO61" s="765"/>
      <c r="BP61" s="765"/>
      <c r="BQ61" s="765"/>
      <c r="BR61" s="765"/>
      <c r="BS61" s="765"/>
      <c r="BT61" s="765"/>
      <c r="BU61" s="765"/>
      <c r="BV61" s="765"/>
      <c r="BW61" s="765"/>
      <c r="BX61" s="765"/>
      <c r="BY61" s="765"/>
      <c r="BZ61" s="765"/>
      <c r="CA61" s="765"/>
      <c r="CB61" s="765"/>
      <c r="CC61" s="765"/>
      <c r="CD61" s="26"/>
      <c r="CE61" s="729">
        <f t="shared" si="15"/>
        <v>0</v>
      </c>
      <c r="CF61" s="26"/>
      <c r="CG61" s="26"/>
      <c r="CH61" s="26"/>
      <c r="CI61" s="26"/>
      <c r="CJ61" s="26"/>
      <c r="CK61" s="26"/>
      <c r="CL61" s="26"/>
      <c r="CM61" s="26"/>
      <c r="CN61" s="26"/>
      <c r="CO61" s="26"/>
      <c r="CP61" s="26"/>
      <c r="CQ61" s="26"/>
      <c r="CR61" s="26"/>
      <c r="CS61" s="26"/>
      <c r="CT61" s="26"/>
      <c r="CU61" s="26"/>
    </row>
    <row r="62" spans="1:99" ht="15" customHeight="1" x14ac:dyDescent="0.25">
      <c r="A62" s="334">
        <f t="shared" si="3"/>
        <v>0</v>
      </c>
      <c r="B62" s="722"/>
      <c r="C62" s="722"/>
      <c r="D62" s="722"/>
      <c r="E62" s="722"/>
      <c r="F62" s="722"/>
      <c r="G62" s="722"/>
      <c r="H62" s="723"/>
      <c r="I62" s="22"/>
      <c r="J62" s="22"/>
      <c r="K62" s="22"/>
      <c r="L62" s="10"/>
      <c r="M62" s="22"/>
      <c r="N62" s="725"/>
      <c r="O62" s="10"/>
      <c r="P62" s="726"/>
      <c r="Q62" s="749"/>
      <c r="R62" s="726"/>
      <c r="S62" s="726"/>
      <c r="T62" s="726"/>
      <c r="U62" s="316">
        <f t="shared" si="4"/>
        <v>0</v>
      </c>
      <c r="V62" s="168"/>
      <c r="W62" s="331" t="str">
        <f t="shared" si="17"/>
        <v/>
      </c>
      <c r="X62" s="168"/>
      <c r="Y62" s="168"/>
      <c r="Z62" s="168"/>
      <c r="AA62" s="168"/>
      <c r="AB62" s="168"/>
      <c r="AC62" s="168"/>
      <c r="AD62" s="316">
        <f t="shared" si="5"/>
        <v>0</v>
      </c>
      <c r="AE62" s="274"/>
      <c r="AF62" s="724"/>
      <c r="AG62" s="724"/>
      <c r="AH62" s="315">
        <f t="shared" si="6"/>
        <v>0</v>
      </c>
      <c r="AI62" s="759"/>
      <c r="AJ62" s="759"/>
      <c r="AK62" s="759"/>
      <c r="AL62" s="759"/>
      <c r="AM62" s="759"/>
      <c r="AN62" s="759"/>
      <c r="AO62" s="759"/>
      <c r="AP62" s="759"/>
      <c r="AQ62" s="759"/>
      <c r="AR62" s="759"/>
      <c r="AS62" s="315">
        <f t="shared" si="16"/>
        <v>0</v>
      </c>
      <c r="AT62" s="724"/>
      <c r="AU62" s="724"/>
      <c r="AV62" s="315">
        <f t="shared" si="7"/>
        <v>0</v>
      </c>
      <c r="AW62" s="315">
        <f t="shared" si="8"/>
        <v>0</v>
      </c>
      <c r="AX62" s="168"/>
      <c r="AY62" s="168"/>
      <c r="AZ62" s="720" t="e">
        <f t="shared" si="9"/>
        <v>#N/A</v>
      </c>
      <c r="BA62" s="720" t="e">
        <f t="shared" si="10"/>
        <v>#N/A</v>
      </c>
      <c r="BB62" s="720" t="str">
        <f t="shared" si="11"/>
        <v xml:space="preserve"> / </v>
      </c>
      <c r="BC62" s="720" t="e">
        <f t="shared" si="12"/>
        <v>#DIV/0!</v>
      </c>
      <c r="BD62" s="720" t="e">
        <f t="shared" si="13"/>
        <v>#DIV/0!</v>
      </c>
      <c r="BE62" s="720" t="e">
        <f t="shared" si="14"/>
        <v>#DIV/0!</v>
      </c>
      <c r="BF62" s="765"/>
      <c r="BG62" s="765"/>
      <c r="BH62" s="765"/>
      <c r="BI62" s="765"/>
      <c r="BJ62" s="765"/>
      <c r="BK62" s="765"/>
      <c r="BL62" s="765"/>
      <c r="BM62" s="765"/>
      <c r="BN62" s="765"/>
      <c r="BO62" s="765"/>
      <c r="BP62" s="765"/>
      <c r="BQ62" s="765"/>
      <c r="BR62" s="765"/>
      <c r="BS62" s="765"/>
      <c r="BT62" s="765"/>
      <c r="BU62" s="765"/>
      <c r="BV62" s="765"/>
      <c r="BW62" s="765"/>
      <c r="BX62" s="765"/>
      <c r="BY62" s="765"/>
      <c r="BZ62" s="765"/>
      <c r="CA62" s="765"/>
      <c r="CB62" s="765"/>
      <c r="CC62" s="765"/>
      <c r="CD62" s="26"/>
      <c r="CE62" s="729">
        <f t="shared" si="15"/>
        <v>0</v>
      </c>
      <c r="CF62" s="26"/>
      <c r="CG62" s="26"/>
      <c r="CH62" s="26"/>
      <c r="CI62" s="26"/>
      <c r="CJ62" s="26"/>
      <c r="CK62" s="26"/>
      <c r="CL62" s="26"/>
      <c r="CM62" s="26"/>
      <c r="CN62" s="26"/>
      <c r="CO62" s="26"/>
      <c r="CP62" s="26"/>
      <c r="CQ62" s="26"/>
      <c r="CR62" s="26"/>
      <c r="CS62" s="26"/>
      <c r="CT62" s="26"/>
      <c r="CU62" s="26"/>
    </row>
    <row r="63" spans="1:99" ht="15" customHeight="1" x14ac:dyDescent="0.25">
      <c r="A63" s="334">
        <f t="shared" si="3"/>
        <v>0</v>
      </c>
      <c r="B63" s="722"/>
      <c r="C63" s="722"/>
      <c r="D63" s="722"/>
      <c r="E63" s="722"/>
      <c r="F63" s="722"/>
      <c r="G63" s="722"/>
      <c r="H63" s="723"/>
      <c r="I63" s="22"/>
      <c r="J63" s="22"/>
      <c r="K63" s="22"/>
      <c r="L63" s="10"/>
      <c r="M63" s="22"/>
      <c r="N63" s="725"/>
      <c r="O63" s="10"/>
      <c r="P63" s="726"/>
      <c r="Q63" s="749"/>
      <c r="R63" s="726"/>
      <c r="S63" s="726"/>
      <c r="T63" s="726"/>
      <c r="U63" s="316">
        <f t="shared" si="4"/>
        <v>0</v>
      </c>
      <c r="V63" s="168"/>
      <c r="W63" s="331" t="str">
        <f t="shared" si="17"/>
        <v/>
      </c>
      <c r="X63" s="168"/>
      <c r="Y63" s="168"/>
      <c r="Z63" s="168"/>
      <c r="AA63" s="168"/>
      <c r="AB63" s="168"/>
      <c r="AC63" s="168"/>
      <c r="AD63" s="316">
        <f t="shared" si="5"/>
        <v>0</v>
      </c>
      <c r="AE63" s="274"/>
      <c r="AF63" s="724"/>
      <c r="AG63" s="724"/>
      <c r="AH63" s="315">
        <f t="shared" si="6"/>
        <v>0</v>
      </c>
      <c r="AI63" s="759"/>
      <c r="AJ63" s="759"/>
      <c r="AK63" s="759"/>
      <c r="AL63" s="759"/>
      <c r="AM63" s="759"/>
      <c r="AN63" s="759"/>
      <c r="AO63" s="759"/>
      <c r="AP63" s="759"/>
      <c r="AQ63" s="759"/>
      <c r="AR63" s="759"/>
      <c r="AS63" s="315">
        <f t="shared" si="16"/>
        <v>0</v>
      </c>
      <c r="AT63" s="724"/>
      <c r="AU63" s="724"/>
      <c r="AV63" s="315">
        <f t="shared" si="7"/>
        <v>0</v>
      </c>
      <c r="AW63" s="315">
        <f t="shared" si="8"/>
        <v>0</v>
      </c>
      <c r="AX63" s="168"/>
      <c r="AY63" s="168"/>
      <c r="AZ63" s="720" t="e">
        <f t="shared" si="9"/>
        <v>#N/A</v>
      </c>
      <c r="BA63" s="720" t="e">
        <f t="shared" si="10"/>
        <v>#N/A</v>
      </c>
      <c r="BB63" s="720" t="str">
        <f t="shared" si="11"/>
        <v xml:space="preserve"> / </v>
      </c>
      <c r="BC63" s="720" t="e">
        <f t="shared" si="12"/>
        <v>#DIV/0!</v>
      </c>
      <c r="BD63" s="720" t="e">
        <f t="shared" si="13"/>
        <v>#DIV/0!</v>
      </c>
      <c r="BE63" s="720" t="e">
        <f t="shared" si="14"/>
        <v>#DIV/0!</v>
      </c>
      <c r="BF63" s="765"/>
      <c r="BG63" s="765"/>
      <c r="BH63" s="765"/>
      <c r="BI63" s="765"/>
      <c r="BJ63" s="765"/>
      <c r="BK63" s="765"/>
      <c r="BL63" s="765"/>
      <c r="BM63" s="765"/>
      <c r="BN63" s="765"/>
      <c r="BO63" s="765"/>
      <c r="BP63" s="765"/>
      <c r="BQ63" s="765"/>
      <c r="BR63" s="765"/>
      <c r="BS63" s="765"/>
      <c r="BT63" s="765"/>
      <c r="BU63" s="765"/>
      <c r="BV63" s="765"/>
      <c r="BW63" s="765"/>
      <c r="BX63" s="765"/>
      <c r="BY63" s="765"/>
      <c r="BZ63" s="765"/>
      <c r="CA63" s="765"/>
      <c r="CB63" s="765"/>
      <c r="CC63" s="765"/>
      <c r="CD63" s="26"/>
      <c r="CE63" s="729">
        <f t="shared" si="15"/>
        <v>0</v>
      </c>
      <c r="CF63" s="26"/>
      <c r="CG63" s="26"/>
      <c r="CH63" s="26"/>
      <c r="CI63" s="26"/>
      <c r="CJ63" s="26"/>
      <c r="CK63" s="26"/>
      <c r="CL63" s="26"/>
      <c r="CM63" s="26"/>
      <c r="CN63" s="26"/>
      <c r="CO63" s="26"/>
      <c r="CP63" s="26"/>
      <c r="CQ63" s="26"/>
      <c r="CR63" s="26"/>
      <c r="CS63" s="26"/>
      <c r="CT63" s="26"/>
      <c r="CU63" s="26"/>
    </row>
    <row r="64" spans="1:99" ht="15" customHeight="1" x14ac:dyDescent="0.25">
      <c r="A64" s="334">
        <f t="shared" si="3"/>
        <v>0</v>
      </c>
      <c r="B64" s="722"/>
      <c r="C64" s="722"/>
      <c r="D64" s="722"/>
      <c r="E64" s="722"/>
      <c r="F64" s="722"/>
      <c r="G64" s="722"/>
      <c r="H64" s="723"/>
      <c r="I64" s="22"/>
      <c r="J64" s="22"/>
      <c r="K64" s="22"/>
      <c r="L64" s="10"/>
      <c r="M64" s="22"/>
      <c r="N64" s="725"/>
      <c r="O64" s="10"/>
      <c r="P64" s="726"/>
      <c r="Q64" s="749"/>
      <c r="R64" s="726"/>
      <c r="S64" s="726"/>
      <c r="T64" s="726"/>
      <c r="U64" s="316">
        <f t="shared" si="4"/>
        <v>0</v>
      </c>
      <c r="V64" s="168"/>
      <c r="W64" s="331" t="str">
        <f t="shared" si="17"/>
        <v/>
      </c>
      <c r="X64" s="168"/>
      <c r="Y64" s="168"/>
      <c r="Z64" s="168"/>
      <c r="AA64" s="168"/>
      <c r="AB64" s="168"/>
      <c r="AC64" s="168"/>
      <c r="AD64" s="316">
        <f t="shared" si="5"/>
        <v>0</v>
      </c>
      <c r="AE64" s="274"/>
      <c r="AF64" s="724"/>
      <c r="AG64" s="724"/>
      <c r="AH64" s="315">
        <f t="shared" si="6"/>
        <v>0</v>
      </c>
      <c r="AI64" s="759"/>
      <c r="AJ64" s="759"/>
      <c r="AK64" s="759"/>
      <c r="AL64" s="759"/>
      <c r="AM64" s="759"/>
      <c r="AN64" s="759"/>
      <c r="AO64" s="759"/>
      <c r="AP64" s="759"/>
      <c r="AQ64" s="759"/>
      <c r="AR64" s="759"/>
      <c r="AS64" s="315">
        <f t="shared" si="16"/>
        <v>0</v>
      </c>
      <c r="AT64" s="724"/>
      <c r="AU64" s="724"/>
      <c r="AV64" s="315">
        <f t="shared" si="7"/>
        <v>0</v>
      </c>
      <c r="AW64" s="315">
        <f t="shared" si="8"/>
        <v>0</v>
      </c>
      <c r="AX64" s="168"/>
      <c r="AY64" s="168"/>
      <c r="AZ64" s="720" t="e">
        <f t="shared" si="9"/>
        <v>#N/A</v>
      </c>
      <c r="BA64" s="720" t="e">
        <f t="shared" si="10"/>
        <v>#N/A</v>
      </c>
      <c r="BB64" s="720" t="str">
        <f t="shared" si="11"/>
        <v xml:space="preserve"> / </v>
      </c>
      <c r="BC64" s="720" t="e">
        <f t="shared" si="12"/>
        <v>#DIV/0!</v>
      </c>
      <c r="BD64" s="720" t="e">
        <f t="shared" si="13"/>
        <v>#DIV/0!</v>
      </c>
      <c r="BE64" s="720" t="e">
        <f t="shared" si="14"/>
        <v>#DIV/0!</v>
      </c>
      <c r="BF64" s="765"/>
      <c r="BG64" s="765"/>
      <c r="BH64" s="765"/>
      <c r="BI64" s="765"/>
      <c r="BJ64" s="765"/>
      <c r="BK64" s="765"/>
      <c r="BL64" s="765"/>
      <c r="BM64" s="765"/>
      <c r="BN64" s="765"/>
      <c r="BO64" s="765"/>
      <c r="BP64" s="765"/>
      <c r="BQ64" s="765"/>
      <c r="BR64" s="765"/>
      <c r="BS64" s="765"/>
      <c r="BT64" s="765"/>
      <c r="BU64" s="765"/>
      <c r="BV64" s="765"/>
      <c r="BW64" s="765"/>
      <c r="BX64" s="765"/>
      <c r="BY64" s="765"/>
      <c r="BZ64" s="765"/>
      <c r="CA64" s="765"/>
      <c r="CB64" s="765"/>
      <c r="CC64" s="765"/>
      <c r="CD64" s="26"/>
      <c r="CE64" s="729">
        <f t="shared" si="15"/>
        <v>0</v>
      </c>
      <c r="CF64" s="26"/>
      <c r="CG64" s="26"/>
      <c r="CH64" s="26"/>
      <c r="CI64" s="26"/>
      <c r="CJ64" s="26"/>
      <c r="CK64" s="26"/>
      <c r="CL64" s="26"/>
      <c r="CM64" s="26"/>
      <c r="CN64" s="26"/>
      <c r="CO64" s="26"/>
      <c r="CP64" s="26"/>
      <c r="CQ64" s="26"/>
      <c r="CR64" s="26"/>
      <c r="CS64" s="26"/>
      <c r="CT64" s="26"/>
      <c r="CU64" s="26"/>
    </row>
    <row r="65" spans="1:99" ht="15" customHeight="1" x14ac:dyDescent="0.25">
      <c r="A65" s="334">
        <f t="shared" si="3"/>
        <v>0</v>
      </c>
      <c r="B65" s="722"/>
      <c r="C65" s="722"/>
      <c r="D65" s="722"/>
      <c r="E65" s="722"/>
      <c r="F65" s="722"/>
      <c r="G65" s="722"/>
      <c r="H65" s="723"/>
      <c r="I65" s="22"/>
      <c r="J65" s="22"/>
      <c r="K65" s="22"/>
      <c r="L65" s="10"/>
      <c r="M65" s="22"/>
      <c r="N65" s="725"/>
      <c r="O65" s="10"/>
      <c r="P65" s="726"/>
      <c r="Q65" s="749"/>
      <c r="R65" s="726"/>
      <c r="S65" s="726"/>
      <c r="T65" s="726"/>
      <c r="U65" s="316">
        <f t="shared" si="4"/>
        <v>0</v>
      </c>
      <c r="V65" s="168"/>
      <c r="W65" s="331" t="str">
        <f t="shared" si="17"/>
        <v/>
      </c>
      <c r="X65" s="168"/>
      <c r="Y65" s="168"/>
      <c r="Z65" s="168"/>
      <c r="AA65" s="168"/>
      <c r="AB65" s="168"/>
      <c r="AC65" s="168"/>
      <c r="AD65" s="316">
        <f t="shared" si="5"/>
        <v>0</v>
      </c>
      <c r="AE65" s="274"/>
      <c r="AF65" s="724"/>
      <c r="AG65" s="724"/>
      <c r="AH65" s="315">
        <f t="shared" si="6"/>
        <v>0</v>
      </c>
      <c r="AI65" s="759"/>
      <c r="AJ65" s="759"/>
      <c r="AK65" s="759"/>
      <c r="AL65" s="759"/>
      <c r="AM65" s="759"/>
      <c r="AN65" s="759"/>
      <c r="AO65" s="759"/>
      <c r="AP65" s="759"/>
      <c r="AQ65" s="759"/>
      <c r="AR65" s="759"/>
      <c r="AS65" s="315">
        <f t="shared" si="16"/>
        <v>0</v>
      </c>
      <c r="AT65" s="724"/>
      <c r="AU65" s="724"/>
      <c r="AV65" s="315">
        <f t="shared" si="7"/>
        <v>0</v>
      </c>
      <c r="AW65" s="315">
        <f t="shared" si="8"/>
        <v>0</v>
      </c>
      <c r="AX65" s="168"/>
      <c r="AY65" s="168"/>
      <c r="AZ65" s="720" t="e">
        <f t="shared" si="9"/>
        <v>#N/A</v>
      </c>
      <c r="BA65" s="720" t="e">
        <f t="shared" si="10"/>
        <v>#N/A</v>
      </c>
      <c r="BB65" s="720" t="str">
        <f t="shared" si="11"/>
        <v xml:space="preserve"> / </v>
      </c>
      <c r="BC65" s="720" t="e">
        <f t="shared" si="12"/>
        <v>#DIV/0!</v>
      </c>
      <c r="BD65" s="720" t="e">
        <f t="shared" si="13"/>
        <v>#DIV/0!</v>
      </c>
      <c r="BE65" s="720" t="e">
        <f t="shared" si="14"/>
        <v>#DIV/0!</v>
      </c>
      <c r="BF65" s="765"/>
      <c r="BG65" s="765"/>
      <c r="BH65" s="765"/>
      <c r="BI65" s="765"/>
      <c r="BJ65" s="765"/>
      <c r="BK65" s="765"/>
      <c r="BL65" s="765"/>
      <c r="BM65" s="765"/>
      <c r="BN65" s="765"/>
      <c r="BO65" s="765"/>
      <c r="BP65" s="765"/>
      <c r="BQ65" s="765"/>
      <c r="BR65" s="765"/>
      <c r="BS65" s="765"/>
      <c r="BT65" s="765"/>
      <c r="BU65" s="765"/>
      <c r="BV65" s="765"/>
      <c r="BW65" s="765"/>
      <c r="BX65" s="765"/>
      <c r="BY65" s="765"/>
      <c r="BZ65" s="765"/>
      <c r="CA65" s="765"/>
      <c r="CB65" s="765"/>
      <c r="CC65" s="765"/>
      <c r="CD65" s="26"/>
      <c r="CE65" s="729">
        <f t="shared" si="15"/>
        <v>0</v>
      </c>
      <c r="CF65" s="26"/>
      <c r="CG65" s="26"/>
      <c r="CH65" s="26"/>
      <c r="CI65" s="26"/>
      <c r="CJ65" s="26"/>
      <c r="CK65" s="26"/>
      <c r="CL65" s="26"/>
      <c r="CM65" s="26"/>
      <c r="CN65" s="26"/>
      <c r="CO65" s="26"/>
      <c r="CP65" s="26"/>
      <c r="CQ65" s="26"/>
      <c r="CR65" s="26"/>
      <c r="CS65" s="26"/>
      <c r="CT65" s="26"/>
      <c r="CU65" s="26"/>
    </row>
    <row r="66" spans="1:99" ht="15" customHeight="1" x14ac:dyDescent="0.25">
      <c r="A66" s="334">
        <f t="shared" si="3"/>
        <v>0</v>
      </c>
      <c r="B66" s="722"/>
      <c r="C66" s="722"/>
      <c r="D66" s="722"/>
      <c r="E66" s="722"/>
      <c r="F66" s="722"/>
      <c r="G66" s="722"/>
      <c r="H66" s="723"/>
      <c r="I66" s="22"/>
      <c r="J66" s="22"/>
      <c r="K66" s="22"/>
      <c r="L66" s="10"/>
      <c r="M66" s="22"/>
      <c r="N66" s="725"/>
      <c r="O66" s="10"/>
      <c r="P66" s="726"/>
      <c r="Q66" s="749"/>
      <c r="R66" s="726"/>
      <c r="S66" s="726"/>
      <c r="T66" s="726"/>
      <c r="U66" s="316">
        <f t="shared" si="4"/>
        <v>0</v>
      </c>
      <c r="V66" s="168"/>
      <c r="W66" s="331" t="str">
        <f t="shared" si="17"/>
        <v/>
      </c>
      <c r="X66" s="168"/>
      <c r="Y66" s="168"/>
      <c r="Z66" s="168"/>
      <c r="AA66" s="168"/>
      <c r="AB66" s="168"/>
      <c r="AC66" s="168"/>
      <c r="AD66" s="316">
        <f t="shared" si="5"/>
        <v>0</v>
      </c>
      <c r="AE66" s="274"/>
      <c r="AF66" s="724"/>
      <c r="AG66" s="724"/>
      <c r="AH66" s="315">
        <f t="shared" si="6"/>
        <v>0</v>
      </c>
      <c r="AI66" s="759"/>
      <c r="AJ66" s="759"/>
      <c r="AK66" s="759"/>
      <c r="AL66" s="759"/>
      <c r="AM66" s="759"/>
      <c r="AN66" s="759"/>
      <c r="AO66" s="759"/>
      <c r="AP66" s="759"/>
      <c r="AQ66" s="759"/>
      <c r="AR66" s="759"/>
      <c r="AS66" s="315">
        <f t="shared" si="16"/>
        <v>0</v>
      </c>
      <c r="AT66" s="724"/>
      <c r="AU66" s="724"/>
      <c r="AV66" s="315">
        <f t="shared" si="7"/>
        <v>0</v>
      </c>
      <c r="AW66" s="315">
        <f t="shared" si="8"/>
        <v>0</v>
      </c>
      <c r="AX66" s="168"/>
      <c r="AY66" s="168"/>
      <c r="AZ66" s="720" t="e">
        <f t="shared" si="9"/>
        <v>#N/A</v>
      </c>
      <c r="BA66" s="720" t="e">
        <f t="shared" si="10"/>
        <v>#N/A</v>
      </c>
      <c r="BB66" s="720" t="str">
        <f t="shared" si="11"/>
        <v xml:space="preserve"> / </v>
      </c>
      <c r="BC66" s="720" t="e">
        <f t="shared" si="12"/>
        <v>#DIV/0!</v>
      </c>
      <c r="BD66" s="720" t="e">
        <f t="shared" si="13"/>
        <v>#DIV/0!</v>
      </c>
      <c r="BE66" s="720" t="e">
        <f t="shared" si="14"/>
        <v>#DIV/0!</v>
      </c>
      <c r="BF66" s="765"/>
      <c r="BG66" s="765"/>
      <c r="BH66" s="765"/>
      <c r="BI66" s="765"/>
      <c r="BJ66" s="765"/>
      <c r="BK66" s="765"/>
      <c r="BL66" s="765"/>
      <c r="BM66" s="765"/>
      <c r="BN66" s="765"/>
      <c r="BO66" s="765"/>
      <c r="BP66" s="765"/>
      <c r="BQ66" s="765"/>
      <c r="BR66" s="765"/>
      <c r="BS66" s="765"/>
      <c r="BT66" s="765"/>
      <c r="BU66" s="765"/>
      <c r="BV66" s="765"/>
      <c r="BW66" s="765"/>
      <c r="BX66" s="765"/>
      <c r="BY66" s="765"/>
      <c r="BZ66" s="765"/>
      <c r="CA66" s="765"/>
      <c r="CB66" s="765"/>
      <c r="CC66" s="765"/>
      <c r="CD66" s="26"/>
      <c r="CE66" s="729">
        <f t="shared" si="15"/>
        <v>0</v>
      </c>
      <c r="CF66" s="26"/>
      <c r="CG66" s="26"/>
      <c r="CH66" s="26"/>
      <c r="CI66" s="26"/>
      <c r="CJ66" s="26"/>
      <c r="CK66" s="26"/>
      <c r="CL66" s="26"/>
      <c r="CM66" s="26"/>
      <c r="CN66" s="26"/>
      <c r="CO66" s="26"/>
      <c r="CP66" s="26"/>
      <c r="CQ66" s="26"/>
      <c r="CR66" s="26"/>
      <c r="CS66" s="26"/>
      <c r="CT66" s="26"/>
      <c r="CU66" s="26"/>
    </row>
    <row r="67" spans="1:99" ht="15" customHeight="1" x14ac:dyDescent="0.25">
      <c r="A67" s="334">
        <f t="shared" si="3"/>
        <v>0</v>
      </c>
      <c r="B67" s="722"/>
      <c r="C67" s="722"/>
      <c r="D67" s="722"/>
      <c r="E67" s="722"/>
      <c r="F67" s="722"/>
      <c r="G67" s="722"/>
      <c r="H67" s="723"/>
      <c r="I67" s="22"/>
      <c r="J67" s="22"/>
      <c r="K67" s="22"/>
      <c r="L67" s="10"/>
      <c r="M67" s="22"/>
      <c r="N67" s="725"/>
      <c r="O67" s="10"/>
      <c r="P67" s="726"/>
      <c r="Q67" s="749"/>
      <c r="R67" s="726"/>
      <c r="S67" s="726"/>
      <c r="T67" s="726"/>
      <c r="U67" s="316">
        <f t="shared" si="4"/>
        <v>0</v>
      </c>
      <c r="V67" s="168"/>
      <c r="W67" s="331" t="str">
        <f t="shared" si="17"/>
        <v/>
      </c>
      <c r="X67" s="168"/>
      <c r="Y67" s="168"/>
      <c r="Z67" s="168"/>
      <c r="AA67" s="168"/>
      <c r="AB67" s="168"/>
      <c r="AC67" s="168"/>
      <c r="AD67" s="316">
        <f t="shared" si="5"/>
        <v>0</v>
      </c>
      <c r="AE67" s="274"/>
      <c r="AF67" s="724"/>
      <c r="AG67" s="724"/>
      <c r="AH67" s="315">
        <f t="shared" si="6"/>
        <v>0</v>
      </c>
      <c r="AI67" s="759"/>
      <c r="AJ67" s="759"/>
      <c r="AK67" s="759"/>
      <c r="AL67" s="759"/>
      <c r="AM67" s="759"/>
      <c r="AN67" s="759"/>
      <c r="AO67" s="759"/>
      <c r="AP67" s="759"/>
      <c r="AQ67" s="759"/>
      <c r="AR67" s="759"/>
      <c r="AS67" s="315">
        <f t="shared" si="16"/>
        <v>0</v>
      </c>
      <c r="AT67" s="724"/>
      <c r="AU67" s="724"/>
      <c r="AV67" s="315">
        <f t="shared" si="7"/>
        <v>0</v>
      </c>
      <c r="AW67" s="315">
        <f t="shared" si="8"/>
        <v>0</v>
      </c>
      <c r="AX67" s="168"/>
      <c r="AY67" s="168"/>
      <c r="AZ67" s="720" t="e">
        <f t="shared" si="9"/>
        <v>#N/A</v>
      </c>
      <c r="BA67" s="720" t="e">
        <f t="shared" si="10"/>
        <v>#N/A</v>
      </c>
      <c r="BB67" s="720" t="str">
        <f t="shared" si="11"/>
        <v xml:space="preserve"> / </v>
      </c>
      <c r="BC67" s="720" t="e">
        <f t="shared" si="12"/>
        <v>#DIV/0!</v>
      </c>
      <c r="BD67" s="720" t="e">
        <f t="shared" si="13"/>
        <v>#DIV/0!</v>
      </c>
      <c r="BE67" s="720" t="e">
        <f t="shared" si="14"/>
        <v>#DIV/0!</v>
      </c>
      <c r="BF67" s="765"/>
      <c r="BG67" s="765"/>
      <c r="BH67" s="765"/>
      <c r="BI67" s="765"/>
      <c r="BJ67" s="765"/>
      <c r="BK67" s="765"/>
      <c r="BL67" s="765"/>
      <c r="BM67" s="765"/>
      <c r="BN67" s="765"/>
      <c r="BO67" s="765"/>
      <c r="BP67" s="765"/>
      <c r="BQ67" s="765"/>
      <c r="BR67" s="765"/>
      <c r="BS67" s="765"/>
      <c r="BT67" s="765"/>
      <c r="BU67" s="765"/>
      <c r="BV67" s="765"/>
      <c r="BW67" s="765"/>
      <c r="BX67" s="765"/>
      <c r="BY67" s="765"/>
      <c r="BZ67" s="765"/>
      <c r="CA67" s="765"/>
      <c r="CB67" s="765"/>
      <c r="CC67" s="765"/>
      <c r="CD67" s="26"/>
      <c r="CE67" s="729">
        <f t="shared" si="15"/>
        <v>0</v>
      </c>
      <c r="CF67" s="26"/>
      <c r="CG67" s="26"/>
      <c r="CH67" s="26"/>
      <c r="CI67" s="26"/>
      <c r="CJ67" s="26"/>
      <c r="CK67" s="26"/>
      <c r="CL67" s="26"/>
      <c r="CM67" s="26"/>
      <c r="CN67" s="26"/>
      <c r="CO67" s="26"/>
      <c r="CP67" s="26"/>
      <c r="CQ67" s="26"/>
      <c r="CR67" s="26"/>
      <c r="CS67" s="26"/>
      <c r="CT67" s="26"/>
      <c r="CU67" s="26"/>
    </row>
    <row r="68" spans="1:99" ht="15" customHeight="1" x14ac:dyDescent="0.25">
      <c r="A68" s="334">
        <f t="shared" si="3"/>
        <v>0</v>
      </c>
      <c r="B68" s="722"/>
      <c r="C68" s="722"/>
      <c r="D68" s="722"/>
      <c r="E68" s="722"/>
      <c r="F68" s="722"/>
      <c r="G68" s="722"/>
      <c r="H68" s="723"/>
      <c r="I68" s="22"/>
      <c r="J68" s="22"/>
      <c r="K68" s="22"/>
      <c r="L68" s="10"/>
      <c r="M68" s="22"/>
      <c r="N68" s="725"/>
      <c r="O68" s="10"/>
      <c r="P68" s="726"/>
      <c r="Q68" s="749"/>
      <c r="R68" s="726"/>
      <c r="S68" s="726"/>
      <c r="T68" s="726"/>
      <c r="U68" s="316">
        <f t="shared" si="4"/>
        <v>0</v>
      </c>
      <c r="V68" s="168"/>
      <c r="W68" s="331" t="str">
        <f t="shared" si="17"/>
        <v/>
      </c>
      <c r="X68" s="168"/>
      <c r="Y68" s="168"/>
      <c r="Z68" s="168"/>
      <c r="AA68" s="168"/>
      <c r="AB68" s="168"/>
      <c r="AC68" s="168"/>
      <c r="AD68" s="316">
        <f t="shared" si="5"/>
        <v>0</v>
      </c>
      <c r="AE68" s="274"/>
      <c r="AF68" s="724"/>
      <c r="AG68" s="724"/>
      <c r="AH68" s="315">
        <f t="shared" si="6"/>
        <v>0</v>
      </c>
      <c r="AI68" s="759"/>
      <c r="AJ68" s="759"/>
      <c r="AK68" s="759"/>
      <c r="AL68" s="759"/>
      <c r="AM68" s="759"/>
      <c r="AN68" s="759"/>
      <c r="AO68" s="759"/>
      <c r="AP68" s="759"/>
      <c r="AQ68" s="759"/>
      <c r="AR68" s="759"/>
      <c r="AS68" s="315">
        <f t="shared" si="16"/>
        <v>0</v>
      </c>
      <c r="AT68" s="724"/>
      <c r="AU68" s="724"/>
      <c r="AV68" s="315">
        <f t="shared" si="7"/>
        <v>0</v>
      </c>
      <c r="AW68" s="315">
        <f t="shared" si="8"/>
        <v>0</v>
      </c>
      <c r="AX68" s="168"/>
      <c r="AY68" s="168"/>
      <c r="AZ68" s="720" t="e">
        <f t="shared" si="9"/>
        <v>#N/A</v>
      </c>
      <c r="BA68" s="720" t="e">
        <f t="shared" si="10"/>
        <v>#N/A</v>
      </c>
      <c r="BB68" s="720" t="str">
        <f t="shared" si="11"/>
        <v xml:space="preserve"> / </v>
      </c>
      <c r="BC68" s="720" t="e">
        <f t="shared" si="12"/>
        <v>#DIV/0!</v>
      </c>
      <c r="BD68" s="720" t="e">
        <f t="shared" si="13"/>
        <v>#DIV/0!</v>
      </c>
      <c r="BE68" s="720" t="e">
        <f t="shared" si="14"/>
        <v>#DIV/0!</v>
      </c>
      <c r="BF68" s="765"/>
      <c r="BG68" s="765"/>
      <c r="BH68" s="765"/>
      <c r="BI68" s="765"/>
      <c r="BJ68" s="765"/>
      <c r="BK68" s="765"/>
      <c r="BL68" s="765"/>
      <c r="BM68" s="765"/>
      <c r="BN68" s="765"/>
      <c r="BO68" s="765"/>
      <c r="BP68" s="765"/>
      <c r="BQ68" s="765"/>
      <c r="BR68" s="765"/>
      <c r="BS68" s="765"/>
      <c r="BT68" s="765"/>
      <c r="BU68" s="765"/>
      <c r="BV68" s="765"/>
      <c r="BW68" s="765"/>
      <c r="BX68" s="765"/>
      <c r="BY68" s="765"/>
      <c r="BZ68" s="765"/>
      <c r="CA68" s="765"/>
      <c r="CB68" s="765"/>
      <c r="CC68" s="765"/>
      <c r="CD68" s="26"/>
      <c r="CE68" s="729">
        <f t="shared" si="15"/>
        <v>0</v>
      </c>
      <c r="CF68" s="26"/>
      <c r="CG68" s="26"/>
      <c r="CH68" s="26"/>
      <c r="CI68" s="26"/>
      <c r="CJ68" s="26"/>
      <c r="CK68" s="26"/>
      <c r="CL68" s="26"/>
      <c r="CM68" s="26"/>
      <c r="CN68" s="26"/>
      <c r="CO68" s="26"/>
      <c r="CP68" s="26"/>
      <c r="CQ68" s="26"/>
      <c r="CR68" s="26"/>
      <c r="CS68" s="26"/>
      <c r="CT68" s="26"/>
      <c r="CU68" s="26"/>
    </row>
    <row r="69" spans="1:99" ht="15" customHeight="1" x14ac:dyDescent="0.25">
      <c r="A69" s="334">
        <f t="shared" si="3"/>
        <v>0</v>
      </c>
      <c r="B69" s="722"/>
      <c r="C69" s="722"/>
      <c r="D69" s="722"/>
      <c r="E69" s="722"/>
      <c r="F69" s="722"/>
      <c r="G69" s="722"/>
      <c r="H69" s="723"/>
      <c r="I69" s="22"/>
      <c r="J69" s="22"/>
      <c r="K69" s="22"/>
      <c r="L69" s="10"/>
      <c r="M69" s="22"/>
      <c r="N69" s="725"/>
      <c r="O69" s="10"/>
      <c r="P69" s="726"/>
      <c r="Q69" s="749"/>
      <c r="R69" s="726"/>
      <c r="S69" s="726"/>
      <c r="T69" s="726"/>
      <c r="U69" s="316">
        <f t="shared" si="4"/>
        <v>0</v>
      </c>
      <c r="V69" s="168"/>
      <c r="W69" s="331" t="str">
        <f t="shared" si="17"/>
        <v/>
      </c>
      <c r="X69" s="168"/>
      <c r="Y69" s="168"/>
      <c r="Z69" s="168"/>
      <c r="AA69" s="168"/>
      <c r="AB69" s="168"/>
      <c r="AC69" s="168"/>
      <c r="AD69" s="316">
        <f t="shared" si="5"/>
        <v>0</v>
      </c>
      <c r="AE69" s="274"/>
      <c r="AF69" s="724"/>
      <c r="AG69" s="724"/>
      <c r="AH69" s="315">
        <f t="shared" si="6"/>
        <v>0</v>
      </c>
      <c r="AI69" s="759"/>
      <c r="AJ69" s="759"/>
      <c r="AK69" s="759"/>
      <c r="AL69" s="759"/>
      <c r="AM69" s="759"/>
      <c r="AN69" s="759"/>
      <c r="AO69" s="759"/>
      <c r="AP69" s="759"/>
      <c r="AQ69" s="759"/>
      <c r="AR69" s="759"/>
      <c r="AS69" s="315">
        <f t="shared" si="16"/>
        <v>0</v>
      </c>
      <c r="AT69" s="724"/>
      <c r="AU69" s="724"/>
      <c r="AV69" s="315">
        <f t="shared" si="7"/>
        <v>0</v>
      </c>
      <c r="AW69" s="315">
        <f t="shared" si="8"/>
        <v>0</v>
      </c>
      <c r="AX69" s="168"/>
      <c r="AY69" s="168"/>
      <c r="AZ69" s="720" t="e">
        <f t="shared" si="9"/>
        <v>#N/A</v>
      </c>
      <c r="BA69" s="720" t="e">
        <f t="shared" si="10"/>
        <v>#N/A</v>
      </c>
      <c r="BB69" s="720" t="str">
        <f t="shared" si="11"/>
        <v xml:space="preserve"> / </v>
      </c>
      <c r="BC69" s="720" t="e">
        <f t="shared" si="12"/>
        <v>#DIV/0!</v>
      </c>
      <c r="BD69" s="720" t="e">
        <f t="shared" si="13"/>
        <v>#DIV/0!</v>
      </c>
      <c r="BE69" s="720" t="e">
        <f t="shared" si="14"/>
        <v>#DIV/0!</v>
      </c>
      <c r="BF69" s="765"/>
      <c r="BG69" s="765"/>
      <c r="BH69" s="765"/>
      <c r="BI69" s="765"/>
      <c r="BJ69" s="765"/>
      <c r="BK69" s="765"/>
      <c r="BL69" s="765"/>
      <c r="BM69" s="765"/>
      <c r="BN69" s="765"/>
      <c r="BO69" s="765"/>
      <c r="BP69" s="765"/>
      <c r="BQ69" s="765"/>
      <c r="BR69" s="765"/>
      <c r="BS69" s="765"/>
      <c r="BT69" s="765"/>
      <c r="BU69" s="765"/>
      <c r="BV69" s="765"/>
      <c r="BW69" s="765"/>
      <c r="BX69" s="765"/>
      <c r="BY69" s="765"/>
      <c r="BZ69" s="765"/>
      <c r="CA69" s="765"/>
      <c r="CB69" s="765"/>
      <c r="CC69" s="765"/>
      <c r="CD69" s="26"/>
      <c r="CE69" s="729">
        <f t="shared" si="15"/>
        <v>0</v>
      </c>
      <c r="CF69" s="26"/>
      <c r="CG69" s="26"/>
      <c r="CH69" s="26"/>
      <c r="CI69" s="26"/>
      <c r="CJ69" s="26"/>
      <c r="CK69" s="26"/>
      <c r="CL69" s="26"/>
      <c r="CM69" s="26"/>
      <c r="CN69" s="26"/>
      <c r="CO69" s="26"/>
      <c r="CP69" s="26"/>
      <c r="CQ69" s="26"/>
      <c r="CR69" s="26"/>
      <c r="CS69" s="26"/>
      <c r="CT69" s="26"/>
      <c r="CU69" s="26"/>
    </row>
    <row r="70" spans="1:99" ht="15" customHeight="1" x14ac:dyDescent="0.25">
      <c r="A70" s="334">
        <f t="shared" si="3"/>
        <v>0</v>
      </c>
      <c r="B70" s="722"/>
      <c r="C70" s="722"/>
      <c r="D70" s="722"/>
      <c r="E70" s="722"/>
      <c r="F70" s="722"/>
      <c r="G70" s="722"/>
      <c r="H70" s="723"/>
      <c r="I70" s="22"/>
      <c r="J70" s="22"/>
      <c r="K70" s="22"/>
      <c r="L70" s="10"/>
      <c r="M70" s="22"/>
      <c r="N70" s="725"/>
      <c r="O70" s="10"/>
      <c r="P70" s="726"/>
      <c r="Q70" s="749"/>
      <c r="R70" s="726"/>
      <c r="S70" s="726"/>
      <c r="T70" s="726"/>
      <c r="U70" s="316">
        <f t="shared" si="4"/>
        <v>0</v>
      </c>
      <c r="V70" s="168"/>
      <c r="W70" s="331" t="str">
        <f t="shared" si="17"/>
        <v/>
      </c>
      <c r="X70" s="168"/>
      <c r="Y70" s="168"/>
      <c r="Z70" s="168"/>
      <c r="AA70" s="168"/>
      <c r="AB70" s="168"/>
      <c r="AC70" s="168"/>
      <c r="AD70" s="316">
        <f t="shared" si="5"/>
        <v>0</v>
      </c>
      <c r="AE70" s="274"/>
      <c r="AF70" s="724"/>
      <c r="AG70" s="724"/>
      <c r="AH70" s="315">
        <f t="shared" si="6"/>
        <v>0</v>
      </c>
      <c r="AI70" s="759"/>
      <c r="AJ70" s="759"/>
      <c r="AK70" s="759"/>
      <c r="AL70" s="759"/>
      <c r="AM70" s="759"/>
      <c r="AN70" s="759"/>
      <c r="AO70" s="759"/>
      <c r="AP70" s="759"/>
      <c r="AQ70" s="759"/>
      <c r="AR70" s="759"/>
      <c r="AS70" s="315">
        <f t="shared" si="16"/>
        <v>0</v>
      </c>
      <c r="AT70" s="724"/>
      <c r="AU70" s="724"/>
      <c r="AV70" s="315">
        <f t="shared" si="7"/>
        <v>0</v>
      </c>
      <c r="AW70" s="315">
        <f t="shared" si="8"/>
        <v>0</v>
      </c>
      <c r="AX70" s="168"/>
      <c r="AY70" s="168"/>
      <c r="AZ70" s="720" t="e">
        <f t="shared" si="9"/>
        <v>#N/A</v>
      </c>
      <c r="BA70" s="720" t="e">
        <f t="shared" si="10"/>
        <v>#N/A</v>
      </c>
      <c r="BB70" s="720" t="str">
        <f t="shared" si="11"/>
        <v xml:space="preserve"> / </v>
      </c>
      <c r="BC70" s="720" t="e">
        <f t="shared" si="12"/>
        <v>#DIV/0!</v>
      </c>
      <c r="BD70" s="720" t="e">
        <f t="shared" si="13"/>
        <v>#DIV/0!</v>
      </c>
      <c r="BE70" s="720" t="e">
        <f t="shared" si="14"/>
        <v>#DIV/0!</v>
      </c>
      <c r="BF70" s="765"/>
      <c r="BG70" s="765"/>
      <c r="BH70" s="765"/>
      <c r="BI70" s="765"/>
      <c r="BJ70" s="765"/>
      <c r="BK70" s="765"/>
      <c r="BL70" s="765"/>
      <c r="BM70" s="765"/>
      <c r="BN70" s="765"/>
      <c r="BO70" s="765"/>
      <c r="BP70" s="765"/>
      <c r="BQ70" s="765"/>
      <c r="BR70" s="765"/>
      <c r="BS70" s="765"/>
      <c r="BT70" s="765"/>
      <c r="BU70" s="765"/>
      <c r="BV70" s="765"/>
      <c r="BW70" s="765"/>
      <c r="BX70" s="765"/>
      <c r="BY70" s="765"/>
      <c r="BZ70" s="765"/>
      <c r="CA70" s="765"/>
      <c r="CB70" s="765"/>
      <c r="CC70" s="765"/>
      <c r="CD70" s="26"/>
      <c r="CE70" s="729">
        <f t="shared" si="15"/>
        <v>0</v>
      </c>
      <c r="CF70" s="26"/>
      <c r="CG70" s="26"/>
      <c r="CH70" s="26"/>
      <c r="CI70" s="26"/>
      <c r="CJ70" s="26"/>
      <c r="CK70" s="26"/>
      <c r="CL70" s="26"/>
      <c r="CM70" s="26"/>
      <c r="CN70" s="26"/>
      <c r="CO70" s="26"/>
      <c r="CP70" s="26"/>
      <c r="CQ70" s="26"/>
      <c r="CR70" s="26"/>
      <c r="CS70" s="26"/>
      <c r="CT70" s="26"/>
      <c r="CU70" s="26"/>
    </row>
    <row r="71" spans="1:99" ht="15" customHeight="1" x14ac:dyDescent="0.25">
      <c r="A71" s="334">
        <f t="shared" si="3"/>
        <v>0</v>
      </c>
      <c r="B71" s="722"/>
      <c r="C71" s="722"/>
      <c r="D71" s="722"/>
      <c r="E71" s="722"/>
      <c r="F71" s="722"/>
      <c r="G71" s="722"/>
      <c r="H71" s="723"/>
      <c r="I71" s="22"/>
      <c r="J71" s="22"/>
      <c r="K71" s="22"/>
      <c r="L71" s="10"/>
      <c r="M71" s="22"/>
      <c r="N71" s="725"/>
      <c r="O71" s="10"/>
      <c r="P71" s="726"/>
      <c r="Q71" s="749"/>
      <c r="R71" s="726"/>
      <c r="S71" s="726"/>
      <c r="T71" s="726"/>
      <c r="U71" s="316">
        <f t="shared" si="4"/>
        <v>0</v>
      </c>
      <c r="V71" s="168"/>
      <c r="W71" s="331" t="str">
        <f t="shared" si="17"/>
        <v/>
      </c>
      <c r="X71" s="168"/>
      <c r="Y71" s="168"/>
      <c r="Z71" s="168"/>
      <c r="AA71" s="168"/>
      <c r="AB71" s="168"/>
      <c r="AC71" s="168"/>
      <c r="AD71" s="316">
        <f t="shared" si="5"/>
        <v>0</v>
      </c>
      <c r="AE71" s="274"/>
      <c r="AF71" s="724"/>
      <c r="AG71" s="724"/>
      <c r="AH71" s="315">
        <f t="shared" si="6"/>
        <v>0</v>
      </c>
      <c r="AI71" s="759"/>
      <c r="AJ71" s="759"/>
      <c r="AK71" s="759"/>
      <c r="AL71" s="759"/>
      <c r="AM71" s="759"/>
      <c r="AN71" s="759"/>
      <c r="AO71" s="759"/>
      <c r="AP71" s="759"/>
      <c r="AQ71" s="759"/>
      <c r="AR71" s="759"/>
      <c r="AS71" s="315">
        <f t="shared" si="16"/>
        <v>0</v>
      </c>
      <c r="AT71" s="724"/>
      <c r="AU71" s="724"/>
      <c r="AV71" s="315">
        <f t="shared" si="7"/>
        <v>0</v>
      </c>
      <c r="AW71" s="315">
        <f t="shared" si="8"/>
        <v>0</v>
      </c>
      <c r="AX71" s="168"/>
      <c r="AY71" s="168"/>
      <c r="AZ71" s="720" t="e">
        <f t="shared" si="9"/>
        <v>#N/A</v>
      </c>
      <c r="BA71" s="720" t="e">
        <f t="shared" si="10"/>
        <v>#N/A</v>
      </c>
      <c r="BB71" s="720" t="str">
        <f t="shared" si="11"/>
        <v xml:space="preserve"> / </v>
      </c>
      <c r="BC71" s="720" t="e">
        <f t="shared" si="12"/>
        <v>#DIV/0!</v>
      </c>
      <c r="BD71" s="720" t="e">
        <f t="shared" si="13"/>
        <v>#DIV/0!</v>
      </c>
      <c r="BE71" s="720" t="e">
        <f t="shared" si="14"/>
        <v>#DIV/0!</v>
      </c>
      <c r="BF71" s="765"/>
      <c r="BG71" s="765"/>
      <c r="BH71" s="765"/>
      <c r="BI71" s="765"/>
      <c r="BJ71" s="765"/>
      <c r="BK71" s="765"/>
      <c r="BL71" s="765"/>
      <c r="BM71" s="765"/>
      <c r="BN71" s="765"/>
      <c r="BO71" s="765"/>
      <c r="BP71" s="765"/>
      <c r="BQ71" s="765"/>
      <c r="BR71" s="765"/>
      <c r="BS71" s="765"/>
      <c r="BT71" s="765"/>
      <c r="BU71" s="765"/>
      <c r="BV71" s="765"/>
      <c r="BW71" s="765"/>
      <c r="BX71" s="765"/>
      <c r="BY71" s="765"/>
      <c r="BZ71" s="765"/>
      <c r="CA71" s="765"/>
      <c r="CB71" s="765"/>
      <c r="CC71" s="765"/>
      <c r="CD71" s="26"/>
      <c r="CE71" s="729">
        <f t="shared" si="15"/>
        <v>0</v>
      </c>
      <c r="CF71" s="26"/>
      <c r="CG71" s="26"/>
      <c r="CH71" s="26"/>
      <c r="CI71" s="26"/>
      <c r="CJ71" s="26"/>
      <c r="CK71" s="26"/>
      <c r="CL71" s="26"/>
      <c r="CM71" s="26"/>
      <c r="CN71" s="26"/>
      <c r="CO71" s="26"/>
      <c r="CP71" s="26"/>
      <c r="CQ71" s="26"/>
      <c r="CR71" s="26"/>
      <c r="CS71" s="26"/>
      <c r="CT71" s="26"/>
      <c r="CU71" s="26"/>
    </row>
    <row r="72" spans="1:99" ht="15" customHeight="1" x14ac:dyDescent="0.25">
      <c r="A72" s="334">
        <f t="shared" si="3"/>
        <v>0</v>
      </c>
      <c r="B72" s="722"/>
      <c r="C72" s="722"/>
      <c r="D72" s="722"/>
      <c r="E72" s="722"/>
      <c r="F72" s="722"/>
      <c r="G72" s="722"/>
      <c r="H72" s="723"/>
      <c r="I72" s="22"/>
      <c r="J72" s="22"/>
      <c r="K72" s="22"/>
      <c r="L72" s="10"/>
      <c r="M72" s="22"/>
      <c r="N72" s="725"/>
      <c r="O72" s="10"/>
      <c r="P72" s="726"/>
      <c r="Q72" s="749"/>
      <c r="R72" s="726"/>
      <c r="S72" s="726"/>
      <c r="T72" s="726"/>
      <c r="U72" s="316">
        <f t="shared" si="4"/>
        <v>0</v>
      </c>
      <c r="V72" s="168"/>
      <c r="W72" s="331" t="str">
        <f t="shared" si="17"/>
        <v/>
      </c>
      <c r="X72" s="168"/>
      <c r="Y72" s="168"/>
      <c r="Z72" s="168"/>
      <c r="AA72" s="168"/>
      <c r="AB72" s="168"/>
      <c r="AC72" s="168"/>
      <c r="AD72" s="316">
        <f t="shared" si="5"/>
        <v>0</v>
      </c>
      <c r="AE72" s="274"/>
      <c r="AF72" s="724"/>
      <c r="AG72" s="724"/>
      <c r="AH72" s="315">
        <f t="shared" si="6"/>
        <v>0</v>
      </c>
      <c r="AI72" s="759"/>
      <c r="AJ72" s="759"/>
      <c r="AK72" s="759"/>
      <c r="AL72" s="759"/>
      <c r="AM72" s="759"/>
      <c r="AN72" s="759"/>
      <c r="AO72" s="759"/>
      <c r="AP72" s="759"/>
      <c r="AQ72" s="759"/>
      <c r="AR72" s="759"/>
      <c r="AS72" s="315">
        <f t="shared" si="16"/>
        <v>0</v>
      </c>
      <c r="AT72" s="724"/>
      <c r="AU72" s="724"/>
      <c r="AV72" s="315">
        <f t="shared" si="7"/>
        <v>0</v>
      </c>
      <c r="AW72" s="315">
        <f t="shared" si="8"/>
        <v>0</v>
      </c>
      <c r="AX72" s="168"/>
      <c r="AY72" s="168"/>
      <c r="AZ72" s="720" t="e">
        <f t="shared" si="9"/>
        <v>#N/A</v>
      </c>
      <c r="BA72" s="720" t="e">
        <f t="shared" si="10"/>
        <v>#N/A</v>
      </c>
      <c r="BB72" s="720" t="str">
        <f t="shared" si="11"/>
        <v xml:space="preserve"> / </v>
      </c>
      <c r="BC72" s="720" t="e">
        <f t="shared" si="12"/>
        <v>#DIV/0!</v>
      </c>
      <c r="BD72" s="720" t="e">
        <f t="shared" si="13"/>
        <v>#DIV/0!</v>
      </c>
      <c r="BE72" s="720" t="e">
        <f t="shared" si="14"/>
        <v>#DIV/0!</v>
      </c>
      <c r="BF72" s="765"/>
      <c r="BG72" s="765"/>
      <c r="BH72" s="765"/>
      <c r="BI72" s="765"/>
      <c r="BJ72" s="765"/>
      <c r="BK72" s="765"/>
      <c r="BL72" s="765"/>
      <c r="BM72" s="765"/>
      <c r="BN72" s="765"/>
      <c r="BO72" s="765"/>
      <c r="BP72" s="765"/>
      <c r="BQ72" s="765"/>
      <c r="BR72" s="765"/>
      <c r="BS72" s="765"/>
      <c r="BT72" s="765"/>
      <c r="BU72" s="765"/>
      <c r="BV72" s="765"/>
      <c r="BW72" s="765"/>
      <c r="BX72" s="765"/>
      <c r="BY72" s="765"/>
      <c r="BZ72" s="765"/>
      <c r="CA72" s="765"/>
      <c r="CB72" s="765"/>
      <c r="CC72" s="765"/>
      <c r="CD72" s="26"/>
      <c r="CE72" s="729">
        <f t="shared" si="15"/>
        <v>0</v>
      </c>
      <c r="CF72" s="26"/>
      <c r="CG72" s="26"/>
      <c r="CH72" s="26"/>
      <c r="CI72" s="26"/>
      <c r="CJ72" s="26"/>
      <c r="CK72" s="26"/>
      <c r="CL72" s="26"/>
      <c r="CM72" s="26"/>
      <c r="CN72" s="26"/>
      <c r="CO72" s="26"/>
      <c r="CP72" s="26"/>
      <c r="CQ72" s="26"/>
      <c r="CR72" s="26"/>
      <c r="CS72" s="26"/>
      <c r="CT72" s="26"/>
      <c r="CU72" s="26"/>
    </row>
    <row r="73" spans="1:99" ht="15" customHeight="1" x14ac:dyDescent="0.25">
      <c r="A73" s="334">
        <f t="shared" si="3"/>
        <v>0</v>
      </c>
      <c r="B73" s="722"/>
      <c r="C73" s="722"/>
      <c r="D73" s="722"/>
      <c r="E73" s="722"/>
      <c r="F73" s="722"/>
      <c r="G73" s="722"/>
      <c r="H73" s="723"/>
      <c r="I73" s="22"/>
      <c r="J73" s="22"/>
      <c r="K73" s="22"/>
      <c r="L73" s="10"/>
      <c r="M73" s="22"/>
      <c r="N73" s="725"/>
      <c r="O73" s="10"/>
      <c r="P73" s="726"/>
      <c r="Q73" s="749"/>
      <c r="R73" s="726"/>
      <c r="S73" s="726"/>
      <c r="T73" s="726"/>
      <c r="U73" s="316">
        <f t="shared" si="4"/>
        <v>0</v>
      </c>
      <c r="V73" s="168"/>
      <c r="W73" s="331" t="str">
        <f t="shared" si="17"/>
        <v/>
      </c>
      <c r="X73" s="168"/>
      <c r="Y73" s="168"/>
      <c r="Z73" s="168"/>
      <c r="AA73" s="168"/>
      <c r="AB73" s="168"/>
      <c r="AC73" s="168"/>
      <c r="AD73" s="316">
        <f t="shared" si="5"/>
        <v>0</v>
      </c>
      <c r="AE73" s="274"/>
      <c r="AF73" s="724"/>
      <c r="AG73" s="724"/>
      <c r="AH73" s="315">
        <f t="shared" si="6"/>
        <v>0</v>
      </c>
      <c r="AI73" s="759"/>
      <c r="AJ73" s="759"/>
      <c r="AK73" s="759"/>
      <c r="AL73" s="759"/>
      <c r="AM73" s="759"/>
      <c r="AN73" s="759"/>
      <c r="AO73" s="759"/>
      <c r="AP73" s="759"/>
      <c r="AQ73" s="759"/>
      <c r="AR73" s="759"/>
      <c r="AS73" s="315">
        <f t="shared" si="16"/>
        <v>0</v>
      </c>
      <c r="AT73" s="724"/>
      <c r="AU73" s="724"/>
      <c r="AV73" s="315">
        <f t="shared" si="7"/>
        <v>0</v>
      </c>
      <c r="AW73" s="315">
        <f t="shared" si="8"/>
        <v>0</v>
      </c>
      <c r="AX73" s="168"/>
      <c r="AY73" s="168"/>
      <c r="AZ73" s="720" t="e">
        <f t="shared" si="9"/>
        <v>#N/A</v>
      </c>
      <c r="BA73" s="720" t="e">
        <f t="shared" si="10"/>
        <v>#N/A</v>
      </c>
      <c r="BB73" s="720" t="str">
        <f t="shared" si="11"/>
        <v xml:space="preserve"> / </v>
      </c>
      <c r="BC73" s="720" t="e">
        <f t="shared" si="12"/>
        <v>#DIV/0!</v>
      </c>
      <c r="BD73" s="720" t="e">
        <f t="shared" si="13"/>
        <v>#DIV/0!</v>
      </c>
      <c r="BE73" s="720" t="e">
        <f t="shared" si="14"/>
        <v>#DIV/0!</v>
      </c>
      <c r="BF73" s="765"/>
      <c r="BG73" s="765"/>
      <c r="BH73" s="765"/>
      <c r="BI73" s="765"/>
      <c r="BJ73" s="765"/>
      <c r="BK73" s="765"/>
      <c r="BL73" s="765"/>
      <c r="BM73" s="765"/>
      <c r="BN73" s="765"/>
      <c r="BO73" s="765"/>
      <c r="BP73" s="765"/>
      <c r="BQ73" s="765"/>
      <c r="BR73" s="765"/>
      <c r="BS73" s="765"/>
      <c r="BT73" s="765"/>
      <c r="BU73" s="765"/>
      <c r="BV73" s="765"/>
      <c r="BW73" s="765"/>
      <c r="BX73" s="765"/>
      <c r="BY73" s="765"/>
      <c r="BZ73" s="765"/>
      <c r="CA73" s="765"/>
      <c r="CB73" s="765"/>
      <c r="CC73" s="765"/>
      <c r="CD73" s="26"/>
      <c r="CE73" s="729">
        <f t="shared" si="15"/>
        <v>0</v>
      </c>
      <c r="CF73" s="26"/>
      <c r="CG73" s="26"/>
      <c r="CH73" s="26"/>
      <c r="CI73" s="26"/>
      <c r="CJ73" s="26"/>
      <c r="CK73" s="26"/>
      <c r="CL73" s="26"/>
      <c r="CM73" s="26"/>
      <c r="CN73" s="26"/>
      <c r="CO73" s="26"/>
      <c r="CP73" s="26"/>
      <c r="CQ73" s="26"/>
      <c r="CR73" s="26"/>
      <c r="CS73" s="26"/>
      <c r="CT73" s="26"/>
      <c r="CU73" s="26"/>
    </row>
    <row r="74" spans="1:99" ht="15" customHeight="1" x14ac:dyDescent="0.25">
      <c r="A74" s="334">
        <f t="shared" si="3"/>
        <v>0</v>
      </c>
      <c r="B74" s="722"/>
      <c r="C74" s="722"/>
      <c r="D74" s="722"/>
      <c r="E74" s="722"/>
      <c r="F74" s="722"/>
      <c r="G74" s="722"/>
      <c r="H74" s="723"/>
      <c r="I74" s="22"/>
      <c r="J74" s="22"/>
      <c r="K74" s="22"/>
      <c r="L74" s="10"/>
      <c r="M74" s="22"/>
      <c r="N74" s="725"/>
      <c r="O74" s="10"/>
      <c r="P74" s="726"/>
      <c r="Q74" s="749"/>
      <c r="R74" s="726"/>
      <c r="S74" s="726"/>
      <c r="T74" s="726"/>
      <c r="U74" s="316">
        <f t="shared" si="4"/>
        <v>0</v>
      </c>
      <c r="V74" s="168"/>
      <c r="W74" s="331" t="str">
        <f t="shared" si="17"/>
        <v/>
      </c>
      <c r="X74" s="168"/>
      <c r="Y74" s="168"/>
      <c r="Z74" s="168"/>
      <c r="AA74" s="168"/>
      <c r="AB74" s="168"/>
      <c r="AC74" s="168"/>
      <c r="AD74" s="316">
        <f t="shared" si="5"/>
        <v>0</v>
      </c>
      <c r="AE74" s="274"/>
      <c r="AF74" s="724"/>
      <c r="AG74" s="724"/>
      <c r="AH74" s="315">
        <f t="shared" si="6"/>
        <v>0</v>
      </c>
      <c r="AI74" s="759"/>
      <c r="AJ74" s="759"/>
      <c r="AK74" s="759"/>
      <c r="AL74" s="759"/>
      <c r="AM74" s="759"/>
      <c r="AN74" s="759"/>
      <c r="AO74" s="759"/>
      <c r="AP74" s="759"/>
      <c r="AQ74" s="759"/>
      <c r="AR74" s="759"/>
      <c r="AS74" s="315">
        <f t="shared" si="16"/>
        <v>0</v>
      </c>
      <c r="AT74" s="724"/>
      <c r="AU74" s="724"/>
      <c r="AV74" s="315">
        <f t="shared" si="7"/>
        <v>0</v>
      </c>
      <c r="AW74" s="315">
        <f t="shared" si="8"/>
        <v>0</v>
      </c>
      <c r="AX74" s="168"/>
      <c r="AY74" s="168"/>
      <c r="AZ74" s="720" t="e">
        <f t="shared" si="9"/>
        <v>#N/A</v>
      </c>
      <c r="BA74" s="720" t="e">
        <f t="shared" si="10"/>
        <v>#N/A</v>
      </c>
      <c r="BB74" s="720" t="str">
        <f t="shared" si="11"/>
        <v xml:space="preserve"> / </v>
      </c>
      <c r="BC74" s="720" t="e">
        <f t="shared" ref="BC74:BC137" si="18">+AH74/U74</f>
        <v>#DIV/0!</v>
      </c>
      <c r="BD74" s="720" t="e">
        <f t="shared" si="13"/>
        <v>#DIV/0!</v>
      </c>
      <c r="BE74" s="720" t="e">
        <f t="shared" si="14"/>
        <v>#DIV/0!</v>
      </c>
      <c r="BF74" s="765"/>
      <c r="BG74" s="765"/>
      <c r="BH74" s="765"/>
      <c r="BI74" s="765"/>
      <c r="BJ74" s="765"/>
      <c r="BK74" s="765"/>
      <c r="BL74" s="765"/>
      <c r="BM74" s="765"/>
      <c r="BN74" s="765"/>
      <c r="BO74" s="765"/>
      <c r="BP74" s="765"/>
      <c r="BQ74" s="765"/>
      <c r="BR74" s="765"/>
      <c r="BS74" s="765"/>
      <c r="BT74" s="765"/>
      <c r="BU74" s="765"/>
      <c r="BV74" s="765"/>
      <c r="BW74" s="765"/>
      <c r="BX74" s="765"/>
      <c r="BY74" s="765"/>
      <c r="BZ74" s="765"/>
      <c r="CA74" s="765"/>
      <c r="CB74" s="765"/>
      <c r="CC74" s="765"/>
      <c r="CD74" s="26"/>
      <c r="CE74" s="729">
        <f t="shared" ref="CE74:CE137" si="19">+T74+S74</f>
        <v>0</v>
      </c>
      <c r="CF74" s="26"/>
      <c r="CG74" s="26"/>
      <c r="CH74" s="26"/>
      <c r="CI74" s="26"/>
      <c r="CJ74" s="26"/>
      <c r="CK74" s="26"/>
      <c r="CL74" s="26"/>
      <c r="CM74" s="26"/>
      <c r="CN74" s="26"/>
      <c r="CO74" s="26"/>
      <c r="CP74" s="26"/>
      <c r="CQ74" s="26"/>
      <c r="CR74" s="26"/>
      <c r="CS74" s="26"/>
      <c r="CT74" s="26"/>
      <c r="CU74" s="26"/>
    </row>
    <row r="75" spans="1:99" ht="15" customHeight="1" x14ac:dyDescent="0.25">
      <c r="A75" s="334">
        <f t="shared" ref="A75:A138" si="20">+F$3</f>
        <v>0</v>
      </c>
      <c r="B75" s="722"/>
      <c r="C75" s="722"/>
      <c r="D75" s="722"/>
      <c r="E75" s="722"/>
      <c r="F75" s="722"/>
      <c r="G75" s="722"/>
      <c r="H75" s="723"/>
      <c r="I75" s="22"/>
      <c r="J75" s="22"/>
      <c r="K75" s="22"/>
      <c r="L75" s="10"/>
      <c r="M75" s="22"/>
      <c r="N75" s="725"/>
      <c r="O75" s="10"/>
      <c r="P75" s="726"/>
      <c r="Q75" s="749"/>
      <c r="R75" s="726"/>
      <c r="S75" s="726"/>
      <c r="T75" s="726"/>
      <c r="U75" s="316">
        <f t="shared" ref="U75:U138" si="21">SUM(R75:T75)</f>
        <v>0</v>
      </c>
      <c r="V75" s="168"/>
      <c r="W75" s="331" t="str">
        <f t="shared" ref="W75:W138" si="22">IF(AD75&gt;0.01,1,IF(U75&gt;0.01,1,""))</f>
        <v/>
      </c>
      <c r="X75" s="168"/>
      <c r="Y75" s="168"/>
      <c r="Z75" s="168"/>
      <c r="AA75" s="168"/>
      <c r="AB75" s="168"/>
      <c r="AC75" s="168"/>
      <c r="AD75" s="316">
        <f t="shared" ref="AD75:AD138" si="23">SUM(X75:AC75)</f>
        <v>0</v>
      </c>
      <c r="AE75" s="274"/>
      <c r="AF75" s="724"/>
      <c r="AG75" s="724"/>
      <c r="AH75" s="315">
        <f t="shared" ref="AH75:AH138" si="24">+AG75+AF75</f>
        <v>0</v>
      </c>
      <c r="AI75" s="759"/>
      <c r="AJ75" s="759"/>
      <c r="AK75" s="759"/>
      <c r="AL75" s="759"/>
      <c r="AM75" s="759"/>
      <c r="AN75" s="759"/>
      <c r="AO75" s="759"/>
      <c r="AP75" s="759"/>
      <c r="AQ75" s="759"/>
      <c r="AR75" s="759"/>
      <c r="AS75" s="315">
        <f t="shared" ref="AS75:AS138" si="25">SUM(AI75:AR75)</f>
        <v>0</v>
      </c>
      <c r="AT75" s="724"/>
      <c r="AU75" s="724"/>
      <c r="AV75" s="315">
        <f t="shared" ref="AV75:AV138" si="26">+AU75+AT75+AS75</f>
        <v>0</v>
      </c>
      <c r="AW75" s="315">
        <f t="shared" ref="AW75:AW138" si="27">+AV75-AH75</f>
        <v>0</v>
      </c>
      <c r="AX75" s="168"/>
      <c r="AY75" s="168"/>
      <c r="AZ75" s="720" t="e">
        <f t="shared" ref="AZ75:AZ138" si="28">VLOOKUP(J75,look_up_disability,2,FALSE)</f>
        <v>#N/A</v>
      </c>
      <c r="BA75" s="720" t="e">
        <f t="shared" ref="BA75:BA138" si="29">AZ75&amp; " / " &amp;L75</f>
        <v>#N/A</v>
      </c>
      <c r="BB75" s="720" t="str">
        <f t="shared" ref="BB75:BB138" si="30">K75&amp; " / " &amp;L75</f>
        <v xml:space="preserve"> / </v>
      </c>
      <c r="BC75" s="720" t="e">
        <f t="shared" si="18"/>
        <v>#DIV/0!</v>
      </c>
      <c r="BD75" s="720" t="e">
        <f t="shared" ref="BD75:BD138" si="31">+AF75/AD75</f>
        <v>#DIV/0!</v>
      </c>
      <c r="BE75" s="720" t="e">
        <f t="shared" ref="BE75:BE138" si="32">+AH75/P75</f>
        <v>#DIV/0!</v>
      </c>
      <c r="BF75" s="765"/>
      <c r="BG75" s="765"/>
      <c r="BH75" s="765"/>
      <c r="BI75" s="765"/>
      <c r="BJ75" s="765"/>
      <c r="BK75" s="765"/>
      <c r="BL75" s="765"/>
      <c r="BM75" s="765"/>
      <c r="BN75" s="765"/>
      <c r="BO75" s="765"/>
      <c r="BP75" s="765"/>
      <c r="BQ75" s="765"/>
      <c r="BR75" s="765"/>
      <c r="BS75" s="765"/>
      <c r="BT75" s="765"/>
      <c r="BU75" s="765"/>
      <c r="BV75" s="765"/>
      <c r="BW75" s="765"/>
      <c r="BX75" s="765"/>
      <c r="BY75" s="765"/>
      <c r="BZ75" s="765"/>
      <c r="CA75" s="765"/>
      <c r="CB75" s="765"/>
      <c r="CC75" s="765"/>
      <c r="CD75" s="26"/>
      <c r="CE75" s="729">
        <f t="shared" si="19"/>
        <v>0</v>
      </c>
      <c r="CF75" s="26"/>
      <c r="CG75" s="26"/>
      <c r="CH75" s="26"/>
      <c r="CI75" s="26"/>
      <c r="CJ75" s="26"/>
      <c r="CK75" s="26"/>
      <c r="CL75" s="26"/>
      <c r="CM75" s="26"/>
      <c r="CN75" s="26"/>
      <c r="CO75" s="26"/>
      <c r="CP75" s="26"/>
      <c r="CQ75" s="26"/>
      <c r="CR75" s="26"/>
      <c r="CS75" s="26"/>
      <c r="CT75" s="26"/>
      <c r="CU75" s="26"/>
    </row>
    <row r="76" spans="1:99" ht="15" customHeight="1" x14ac:dyDescent="0.25">
      <c r="A76" s="334">
        <f t="shared" si="20"/>
        <v>0</v>
      </c>
      <c r="B76" s="722"/>
      <c r="C76" s="722"/>
      <c r="D76" s="722"/>
      <c r="E76" s="722"/>
      <c r="F76" s="722"/>
      <c r="G76" s="722"/>
      <c r="H76" s="723"/>
      <c r="I76" s="22"/>
      <c r="J76" s="22"/>
      <c r="K76" s="22"/>
      <c r="L76" s="10"/>
      <c r="M76" s="22"/>
      <c r="N76" s="725"/>
      <c r="O76" s="10"/>
      <c r="P76" s="726"/>
      <c r="Q76" s="749"/>
      <c r="R76" s="726"/>
      <c r="S76" s="726"/>
      <c r="T76" s="726"/>
      <c r="U76" s="316">
        <f t="shared" si="21"/>
        <v>0</v>
      </c>
      <c r="V76" s="168"/>
      <c r="W76" s="331" t="str">
        <f t="shared" si="22"/>
        <v/>
      </c>
      <c r="X76" s="168"/>
      <c r="Y76" s="168"/>
      <c r="Z76" s="168"/>
      <c r="AA76" s="168"/>
      <c r="AB76" s="168"/>
      <c r="AC76" s="168"/>
      <c r="AD76" s="316">
        <f t="shared" si="23"/>
        <v>0</v>
      </c>
      <c r="AE76" s="274"/>
      <c r="AF76" s="724"/>
      <c r="AG76" s="724"/>
      <c r="AH76" s="315">
        <f t="shared" si="24"/>
        <v>0</v>
      </c>
      <c r="AI76" s="759"/>
      <c r="AJ76" s="759"/>
      <c r="AK76" s="759"/>
      <c r="AL76" s="759"/>
      <c r="AM76" s="759"/>
      <c r="AN76" s="759"/>
      <c r="AO76" s="759"/>
      <c r="AP76" s="759"/>
      <c r="AQ76" s="759"/>
      <c r="AR76" s="759"/>
      <c r="AS76" s="315">
        <f t="shared" si="25"/>
        <v>0</v>
      </c>
      <c r="AT76" s="724"/>
      <c r="AU76" s="724"/>
      <c r="AV76" s="315">
        <f t="shared" si="26"/>
        <v>0</v>
      </c>
      <c r="AW76" s="315">
        <f t="shared" si="27"/>
        <v>0</v>
      </c>
      <c r="AX76" s="168"/>
      <c r="AY76" s="168"/>
      <c r="AZ76" s="720" t="e">
        <f t="shared" si="28"/>
        <v>#N/A</v>
      </c>
      <c r="BA76" s="720" t="e">
        <f t="shared" si="29"/>
        <v>#N/A</v>
      </c>
      <c r="BB76" s="720" t="str">
        <f t="shared" si="30"/>
        <v xml:space="preserve"> / </v>
      </c>
      <c r="BC76" s="720" t="e">
        <f t="shared" si="18"/>
        <v>#DIV/0!</v>
      </c>
      <c r="BD76" s="720" t="e">
        <f t="shared" si="31"/>
        <v>#DIV/0!</v>
      </c>
      <c r="BE76" s="720" t="e">
        <f t="shared" si="32"/>
        <v>#DIV/0!</v>
      </c>
      <c r="BF76" s="765"/>
      <c r="BG76" s="765"/>
      <c r="BH76" s="765"/>
      <c r="BI76" s="765"/>
      <c r="BJ76" s="765"/>
      <c r="BK76" s="765"/>
      <c r="BL76" s="765"/>
      <c r="BM76" s="765"/>
      <c r="BN76" s="765"/>
      <c r="BO76" s="765"/>
      <c r="BP76" s="765"/>
      <c r="BQ76" s="765"/>
      <c r="BR76" s="765"/>
      <c r="BS76" s="765"/>
      <c r="BT76" s="765"/>
      <c r="BU76" s="765"/>
      <c r="BV76" s="765"/>
      <c r="BW76" s="765"/>
      <c r="BX76" s="765"/>
      <c r="BY76" s="765"/>
      <c r="BZ76" s="765"/>
      <c r="CA76" s="765"/>
      <c r="CB76" s="765"/>
      <c r="CC76" s="765"/>
      <c r="CD76" s="26"/>
      <c r="CE76" s="729">
        <f t="shared" si="19"/>
        <v>0</v>
      </c>
      <c r="CF76" s="26"/>
      <c r="CG76" s="26"/>
      <c r="CH76" s="26"/>
      <c r="CI76" s="26"/>
      <c r="CJ76" s="26"/>
      <c r="CK76" s="26"/>
      <c r="CL76" s="26"/>
      <c r="CM76" s="26"/>
      <c r="CN76" s="26"/>
      <c r="CO76" s="26"/>
      <c r="CP76" s="26"/>
      <c r="CQ76" s="26"/>
      <c r="CR76" s="26"/>
      <c r="CS76" s="26"/>
      <c r="CT76" s="26"/>
      <c r="CU76" s="26"/>
    </row>
    <row r="77" spans="1:99" ht="15" customHeight="1" x14ac:dyDescent="0.25">
      <c r="A77" s="334">
        <f t="shared" si="20"/>
        <v>0</v>
      </c>
      <c r="B77" s="722"/>
      <c r="C77" s="722"/>
      <c r="D77" s="722"/>
      <c r="E77" s="722"/>
      <c r="F77" s="722"/>
      <c r="G77" s="722"/>
      <c r="H77" s="723"/>
      <c r="I77" s="22"/>
      <c r="J77" s="22"/>
      <c r="K77" s="22"/>
      <c r="L77" s="10"/>
      <c r="M77" s="22"/>
      <c r="N77" s="725"/>
      <c r="O77" s="10"/>
      <c r="P77" s="726"/>
      <c r="Q77" s="749"/>
      <c r="R77" s="726"/>
      <c r="S77" s="726"/>
      <c r="T77" s="726"/>
      <c r="U77" s="316">
        <f t="shared" si="21"/>
        <v>0</v>
      </c>
      <c r="V77" s="168"/>
      <c r="W77" s="331" t="str">
        <f t="shared" si="22"/>
        <v/>
      </c>
      <c r="X77" s="168"/>
      <c r="Y77" s="168"/>
      <c r="Z77" s="168"/>
      <c r="AA77" s="168"/>
      <c r="AB77" s="168"/>
      <c r="AC77" s="168"/>
      <c r="AD77" s="316">
        <f t="shared" si="23"/>
        <v>0</v>
      </c>
      <c r="AE77" s="274"/>
      <c r="AF77" s="724"/>
      <c r="AG77" s="724"/>
      <c r="AH77" s="315">
        <f t="shared" si="24"/>
        <v>0</v>
      </c>
      <c r="AI77" s="759"/>
      <c r="AJ77" s="759"/>
      <c r="AK77" s="759"/>
      <c r="AL77" s="759"/>
      <c r="AM77" s="759"/>
      <c r="AN77" s="759"/>
      <c r="AO77" s="759"/>
      <c r="AP77" s="759"/>
      <c r="AQ77" s="759"/>
      <c r="AR77" s="759"/>
      <c r="AS77" s="315">
        <f t="shared" si="25"/>
        <v>0</v>
      </c>
      <c r="AT77" s="724"/>
      <c r="AU77" s="724"/>
      <c r="AV77" s="315">
        <f t="shared" si="26"/>
        <v>0</v>
      </c>
      <c r="AW77" s="315">
        <f t="shared" si="27"/>
        <v>0</v>
      </c>
      <c r="AX77" s="168"/>
      <c r="AY77" s="168"/>
      <c r="AZ77" s="720" t="e">
        <f t="shared" si="28"/>
        <v>#N/A</v>
      </c>
      <c r="BA77" s="720" t="e">
        <f t="shared" si="29"/>
        <v>#N/A</v>
      </c>
      <c r="BB77" s="720" t="str">
        <f t="shared" si="30"/>
        <v xml:space="preserve"> / </v>
      </c>
      <c r="BC77" s="720" t="e">
        <f t="shared" si="18"/>
        <v>#DIV/0!</v>
      </c>
      <c r="BD77" s="720" t="e">
        <f t="shared" si="31"/>
        <v>#DIV/0!</v>
      </c>
      <c r="BE77" s="720" t="e">
        <f t="shared" si="32"/>
        <v>#DIV/0!</v>
      </c>
      <c r="BF77" s="765"/>
      <c r="BG77" s="765"/>
      <c r="BH77" s="765"/>
      <c r="BI77" s="765"/>
      <c r="BJ77" s="765"/>
      <c r="BK77" s="765"/>
      <c r="BL77" s="765"/>
      <c r="BM77" s="765"/>
      <c r="BN77" s="765"/>
      <c r="BO77" s="765"/>
      <c r="BP77" s="765"/>
      <c r="BQ77" s="765"/>
      <c r="BR77" s="765"/>
      <c r="BS77" s="765"/>
      <c r="BT77" s="765"/>
      <c r="BU77" s="765"/>
      <c r="BV77" s="765"/>
      <c r="BW77" s="765"/>
      <c r="BX77" s="765"/>
      <c r="BY77" s="765"/>
      <c r="BZ77" s="765"/>
      <c r="CA77" s="765"/>
      <c r="CB77" s="765"/>
      <c r="CC77" s="765"/>
      <c r="CD77" s="26"/>
      <c r="CE77" s="729">
        <f t="shared" si="19"/>
        <v>0</v>
      </c>
      <c r="CF77" s="26"/>
      <c r="CG77" s="26"/>
      <c r="CH77" s="26"/>
      <c r="CI77" s="26"/>
      <c r="CJ77" s="26"/>
      <c r="CK77" s="26"/>
      <c r="CL77" s="26"/>
      <c r="CM77" s="26"/>
      <c r="CN77" s="26"/>
      <c r="CO77" s="26"/>
      <c r="CP77" s="26"/>
      <c r="CQ77" s="26"/>
      <c r="CR77" s="26"/>
      <c r="CS77" s="26"/>
      <c r="CT77" s="26"/>
      <c r="CU77" s="26"/>
    </row>
    <row r="78" spans="1:99" ht="15" customHeight="1" x14ac:dyDescent="0.25">
      <c r="A78" s="334">
        <f t="shared" si="20"/>
        <v>0</v>
      </c>
      <c r="B78" s="722"/>
      <c r="C78" s="722"/>
      <c r="D78" s="722"/>
      <c r="E78" s="722"/>
      <c r="F78" s="722"/>
      <c r="G78" s="722"/>
      <c r="H78" s="723"/>
      <c r="I78" s="22"/>
      <c r="J78" s="22"/>
      <c r="K78" s="22"/>
      <c r="L78" s="10"/>
      <c r="M78" s="22"/>
      <c r="N78" s="725"/>
      <c r="O78" s="10"/>
      <c r="P78" s="726"/>
      <c r="Q78" s="749"/>
      <c r="R78" s="726"/>
      <c r="S78" s="726"/>
      <c r="T78" s="726"/>
      <c r="U78" s="316">
        <f t="shared" si="21"/>
        <v>0</v>
      </c>
      <c r="V78" s="168"/>
      <c r="W78" s="331" t="str">
        <f t="shared" si="22"/>
        <v/>
      </c>
      <c r="X78" s="168"/>
      <c r="Y78" s="168"/>
      <c r="Z78" s="168"/>
      <c r="AA78" s="168"/>
      <c r="AB78" s="168"/>
      <c r="AC78" s="168"/>
      <c r="AD78" s="316">
        <f t="shared" si="23"/>
        <v>0</v>
      </c>
      <c r="AE78" s="274"/>
      <c r="AF78" s="724"/>
      <c r="AG78" s="724"/>
      <c r="AH78" s="315">
        <f t="shared" si="24"/>
        <v>0</v>
      </c>
      <c r="AI78" s="759"/>
      <c r="AJ78" s="759"/>
      <c r="AK78" s="759"/>
      <c r="AL78" s="759"/>
      <c r="AM78" s="759"/>
      <c r="AN78" s="759"/>
      <c r="AO78" s="759"/>
      <c r="AP78" s="759"/>
      <c r="AQ78" s="759"/>
      <c r="AR78" s="759"/>
      <c r="AS78" s="315">
        <f t="shared" si="25"/>
        <v>0</v>
      </c>
      <c r="AT78" s="724"/>
      <c r="AU78" s="724"/>
      <c r="AV78" s="315">
        <f t="shared" si="26"/>
        <v>0</v>
      </c>
      <c r="AW78" s="315">
        <f t="shared" si="27"/>
        <v>0</v>
      </c>
      <c r="AX78" s="168"/>
      <c r="AY78" s="168"/>
      <c r="AZ78" s="720" t="e">
        <f t="shared" si="28"/>
        <v>#N/A</v>
      </c>
      <c r="BA78" s="720" t="e">
        <f t="shared" si="29"/>
        <v>#N/A</v>
      </c>
      <c r="BB78" s="720" t="str">
        <f t="shared" si="30"/>
        <v xml:space="preserve"> / </v>
      </c>
      <c r="BC78" s="720" t="e">
        <f t="shared" si="18"/>
        <v>#DIV/0!</v>
      </c>
      <c r="BD78" s="720" t="e">
        <f t="shared" si="31"/>
        <v>#DIV/0!</v>
      </c>
      <c r="BE78" s="720" t="e">
        <f t="shared" si="32"/>
        <v>#DIV/0!</v>
      </c>
      <c r="BF78" s="765"/>
      <c r="BG78" s="765"/>
      <c r="BH78" s="765"/>
      <c r="BI78" s="765"/>
      <c r="BJ78" s="765"/>
      <c r="BK78" s="765"/>
      <c r="BL78" s="765"/>
      <c r="BM78" s="765"/>
      <c r="BN78" s="765"/>
      <c r="BO78" s="765"/>
      <c r="BP78" s="765"/>
      <c r="BQ78" s="765"/>
      <c r="BR78" s="765"/>
      <c r="BS78" s="765"/>
      <c r="BT78" s="765"/>
      <c r="BU78" s="765"/>
      <c r="BV78" s="765"/>
      <c r="BW78" s="765"/>
      <c r="BX78" s="765"/>
      <c r="BY78" s="765"/>
      <c r="BZ78" s="765"/>
      <c r="CA78" s="765"/>
      <c r="CB78" s="765"/>
      <c r="CC78" s="765"/>
      <c r="CD78" s="26"/>
      <c r="CE78" s="729">
        <f t="shared" si="19"/>
        <v>0</v>
      </c>
      <c r="CF78" s="26"/>
      <c r="CG78" s="26"/>
      <c r="CH78" s="26"/>
      <c r="CI78" s="26"/>
      <c r="CJ78" s="26"/>
      <c r="CK78" s="26"/>
      <c r="CL78" s="26"/>
      <c r="CM78" s="26"/>
      <c r="CN78" s="26"/>
      <c r="CO78" s="26"/>
      <c r="CP78" s="26"/>
      <c r="CQ78" s="26"/>
      <c r="CR78" s="26"/>
      <c r="CS78" s="26"/>
      <c r="CT78" s="26"/>
      <c r="CU78" s="26"/>
    </row>
    <row r="79" spans="1:99" ht="15" customHeight="1" x14ac:dyDescent="0.25">
      <c r="A79" s="334">
        <f t="shared" si="20"/>
        <v>0</v>
      </c>
      <c r="B79" s="722"/>
      <c r="C79" s="722"/>
      <c r="D79" s="722"/>
      <c r="E79" s="722"/>
      <c r="F79" s="722"/>
      <c r="G79" s="722"/>
      <c r="H79" s="723"/>
      <c r="I79" s="22"/>
      <c r="J79" s="22"/>
      <c r="K79" s="22"/>
      <c r="L79" s="10"/>
      <c r="M79" s="22"/>
      <c r="N79" s="725"/>
      <c r="O79" s="10"/>
      <c r="P79" s="726"/>
      <c r="Q79" s="749"/>
      <c r="R79" s="726"/>
      <c r="S79" s="726"/>
      <c r="T79" s="726"/>
      <c r="U79" s="316">
        <f t="shared" si="21"/>
        <v>0</v>
      </c>
      <c r="V79" s="168"/>
      <c r="W79" s="331" t="str">
        <f t="shared" si="22"/>
        <v/>
      </c>
      <c r="X79" s="168"/>
      <c r="Y79" s="168"/>
      <c r="Z79" s="168"/>
      <c r="AA79" s="168"/>
      <c r="AB79" s="168"/>
      <c r="AC79" s="168"/>
      <c r="AD79" s="316">
        <f t="shared" si="23"/>
        <v>0</v>
      </c>
      <c r="AE79" s="274"/>
      <c r="AF79" s="724"/>
      <c r="AG79" s="724"/>
      <c r="AH79" s="315">
        <f t="shared" si="24"/>
        <v>0</v>
      </c>
      <c r="AI79" s="759"/>
      <c r="AJ79" s="759"/>
      <c r="AK79" s="759"/>
      <c r="AL79" s="759"/>
      <c r="AM79" s="759"/>
      <c r="AN79" s="759"/>
      <c r="AO79" s="759"/>
      <c r="AP79" s="759"/>
      <c r="AQ79" s="759"/>
      <c r="AR79" s="759"/>
      <c r="AS79" s="315">
        <f t="shared" si="25"/>
        <v>0</v>
      </c>
      <c r="AT79" s="724"/>
      <c r="AU79" s="724"/>
      <c r="AV79" s="315">
        <f t="shared" si="26"/>
        <v>0</v>
      </c>
      <c r="AW79" s="315">
        <f t="shared" si="27"/>
        <v>0</v>
      </c>
      <c r="AX79" s="168"/>
      <c r="AY79" s="168"/>
      <c r="AZ79" s="720" t="e">
        <f t="shared" si="28"/>
        <v>#N/A</v>
      </c>
      <c r="BA79" s="720" t="e">
        <f t="shared" si="29"/>
        <v>#N/A</v>
      </c>
      <c r="BB79" s="720" t="str">
        <f t="shared" si="30"/>
        <v xml:space="preserve"> / </v>
      </c>
      <c r="BC79" s="720" t="e">
        <f t="shared" si="18"/>
        <v>#DIV/0!</v>
      </c>
      <c r="BD79" s="720" t="e">
        <f t="shared" si="31"/>
        <v>#DIV/0!</v>
      </c>
      <c r="BE79" s="720" t="e">
        <f t="shared" si="32"/>
        <v>#DIV/0!</v>
      </c>
      <c r="BF79" s="765"/>
      <c r="BG79" s="765"/>
      <c r="BH79" s="765"/>
      <c r="BI79" s="765"/>
      <c r="BJ79" s="765"/>
      <c r="BK79" s="765"/>
      <c r="BL79" s="765"/>
      <c r="BM79" s="765"/>
      <c r="BN79" s="765"/>
      <c r="BO79" s="765"/>
      <c r="BP79" s="765"/>
      <c r="BQ79" s="765"/>
      <c r="BR79" s="765"/>
      <c r="BS79" s="765"/>
      <c r="BT79" s="765"/>
      <c r="BU79" s="765"/>
      <c r="BV79" s="765"/>
      <c r="BW79" s="765"/>
      <c r="BX79" s="765"/>
      <c r="BY79" s="765"/>
      <c r="BZ79" s="765"/>
      <c r="CA79" s="765"/>
      <c r="CB79" s="765"/>
      <c r="CC79" s="765"/>
      <c r="CD79" s="26"/>
      <c r="CE79" s="729">
        <f t="shared" si="19"/>
        <v>0</v>
      </c>
      <c r="CF79" s="26"/>
      <c r="CG79" s="26"/>
      <c r="CH79" s="26"/>
      <c r="CI79" s="26"/>
      <c r="CJ79" s="26"/>
      <c r="CK79" s="26"/>
      <c r="CL79" s="26"/>
      <c r="CM79" s="26"/>
      <c r="CN79" s="26"/>
      <c r="CO79" s="26"/>
      <c r="CP79" s="26"/>
      <c r="CQ79" s="26"/>
      <c r="CR79" s="26"/>
      <c r="CS79" s="26"/>
      <c r="CT79" s="26"/>
      <c r="CU79" s="26"/>
    </row>
    <row r="80" spans="1:99" ht="15" customHeight="1" x14ac:dyDescent="0.25">
      <c r="A80" s="334">
        <f t="shared" si="20"/>
        <v>0</v>
      </c>
      <c r="B80" s="722"/>
      <c r="C80" s="722"/>
      <c r="D80" s="722"/>
      <c r="E80" s="722"/>
      <c r="F80" s="722"/>
      <c r="G80" s="722"/>
      <c r="H80" s="723"/>
      <c r="I80" s="22"/>
      <c r="J80" s="22"/>
      <c r="K80" s="22"/>
      <c r="L80" s="10"/>
      <c r="M80" s="22"/>
      <c r="N80" s="725"/>
      <c r="O80" s="10"/>
      <c r="P80" s="726"/>
      <c r="Q80" s="749"/>
      <c r="R80" s="726"/>
      <c r="S80" s="726"/>
      <c r="T80" s="726"/>
      <c r="U80" s="316">
        <f t="shared" si="21"/>
        <v>0</v>
      </c>
      <c r="V80" s="168"/>
      <c r="W80" s="331" t="str">
        <f t="shared" si="22"/>
        <v/>
      </c>
      <c r="X80" s="168"/>
      <c r="Y80" s="168"/>
      <c r="Z80" s="168"/>
      <c r="AA80" s="168"/>
      <c r="AB80" s="168"/>
      <c r="AC80" s="168"/>
      <c r="AD80" s="316">
        <f t="shared" si="23"/>
        <v>0</v>
      </c>
      <c r="AE80" s="274"/>
      <c r="AF80" s="724"/>
      <c r="AG80" s="724"/>
      <c r="AH80" s="315">
        <f t="shared" si="24"/>
        <v>0</v>
      </c>
      <c r="AI80" s="759"/>
      <c r="AJ80" s="759"/>
      <c r="AK80" s="759"/>
      <c r="AL80" s="759"/>
      <c r="AM80" s="759"/>
      <c r="AN80" s="759"/>
      <c r="AO80" s="759"/>
      <c r="AP80" s="759"/>
      <c r="AQ80" s="759"/>
      <c r="AR80" s="759"/>
      <c r="AS80" s="315">
        <f t="shared" si="25"/>
        <v>0</v>
      </c>
      <c r="AT80" s="724"/>
      <c r="AU80" s="724"/>
      <c r="AV80" s="315">
        <f t="shared" si="26"/>
        <v>0</v>
      </c>
      <c r="AW80" s="315">
        <f t="shared" si="27"/>
        <v>0</v>
      </c>
      <c r="AX80" s="168"/>
      <c r="AY80" s="168"/>
      <c r="AZ80" s="720" t="e">
        <f t="shared" si="28"/>
        <v>#N/A</v>
      </c>
      <c r="BA80" s="720" t="e">
        <f t="shared" si="29"/>
        <v>#N/A</v>
      </c>
      <c r="BB80" s="720" t="str">
        <f t="shared" si="30"/>
        <v xml:space="preserve"> / </v>
      </c>
      <c r="BC80" s="720" t="e">
        <f t="shared" si="18"/>
        <v>#DIV/0!</v>
      </c>
      <c r="BD80" s="720" t="e">
        <f t="shared" si="31"/>
        <v>#DIV/0!</v>
      </c>
      <c r="BE80" s="720" t="e">
        <f t="shared" si="32"/>
        <v>#DIV/0!</v>
      </c>
      <c r="BF80" s="765"/>
      <c r="BG80" s="765"/>
      <c r="BH80" s="765"/>
      <c r="BI80" s="765"/>
      <c r="BJ80" s="765"/>
      <c r="BK80" s="765"/>
      <c r="BL80" s="765"/>
      <c r="BM80" s="765"/>
      <c r="BN80" s="765"/>
      <c r="BO80" s="765"/>
      <c r="BP80" s="765"/>
      <c r="BQ80" s="765"/>
      <c r="BR80" s="765"/>
      <c r="BS80" s="765"/>
      <c r="BT80" s="765"/>
      <c r="BU80" s="765"/>
      <c r="BV80" s="765"/>
      <c r="BW80" s="765"/>
      <c r="BX80" s="765"/>
      <c r="BY80" s="765"/>
      <c r="BZ80" s="765"/>
      <c r="CA80" s="765"/>
      <c r="CB80" s="765"/>
      <c r="CC80" s="765"/>
      <c r="CD80" s="26"/>
      <c r="CE80" s="729">
        <f t="shared" si="19"/>
        <v>0</v>
      </c>
      <c r="CF80" s="26"/>
      <c r="CG80" s="26"/>
      <c r="CH80" s="26"/>
      <c r="CI80" s="26"/>
      <c r="CJ80" s="26"/>
      <c r="CK80" s="26"/>
      <c r="CL80" s="26"/>
      <c r="CM80" s="26"/>
      <c r="CN80" s="26"/>
      <c r="CO80" s="26"/>
      <c r="CP80" s="26"/>
      <c r="CQ80" s="26"/>
      <c r="CR80" s="26"/>
      <c r="CS80" s="26"/>
      <c r="CT80" s="26"/>
      <c r="CU80" s="26"/>
    </row>
    <row r="81" spans="1:99" ht="15" customHeight="1" x14ac:dyDescent="0.25">
      <c r="A81" s="334">
        <f t="shared" si="20"/>
        <v>0</v>
      </c>
      <c r="B81" s="722"/>
      <c r="C81" s="722"/>
      <c r="D81" s="722"/>
      <c r="E81" s="722"/>
      <c r="F81" s="722"/>
      <c r="G81" s="722"/>
      <c r="H81" s="723"/>
      <c r="I81" s="22"/>
      <c r="J81" s="22"/>
      <c r="K81" s="22"/>
      <c r="L81" s="10"/>
      <c r="M81" s="22"/>
      <c r="N81" s="725"/>
      <c r="O81" s="10"/>
      <c r="P81" s="726"/>
      <c r="Q81" s="749"/>
      <c r="R81" s="726"/>
      <c r="S81" s="726"/>
      <c r="T81" s="726"/>
      <c r="U81" s="316">
        <f t="shared" si="21"/>
        <v>0</v>
      </c>
      <c r="V81" s="168"/>
      <c r="W81" s="331" t="str">
        <f t="shared" si="22"/>
        <v/>
      </c>
      <c r="X81" s="168"/>
      <c r="Y81" s="168"/>
      <c r="Z81" s="168"/>
      <c r="AA81" s="168"/>
      <c r="AB81" s="168"/>
      <c r="AC81" s="168"/>
      <c r="AD81" s="316">
        <f t="shared" si="23"/>
        <v>0</v>
      </c>
      <c r="AE81" s="274"/>
      <c r="AF81" s="724"/>
      <c r="AG81" s="724"/>
      <c r="AH81" s="315">
        <f t="shared" si="24"/>
        <v>0</v>
      </c>
      <c r="AI81" s="759"/>
      <c r="AJ81" s="759"/>
      <c r="AK81" s="759"/>
      <c r="AL81" s="759"/>
      <c r="AM81" s="759"/>
      <c r="AN81" s="759"/>
      <c r="AO81" s="759"/>
      <c r="AP81" s="759"/>
      <c r="AQ81" s="759"/>
      <c r="AR81" s="759"/>
      <c r="AS81" s="315">
        <f t="shared" si="25"/>
        <v>0</v>
      </c>
      <c r="AT81" s="724"/>
      <c r="AU81" s="724"/>
      <c r="AV81" s="315">
        <f t="shared" si="26"/>
        <v>0</v>
      </c>
      <c r="AW81" s="315">
        <f t="shared" si="27"/>
        <v>0</v>
      </c>
      <c r="AX81" s="168"/>
      <c r="AY81" s="168"/>
      <c r="AZ81" s="720" t="e">
        <f t="shared" si="28"/>
        <v>#N/A</v>
      </c>
      <c r="BA81" s="720" t="e">
        <f t="shared" si="29"/>
        <v>#N/A</v>
      </c>
      <c r="BB81" s="720" t="str">
        <f t="shared" si="30"/>
        <v xml:space="preserve"> / </v>
      </c>
      <c r="BC81" s="720" t="e">
        <f t="shared" si="18"/>
        <v>#DIV/0!</v>
      </c>
      <c r="BD81" s="720" t="e">
        <f t="shared" si="31"/>
        <v>#DIV/0!</v>
      </c>
      <c r="BE81" s="720" t="e">
        <f t="shared" si="32"/>
        <v>#DIV/0!</v>
      </c>
      <c r="BF81" s="765"/>
      <c r="BG81" s="765"/>
      <c r="BH81" s="765"/>
      <c r="BI81" s="765"/>
      <c r="BJ81" s="765"/>
      <c r="BK81" s="765"/>
      <c r="BL81" s="765"/>
      <c r="BM81" s="765"/>
      <c r="BN81" s="765"/>
      <c r="BO81" s="765"/>
      <c r="BP81" s="765"/>
      <c r="BQ81" s="765"/>
      <c r="BR81" s="765"/>
      <c r="BS81" s="765"/>
      <c r="BT81" s="765"/>
      <c r="BU81" s="765"/>
      <c r="BV81" s="765"/>
      <c r="BW81" s="765"/>
      <c r="BX81" s="765"/>
      <c r="BY81" s="765"/>
      <c r="BZ81" s="765"/>
      <c r="CA81" s="765"/>
      <c r="CB81" s="765"/>
      <c r="CC81" s="765"/>
      <c r="CD81" s="26"/>
      <c r="CE81" s="729">
        <f t="shared" si="19"/>
        <v>0</v>
      </c>
      <c r="CF81" s="26"/>
      <c r="CG81" s="26"/>
      <c r="CH81" s="26"/>
      <c r="CI81" s="26"/>
      <c r="CJ81" s="26"/>
      <c r="CK81" s="26"/>
      <c r="CL81" s="26"/>
      <c r="CM81" s="26"/>
      <c r="CN81" s="26"/>
      <c r="CO81" s="26"/>
      <c r="CP81" s="26"/>
      <c r="CQ81" s="26"/>
      <c r="CR81" s="26"/>
      <c r="CS81" s="26"/>
      <c r="CT81" s="26"/>
      <c r="CU81" s="26"/>
    </row>
    <row r="82" spans="1:99" ht="15" customHeight="1" x14ac:dyDescent="0.25">
      <c r="A82" s="334">
        <f t="shared" si="20"/>
        <v>0</v>
      </c>
      <c r="B82" s="722"/>
      <c r="C82" s="722"/>
      <c r="D82" s="722"/>
      <c r="E82" s="722"/>
      <c r="F82" s="722"/>
      <c r="G82" s="722"/>
      <c r="H82" s="723"/>
      <c r="I82" s="22"/>
      <c r="J82" s="22"/>
      <c r="K82" s="22"/>
      <c r="L82" s="10"/>
      <c r="M82" s="22"/>
      <c r="N82" s="725"/>
      <c r="O82" s="10"/>
      <c r="P82" s="726"/>
      <c r="Q82" s="749"/>
      <c r="R82" s="726"/>
      <c r="S82" s="726"/>
      <c r="T82" s="726"/>
      <c r="U82" s="316">
        <f t="shared" si="21"/>
        <v>0</v>
      </c>
      <c r="V82" s="168"/>
      <c r="W82" s="331" t="str">
        <f t="shared" si="22"/>
        <v/>
      </c>
      <c r="X82" s="168"/>
      <c r="Y82" s="168"/>
      <c r="Z82" s="168"/>
      <c r="AA82" s="168"/>
      <c r="AB82" s="168"/>
      <c r="AC82" s="168"/>
      <c r="AD82" s="316">
        <f t="shared" si="23"/>
        <v>0</v>
      </c>
      <c r="AE82" s="274"/>
      <c r="AF82" s="724"/>
      <c r="AG82" s="724"/>
      <c r="AH82" s="315">
        <f t="shared" si="24"/>
        <v>0</v>
      </c>
      <c r="AI82" s="759"/>
      <c r="AJ82" s="759"/>
      <c r="AK82" s="759"/>
      <c r="AL82" s="759"/>
      <c r="AM82" s="759"/>
      <c r="AN82" s="759"/>
      <c r="AO82" s="759"/>
      <c r="AP82" s="759"/>
      <c r="AQ82" s="759"/>
      <c r="AR82" s="759"/>
      <c r="AS82" s="315">
        <f t="shared" si="25"/>
        <v>0</v>
      </c>
      <c r="AT82" s="724"/>
      <c r="AU82" s="724"/>
      <c r="AV82" s="315">
        <f t="shared" si="26"/>
        <v>0</v>
      </c>
      <c r="AW82" s="315">
        <f t="shared" si="27"/>
        <v>0</v>
      </c>
      <c r="AX82" s="168"/>
      <c r="AY82" s="168"/>
      <c r="AZ82" s="720" t="e">
        <f t="shared" si="28"/>
        <v>#N/A</v>
      </c>
      <c r="BA82" s="720" t="e">
        <f t="shared" si="29"/>
        <v>#N/A</v>
      </c>
      <c r="BB82" s="720" t="str">
        <f t="shared" si="30"/>
        <v xml:space="preserve"> / </v>
      </c>
      <c r="BC82" s="720" t="e">
        <f t="shared" si="18"/>
        <v>#DIV/0!</v>
      </c>
      <c r="BD82" s="720" t="e">
        <f t="shared" si="31"/>
        <v>#DIV/0!</v>
      </c>
      <c r="BE82" s="720" t="e">
        <f t="shared" si="32"/>
        <v>#DIV/0!</v>
      </c>
      <c r="BF82" s="765"/>
      <c r="BG82" s="765"/>
      <c r="BH82" s="765"/>
      <c r="BI82" s="765"/>
      <c r="BJ82" s="765"/>
      <c r="BK82" s="765"/>
      <c r="BL82" s="765"/>
      <c r="BM82" s="765"/>
      <c r="BN82" s="765"/>
      <c r="BO82" s="765"/>
      <c r="BP82" s="765"/>
      <c r="BQ82" s="765"/>
      <c r="BR82" s="765"/>
      <c r="BS82" s="765"/>
      <c r="BT82" s="765"/>
      <c r="BU82" s="765"/>
      <c r="BV82" s="765"/>
      <c r="BW82" s="765"/>
      <c r="BX82" s="765"/>
      <c r="BY82" s="765"/>
      <c r="BZ82" s="765"/>
      <c r="CA82" s="765"/>
      <c r="CB82" s="765"/>
      <c r="CC82" s="765"/>
      <c r="CD82" s="26"/>
      <c r="CE82" s="729">
        <f t="shared" si="19"/>
        <v>0</v>
      </c>
      <c r="CF82" s="26"/>
      <c r="CG82" s="26"/>
      <c r="CH82" s="26"/>
      <c r="CI82" s="26"/>
      <c r="CJ82" s="26"/>
      <c r="CK82" s="26"/>
      <c r="CL82" s="26"/>
      <c r="CM82" s="26"/>
      <c r="CN82" s="26"/>
      <c r="CO82" s="26"/>
      <c r="CP82" s="26"/>
      <c r="CQ82" s="26"/>
      <c r="CR82" s="26"/>
      <c r="CS82" s="26"/>
      <c r="CT82" s="26"/>
      <c r="CU82" s="26"/>
    </row>
    <row r="83" spans="1:99" ht="15" customHeight="1" x14ac:dyDescent="0.25">
      <c r="A83" s="334">
        <f t="shared" si="20"/>
        <v>0</v>
      </c>
      <c r="B83" s="722"/>
      <c r="C83" s="722"/>
      <c r="D83" s="722"/>
      <c r="E83" s="722"/>
      <c r="F83" s="722"/>
      <c r="G83" s="722"/>
      <c r="H83" s="723"/>
      <c r="I83" s="22"/>
      <c r="J83" s="22"/>
      <c r="K83" s="22"/>
      <c r="L83" s="10"/>
      <c r="M83" s="22"/>
      <c r="N83" s="725"/>
      <c r="O83" s="10"/>
      <c r="P83" s="726"/>
      <c r="Q83" s="749"/>
      <c r="R83" s="726"/>
      <c r="S83" s="726"/>
      <c r="T83" s="726"/>
      <c r="U83" s="316">
        <f t="shared" si="21"/>
        <v>0</v>
      </c>
      <c r="V83" s="168"/>
      <c r="W83" s="331" t="str">
        <f t="shared" si="22"/>
        <v/>
      </c>
      <c r="X83" s="168"/>
      <c r="Y83" s="168"/>
      <c r="Z83" s="168"/>
      <c r="AA83" s="168"/>
      <c r="AB83" s="168"/>
      <c r="AC83" s="168"/>
      <c r="AD83" s="316">
        <f t="shared" si="23"/>
        <v>0</v>
      </c>
      <c r="AE83" s="274"/>
      <c r="AF83" s="724"/>
      <c r="AG83" s="724"/>
      <c r="AH83" s="315">
        <f t="shared" si="24"/>
        <v>0</v>
      </c>
      <c r="AI83" s="759"/>
      <c r="AJ83" s="759"/>
      <c r="AK83" s="759"/>
      <c r="AL83" s="759"/>
      <c r="AM83" s="759"/>
      <c r="AN83" s="759"/>
      <c r="AO83" s="759"/>
      <c r="AP83" s="759"/>
      <c r="AQ83" s="759"/>
      <c r="AR83" s="759"/>
      <c r="AS83" s="315">
        <f t="shared" si="25"/>
        <v>0</v>
      </c>
      <c r="AT83" s="724"/>
      <c r="AU83" s="724"/>
      <c r="AV83" s="315">
        <f t="shared" si="26"/>
        <v>0</v>
      </c>
      <c r="AW83" s="315">
        <f t="shared" si="27"/>
        <v>0</v>
      </c>
      <c r="AX83" s="168"/>
      <c r="AY83" s="168"/>
      <c r="AZ83" s="720" t="e">
        <f t="shared" si="28"/>
        <v>#N/A</v>
      </c>
      <c r="BA83" s="720" t="e">
        <f t="shared" si="29"/>
        <v>#N/A</v>
      </c>
      <c r="BB83" s="720" t="str">
        <f t="shared" si="30"/>
        <v xml:space="preserve"> / </v>
      </c>
      <c r="BC83" s="720" t="e">
        <f t="shared" si="18"/>
        <v>#DIV/0!</v>
      </c>
      <c r="BD83" s="720" t="e">
        <f t="shared" si="31"/>
        <v>#DIV/0!</v>
      </c>
      <c r="BE83" s="720" t="e">
        <f t="shared" si="32"/>
        <v>#DIV/0!</v>
      </c>
      <c r="BF83" s="765"/>
      <c r="BG83" s="765"/>
      <c r="BH83" s="765"/>
      <c r="BI83" s="765"/>
      <c r="BJ83" s="765"/>
      <c r="BK83" s="765"/>
      <c r="BL83" s="765"/>
      <c r="BM83" s="765"/>
      <c r="BN83" s="765"/>
      <c r="BO83" s="765"/>
      <c r="BP83" s="765"/>
      <c r="BQ83" s="765"/>
      <c r="BR83" s="765"/>
      <c r="BS83" s="765"/>
      <c r="BT83" s="765"/>
      <c r="BU83" s="765"/>
      <c r="BV83" s="765"/>
      <c r="BW83" s="765"/>
      <c r="BX83" s="765"/>
      <c r="BY83" s="765"/>
      <c r="BZ83" s="765"/>
      <c r="CA83" s="765"/>
      <c r="CB83" s="765"/>
      <c r="CC83" s="765"/>
      <c r="CD83" s="26"/>
      <c r="CE83" s="729">
        <f t="shared" si="19"/>
        <v>0</v>
      </c>
      <c r="CF83" s="26"/>
      <c r="CG83" s="26"/>
      <c r="CH83" s="26"/>
      <c r="CI83" s="26"/>
      <c r="CJ83" s="26"/>
      <c r="CK83" s="26"/>
      <c r="CL83" s="26"/>
      <c r="CM83" s="26"/>
      <c r="CN83" s="26"/>
      <c r="CO83" s="26"/>
      <c r="CP83" s="26"/>
      <c r="CQ83" s="26"/>
      <c r="CR83" s="26"/>
      <c r="CS83" s="26"/>
      <c r="CT83" s="26"/>
      <c r="CU83" s="26"/>
    </row>
    <row r="84" spans="1:99" ht="15" customHeight="1" x14ac:dyDescent="0.25">
      <c r="A84" s="334">
        <f t="shared" si="20"/>
        <v>0</v>
      </c>
      <c r="B84" s="722"/>
      <c r="C84" s="722"/>
      <c r="D84" s="722"/>
      <c r="E84" s="722"/>
      <c r="F84" s="722"/>
      <c r="G84" s="722"/>
      <c r="H84" s="723"/>
      <c r="I84" s="22"/>
      <c r="J84" s="22"/>
      <c r="K84" s="22"/>
      <c r="L84" s="10"/>
      <c r="M84" s="22"/>
      <c r="N84" s="725"/>
      <c r="O84" s="10"/>
      <c r="P84" s="726"/>
      <c r="Q84" s="749"/>
      <c r="R84" s="726"/>
      <c r="S84" s="726"/>
      <c r="T84" s="726"/>
      <c r="U84" s="316">
        <f t="shared" si="21"/>
        <v>0</v>
      </c>
      <c r="V84" s="168"/>
      <c r="W84" s="331" t="str">
        <f t="shared" si="22"/>
        <v/>
      </c>
      <c r="X84" s="168"/>
      <c r="Y84" s="168"/>
      <c r="Z84" s="168"/>
      <c r="AA84" s="168"/>
      <c r="AB84" s="168"/>
      <c r="AC84" s="168"/>
      <c r="AD84" s="316">
        <f t="shared" si="23"/>
        <v>0</v>
      </c>
      <c r="AE84" s="274"/>
      <c r="AF84" s="724"/>
      <c r="AG84" s="724"/>
      <c r="AH84" s="315">
        <f t="shared" si="24"/>
        <v>0</v>
      </c>
      <c r="AI84" s="759"/>
      <c r="AJ84" s="759"/>
      <c r="AK84" s="759"/>
      <c r="AL84" s="759"/>
      <c r="AM84" s="759"/>
      <c r="AN84" s="759"/>
      <c r="AO84" s="759"/>
      <c r="AP84" s="759"/>
      <c r="AQ84" s="759"/>
      <c r="AR84" s="759"/>
      <c r="AS84" s="315">
        <f t="shared" si="25"/>
        <v>0</v>
      </c>
      <c r="AT84" s="724"/>
      <c r="AU84" s="724"/>
      <c r="AV84" s="315">
        <f t="shared" si="26"/>
        <v>0</v>
      </c>
      <c r="AW84" s="315">
        <f t="shared" si="27"/>
        <v>0</v>
      </c>
      <c r="AX84" s="168"/>
      <c r="AY84" s="168"/>
      <c r="AZ84" s="720" t="e">
        <f t="shared" si="28"/>
        <v>#N/A</v>
      </c>
      <c r="BA84" s="720" t="e">
        <f t="shared" si="29"/>
        <v>#N/A</v>
      </c>
      <c r="BB84" s="720" t="str">
        <f t="shared" si="30"/>
        <v xml:space="preserve"> / </v>
      </c>
      <c r="BC84" s="720" t="e">
        <f t="shared" si="18"/>
        <v>#DIV/0!</v>
      </c>
      <c r="BD84" s="720" t="e">
        <f t="shared" si="31"/>
        <v>#DIV/0!</v>
      </c>
      <c r="BE84" s="720" t="e">
        <f t="shared" si="32"/>
        <v>#DIV/0!</v>
      </c>
      <c r="BF84" s="765"/>
      <c r="BG84" s="765"/>
      <c r="BH84" s="765"/>
      <c r="BI84" s="765"/>
      <c r="BJ84" s="765"/>
      <c r="BK84" s="765"/>
      <c r="BL84" s="765"/>
      <c r="BM84" s="765"/>
      <c r="BN84" s="765"/>
      <c r="BO84" s="765"/>
      <c r="BP84" s="765"/>
      <c r="BQ84" s="765"/>
      <c r="BR84" s="765"/>
      <c r="BS84" s="765"/>
      <c r="BT84" s="765"/>
      <c r="BU84" s="765"/>
      <c r="BV84" s="765"/>
      <c r="BW84" s="765"/>
      <c r="BX84" s="765"/>
      <c r="BY84" s="765"/>
      <c r="BZ84" s="765"/>
      <c r="CA84" s="765"/>
      <c r="CB84" s="765"/>
      <c r="CC84" s="765"/>
      <c r="CD84" s="26"/>
      <c r="CE84" s="729">
        <f t="shared" si="19"/>
        <v>0</v>
      </c>
      <c r="CF84" s="26"/>
      <c r="CG84" s="26"/>
      <c r="CH84" s="26"/>
      <c r="CI84" s="26"/>
      <c r="CJ84" s="26"/>
      <c r="CK84" s="26"/>
      <c r="CL84" s="26"/>
      <c r="CM84" s="26"/>
      <c r="CN84" s="26"/>
      <c r="CO84" s="26"/>
      <c r="CP84" s="26"/>
      <c r="CQ84" s="26"/>
      <c r="CR84" s="26"/>
      <c r="CS84" s="26"/>
      <c r="CT84" s="26"/>
      <c r="CU84" s="26"/>
    </row>
    <row r="85" spans="1:99" ht="15" customHeight="1" x14ac:dyDescent="0.25">
      <c r="A85" s="334">
        <f t="shared" si="20"/>
        <v>0</v>
      </c>
      <c r="B85" s="722"/>
      <c r="C85" s="722"/>
      <c r="D85" s="722"/>
      <c r="E85" s="722"/>
      <c r="F85" s="722"/>
      <c r="G85" s="722"/>
      <c r="H85" s="723"/>
      <c r="I85" s="22"/>
      <c r="J85" s="22"/>
      <c r="K85" s="22"/>
      <c r="L85" s="10"/>
      <c r="M85" s="22"/>
      <c r="N85" s="725"/>
      <c r="O85" s="10"/>
      <c r="P85" s="726"/>
      <c r="Q85" s="749"/>
      <c r="R85" s="726"/>
      <c r="S85" s="726"/>
      <c r="T85" s="726"/>
      <c r="U85" s="316">
        <f t="shared" si="21"/>
        <v>0</v>
      </c>
      <c r="V85" s="168"/>
      <c r="W85" s="331" t="str">
        <f t="shared" si="22"/>
        <v/>
      </c>
      <c r="X85" s="168"/>
      <c r="Y85" s="168"/>
      <c r="Z85" s="168"/>
      <c r="AA85" s="168"/>
      <c r="AB85" s="168"/>
      <c r="AC85" s="168"/>
      <c r="AD85" s="316">
        <f t="shared" si="23"/>
        <v>0</v>
      </c>
      <c r="AE85" s="274"/>
      <c r="AF85" s="724"/>
      <c r="AG85" s="724"/>
      <c r="AH85" s="315">
        <f t="shared" si="24"/>
        <v>0</v>
      </c>
      <c r="AI85" s="759"/>
      <c r="AJ85" s="759"/>
      <c r="AK85" s="759"/>
      <c r="AL85" s="759"/>
      <c r="AM85" s="759"/>
      <c r="AN85" s="759"/>
      <c r="AO85" s="759"/>
      <c r="AP85" s="759"/>
      <c r="AQ85" s="759"/>
      <c r="AR85" s="759"/>
      <c r="AS85" s="315">
        <f t="shared" si="25"/>
        <v>0</v>
      </c>
      <c r="AT85" s="724"/>
      <c r="AU85" s="724"/>
      <c r="AV85" s="315">
        <f t="shared" si="26"/>
        <v>0</v>
      </c>
      <c r="AW85" s="315">
        <f t="shared" si="27"/>
        <v>0</v>
      </c>
      <c r="AX85" s="168"/>
      <c r="AY85" s="168"/>
      <c r="AZ85" s="720" t="e">
        <f t="shared" si="28"/>
        <v>#N/A</v>
      </c>
      <c r="BA85" s="720" t="e">
        <f t="shared" si="29"/>
        <v>#N/A</v>
      </c>
      <c r="BB85" s="720" t="str">
        <f t="shared" si="30"/>
        <v xml:space="preserve"> / </v>
      </c>
      <c r="BC85" s="720" t="e">
        <f t="shared" si="18"/>
        <v>#DIV/0!</v>
      </c>
      <c r="BD85" s="720" t="e">
        <f t="shared" si="31"/>
        <v>#DIV/0!</v>
      </c>
      <c r="BE85" s="720" t="e">
        <f t="shared" si="32"/>
        <v>#DIV/0!</v>
      </c>
      <c r="BF85" s="765"/>
      <c r="BG85" s="765"/>
      <c r="BH85" s="765"/>
      <c r="BI85" s="765"/>
      <c r="BJ85" s="765"/>
      <c r="BK85" s="765"/>
      <c r="BL85" s="765"/>
      <c r="BM85" s="765"/>
      <c r="BN85" s="765"/>
      <c r="BO85" s="765"/>
      <c r="BP85" s="765"/>
      <c r="BQ85" s="765"/>
      <c r="BR85" s="765"/>
      <c r="BS85" s="765"/>
      <c r="BT85" s="765"/>
      <c r="BU85" s="765"/>
      <c r="BV85" s="765"/>
      <c r="BW85" s="765"/>
      <c r="BX85" s="765"/>
      <c r="BY85" s="765"/>
      <c r="BZ85" s="765"/>
      <c r="CA85" s="765"/>
      <c r="CB85" s="765"/>
      <c r="CC85" s="765"/>
      <c r="CD85" s="26"/>
      <c r="CE85" s="729">
        <f t="shared" si="19"/>
        <v>0</v>
      </c>
      <c r="CF85" s="26"/>
      <c r="CG85" s="26"/>
      <c r="CH85" s="26"/>
      <c r="CI85" s="26"/>
      <c r="CJ85" s="26"/>
      <c r="CK85" s="26"/>
      <c r="CL85" s="26"/>
      <c r="CM85" s="26"/>
      <c r="CN85" s="26"/>
      <c r="CO85" s="26"/>
      <c r="CP85" s="26"/>
      <c r="CQ85" s="26"/>
      <c r="CR85" s="26"/>
      <c r="CS85" s="26"/>
      <c r="CT85" s="26"/>
      <c r="CU85" s="26"/>
    </row>
    <row r="86" spans="1:99" ht="15" customHeight="1" x14ac:dyDescent="0.25">
      <c r="A86" s="334">
        <f t="shared" si="20"/>
        <v>0</v>
      </c>
      <c r="B86" s="722"/>
      <c r="C86" s="722"/>
      <c r="D86" s="722"/>
      <c r="E86" s="722"/>
      <c r="F86" s="722"/>
      <c r="G86" s="722"/>
      <c r="H86" s="723"/>
      <c r="I86" s="22"/>
      <c r="J86" s="22"/>
      <c r="K86" s="22"/>
      <c r="L86" s="10"/>
      <c r="M86" s="22"/>
      <c r="N86" s="725"/>
      <c r="O86" s="10"/>
      <c r="P86" s="726"/>
      <c r="Q86" s="749"/>
      <c r="R86" s="726"/>
      <c r="S86" s="726"/>
      <c r="T86" s="726"/>
      <c r="U86" s="316">
        <f t="shared" si="21"/>
        <v>0</v>
      </c>
      <c r="V86" s="168"/>
      <c r="W86" s="331" t="str">
        <f t="shared" si="22"/>
        <v/>
      </c>
      <c r="X86" s="168"/>
      <c r="Y86" s="168"/>
      <c r="Z86" s="168"/>
      <c r="AA86" s="168"/>
      <c r="AB86" s="168"/>
      <c r="AC86" s="168"/>
      <c r="AD86" s="316">
        <f t="shared" si="23"/>
        <v>0</v>
      </c>
      <c r="AE86" s="274"/>
      <c r="AF86" s="724"/>
      <c r="AG86" s="724"/>
      <c r="AH86" s="315">
        <f t="shared" si="24"/>
        <v>0</v>
      </c>
      <c r="AI86" s="759"/>
      <c r="AJ86" s="759"/>
      <c r="AK86" s="759"/>
      <c r="AL86" s="759"/>
      <c r="AM86" s="759"/>
      <c r="AN86" s="759"/>
      <c r="AO86" s="759"/>
      <c r="AP86" s="759"/>
      <c r="AQ86" s="759"/>
      <c r="AR86" s="759"/>
      <c r="AS86" s="315">
        <f t="shared" si="25"/>
        <v>0</v>
      </c>
      <c r="AT86" s="724"/>
      <c r="AU86" s="724"/>
      <c r="AV86" s="315">
        <f t="shared" si="26"/>
        <v>0</v>
      </c>
      <c r="AW86" s="315">
        <f t="shared" si="27"/>
        <v>0</v>
      </c>
      <c r="AX86" s="168"/>
      <c r="AY86" s="168"/>
      <c r="AZ86" s="720" t="e">
        <f t="shared" si="28"/>
        <v>#N/A</v>
      </c>
      <c r="BA86" s="720" t="e">
        <f t="shared" si="29"/>
        <v>#N/A</v>
      </c>
      <c r="BB86" s="720" t="str">
        <f t="shared" si="30"/>
        <v xml:space="preserve"> / </v>
      </c>
      <c r="BC86" s="720" t="e">
        <f t="shared" si="18"/>
        <v>#DIV/0!</v>
      </c>
      <c r="BD86" s="720" t="e">
        <f t="shared" si="31"/>
        <v>#DIV/0!</v>
      </c>
      <c r="BE86" s="720" t="e">
        <f t="shared" si="32"/>
        <v>#DIV/0!</v>
      </c>
      <c r="BF86" s="765"/>
      <c r="BG86" s="765"/>
      <c r="BH86" s="765"/>
      <c r="BI86" s="765"/>
      <c r="BJ86" s="765"/>
      <c r="BK86" s="765"/>
      <c r="BL86" s="765"/>
      <c r="BM86" s="765"/>
      <c r="BN86" s="765"/>
      <c r="BO86" s="765"/>
      <c r="BP86" s="765"/>
      <c r="BQ86" s="765"/>
      <c r="BR86" s="765"/>
      <c r="BS86" s="765"/>
      <c r="BT86" s="765"/>
      <c r="BU86" s="765"/>
      <c r="BV86" s="765"/>
      <c r="BW86" s="765"/>
      <c r="BX86" s="765"/>
      <c r="BY86" s="765"/>
      <c r="BZ86" s="765"/>
      <c r="CA86" s="765"/>
      <c r="CB86" s="765"/>
      <c r="CC86" s="765"/>
      <c r="CD86" s="26"/>
      <c r="CE86" s="729">
        <f t="shared" si="19"/>
        <v>0</v>
      </c>
      <c r="CF86" s="26"/>
      <c r="CG86" s="26"/>
      <c r="CH86" s="26"/>
      <c r="CI86" s="26"/>
      <c r="CJ86" s="26"/>
      <c r="CK86" s="26"/>
      <c r="CL86" s="26"/>
      <c r="CM86" s="26"/>
      <c r="CN86" s="26"/>
      <c r="CO86" s="26"/>
      <c r="CP86" s="26"/>
      <c r="CQ86" s="26"/>
      <c r="CR86" s="26"/>
      <c r="CS86" s="26"/>
      <c r="CT86" s="26"/>
      <c r="CU86" s="26"/>
    </row>
    <row r="87" spans="1:99" ht="15" customHeight="1" x14ac:dyDescent="0.25">
      <c r="A87" s="334">
        <f t="shared" si="20"/>
        <v>0</v>
      </c>
      <c r="B87" s="722"/>
      <c r="C87" s="722"/>
      <c r="D87" s="722"/>
      <c r="E87" s="722"/>
      <c r="F87" s="722"/>
      <c r="G87" s="722"/>
      <c r="H87" s="723"/>
      <c r="I87" s="22"/>
      <c r="J87" s="22"/>
      <c r="K87" s="22"/>
      <c r="L87" s="10"/>
      <c r="M87" s="22"/>
      <c r="N87" s="725"/>
      <c r="O87" s="10"/>
      <c r="P87" s="726"/>
      <c r="Q87" s="749"/>
      <c r="R87" s="726"/>
      <c r="S87" s="726"/>
      <c r="T87" s="726"/>
      <c r="U87" s="316">
        <f t="shared" si="21"/>
        <v>0</v>
      </c>
      <c r="V87" s="168"/>
      <c r="W87" s="331" t="str">
        <f t="shared" si="22"/>
        <v/>
      </c>
      <c r="X87" s="168"/>
      <c r="Y87" s="168"/>
      <c r="Z87" s="168"/>
      <c r="AA87" s="168"/>
      <c r="AB87" s="168"/>
      <c r="AC87" s="168"/>
      <c r="AD87" s="316">
        <f t="shared" si="23"/>
        <v>0</v>
      </c>
      <c r="AE87" s="274"/>
      <c r="AF87" s="724"/>
      <c r="AG87" s="724"/>
      <c r="AH87" s="315">
        <f t="shared" si="24"/>
        <v>0</v>
      </c>
      <c r="AI87" s="759"/>
      <c r="AJ87" s="759"/>
      <c r="AK87" s="759"/>
      <c r="AL87" s="759"/>
      <c r="AM87" s="759"/>
      <c r="AN87" s="759"/>
      <c r="AO87" s="759"/>
      <c r="AP87" s="759"/>
      <c r="AQ87" s="759"/>
      <c r="AR87" s="759"/>
      <c r="AS87" s="315">
        <f t="shared" si="25"/>
        <v>0</v>
      </c>
      <c r="AT87" s="724"/>
      <c r="AU87" s="724"/>
      <c r="AV87" s="315">
        <f t="shared" si="26"/>
        <v>0</v>
      </c>
      <c r="AW87" s="315">
        <f t="shared" si="27"/>
        <v>0</v>
      </c>
      <c r="AX87" s="168"/>
      <c r="AY87" s="168"/>
      <c r="AZ87" s="720" t="e">
        <f t="shared" si="28"/>
        <v>#N/A</v>
      </c>
      <c r="BA87" s="720" t="e">
        <f t="shared" si="29"/>
        <v>#N/A</v>
      </c>
      <c r="BB87" s="720" t="str">
        <f t="shared" si="30"/>
        <v xml:space="preserve"> / </v>
      </c>
      <c r="BC87" s="720" t="e">
        <f t="shared" si="18"/>
        <v>#DIV/0!</v>
      </c>
      <c r="BD87" s="720" t="e">
        <f t="shared" si="31"/>
        <v>#DIV/0!</v>
      </c>
      <c r="BE87" s="720" t="e">
        <f t="shared" si="32"/>
        <v>#DIV/0!</v>
      </c>
      <c r="BF87" s="765"/>
      <c r="BG87" s="765"/>
      <c r="BH87" s="765"/>
      <c r="BI87" s="765"/>
      <c r="BJ87" s="765"/>
      <c r="BK87" s="765"/>
      <c r="BL87" s="765"/>
      <c r="BM87" s="765"/>
      <c r="BN87" s="765"/>
      <c r="BO87" s="765"/>
      <c r="BP87" s="765"/>
      <c r="BQ87" s="765"/>
      <c r="BR87" s="765"/>
      <c r="BS87" s="765"/>
      <c r="BT87" s="765"/>
      <c r="BU87" s="765"/>
      <c r="BV87" s="765"/>
      <c r="BW87" s="765"/>
      <c r="BX87" s="765"/>
      <c r="BY87" s="765"/>
      <c r="BZ87" s="765"/>
      <c r="CA87" s="765"/>
      <c r="CB87" s="765"/>
      <c r="CC87" s="765"/>
      <c r="CD87" s="26"/>
      <c r="CE87" s="729">
        <f t="shared" si="19"/>
        <v>0</v>
      </c>
      <c r="CF87" s="26"/>
      <c r="CG87" s="26"/>
      <c r="CH87" s="26"/>
      <c r="CI87" s="26"/>
      <c r="CJ87" s="26"/>
      <c r="CK87" s="26"/>
      <c r="CL87" s="26"/>
      <c r="CM87" s="26"/>
      <c r="CN87" s="26"/>
      <c r="CO87" s="26"/>
      <c r="CP87" s="26"/>
      <c r="CQ87" s="26"/>
      <c r="CR87" s="26"/>
      <c r="CS87" s="26"/>
      <c r="CT87" s="26"/>
      <c r="CU87" s="26"/>
    </row>
    <row r="88" spans="1:99" ht="15" customHeight="1" x14ac:dyDescent="0.25">
      <c r="A88" s="334">
        <f t="shared" si="20"/>
        <v>0</v>
      </c>
      <c r="B88" s="722"/>
      <c r="C88" s="722"/>
      <c r="D88" s="722"/>
      <c r="E88" s="722"/>
      <c r="F88" s="722"/>
      <c r="G88" s="722"/>
      <c r="H88" s="723"/>
      <c r="I88" s="22"/>
      <c r="J88" s="22"/>
      <c r="K88" s="22"/>
      <c r="L88" s="10"/>
      <c r="M88" s="22"/>
      <c r="N88" s="725"/>
      <c r="O88" s="10"/>
      <c r="P88" s="726"/>
      <c r="Q88" s="749"/>
      <c r="R88" s="726"/>
      <c r="S88" s="726"/>
      <c r="T88" s="726"/>
      <c r="U88" s="316">
        <f t="shared" si="21"/>
        <v>0</v>
      </c>
      <c r="V88" s="168"/>
      <c r="W88" s="331" t="str">
        <f t="shared" si="22"/>
        <v/>
      </c>
      <c r="X88" s="168"/>
      <c r="Y88" s="168"/>
      <c r="Z88" s="168"/>
      <c r="AA88" s="168"/>
      <c r="AB88" s="168"/>
      <c r="AC88" s="168"/>
      <c r="AD88" s="316">
        <f t="shared" si="23"/>
        <v>0</v>
      </c>
      <c r="AE88" s="274"/>
      <c r="AF88" s="724"/>
      <c r="AG88" s="724"/>
      <c r="AH88" s="315">
        <f t="shared" si="24"/>
        <v>0</v>
      </c>
      <c r="AI88" s="759"/>
      <c r="AJ88" s="759"/>
      <c r="AK88" s="759"/>
      <c r="AL88" s="759"/>
      <c r="AM88" s="759"/>
      <c r="AN88" s="759"/>
      <c r="AO88" s="759"/>
      <c r="AP88" s="759"/>
      <c r="AQ88" s="759"/>
      <c r="AR88" s="759"/>
      <c r="AS88" s="315">
        <f t="shared" si="25"/>
        <v>0</v>
      </c>
      <c r="AT88" s="724"/>
      <c r="AU88" s="724"/>
      <c r="AV88" s="315">
        <f t="shared" si="26"/>
        <v>0</v>
      </c>
      <c r="AW88" s="315">
        <f t="shared" si="27"/>
        <v>0</v>
      </c>
      <c r="AX88" s="168"/>
      <c r="AY88" s="168"/>
      <c r="AZ88" s="720" t="e">
        <f t="shared" si="28"/>
        <v>#N/A</v>
      </c>
      <c r="BA88" s="720" t="e">
        <f t="shared" si="29"/>
        <v>#N/A</v>
      </c>
      <c r="BB88" s="720" t="str">
        <f t="shared" si="30"/>
        <v xml:space="preserve"> / </v>
      </c>
      <c r="BC88" s="720" t="e">
        <f t="shared" si="18"/>
        <v>#DIV/0!</v>
      </c>
      <c r="BD88" s="720" t="e">
        <f t="shared" si="31"/>
        <v>#DIV/0!</v>
      </c>
      <c r="BE88" s="720" t="e">
        <f t="shared" si="32"/>
        <v>#DIV/0!</v>
      </c>
      <c r="BF88" s="765"/>
      <c r="BG88" s="765"/>
      <c r="BH88" s="765"/>
      <c r="BI88" s="765"/>
      <c r="BJ88" s="765"/>
      <c r="BK88" s="765"/>
      <c r="BL88" s="765"/>
      <c r="BM88" s="765"/>
      <c r="BN88" s="765"/>
      <c r="BO88" s="765"/>
      <c r="BP88" s="765"/>
      <c r="BQ88" s="765"/>
      <c r="BR88" s="765"/>
      <c r="BS88" s="765"/>
      <c r="BT88" s="765"/>
      <c r="BU88" s="765"/>
      <c r="BV88" s="765"/>
      <c r="BW88" s="765"/>
      <c r="BX88" s="765"/>
      <c r="BY88" s="765"/>
      <c r="BZ88" s="765"/>
      <c r="CA88" s="765"/>
      <c r="CB88" s="765"/>
      <c r="CC88" s="765"/>
      <c r="CD88" s="26"/>
      <c r="CE88" s="729">
        <f t="shared" si="19"/>
        <v>0</v>
      </c>
      <c r="CF88" s="26"/>
      <c r="CG88" s="26"/>
      <c r="CH88" s="26"/>
      <c r="CI88" s="26"/>
      <c r="CJ88" s="26"/>
      <c r="CK88" s="26"/>
      <c r="CL88" s="26"/>
      <c r="CM88" s="26"/>
      <c r="CN88" s="26"/>
      <c r="CO88" s="26"/>
      <c r="CP88" s="26"/>
      <c r="CQ88" s="26"/>
      <c r="CR88" s="26"/>
      <c r="CS88" s="26"/>
      <c r="CT88" s="26"/>
      <c r="CU88" s="26"/>
    </row>
    <row r="89" spans="1:99" ht="15" customHeight="1" x14ac:dyDescent="0.25">
      <c r="A89" s="334">
        <f t="shared" si="20"/>
        <v>0</v>
      </c>
      <c r="B89" s="722"/>
      <c r="C89" s="722"/>
      <c r="D89" s="722"/>
      <c r="E89" s="722"/>
      <c r="F89" s="722"/>
      <c r="G89" s="722"/>
      <c r="H89" s="723"/>
      <c r="I89" s="22"/>
      <c r="J89" s="22"/>
      <c r="K89" s="22"/>
      <c r="L89" s="10"/>
      <c r="M89" s="22"/>
      <c r="N89" s="725"/>
      <c r="O89" s="10"/>
      <c r="P89" s="726"/>
      <c r="Q89" s="749"/>
      <c r="R89" s="726"/>
      <c r="S89" s="726"/>
      <c r="T89" s="726"/>
      <c r="U89" s="316">
        <f t="shared" si="21"/>
        <v>0</v>
      </c>
      <c r="V89" s="168"/>
      <c r="W89" s="331" t="str">
        <f t="shared" si="22"/>
        <v/>
      </c>
      <c r="X89" s="168"/>
      <c r="Y89" s="168"/>
      <c r="Z89" s="168"/>
      <c r="AA89" s="168"/>
      <c r="AB89" s="168"/>
      <c r="AC89" s="168"/>
      <c r="AD89" s="316">
        <f t="shared" si="23"/>
        <v>0</v>
      </c>
      <c r="AE89" s="274"/>
      <c r="AF89" s="724"/>
      <c r="AG89" s="724"/>
      <c r="AH89" s="315">
        <f t="shared" si="24"/>
        <v>0</v>
      </c>
      <c r="AI89" s="759"/>
      <c r="AJ89" s="759"/>
      <c r="AK89" s="759"/>
      <c r="AL89" s="759"/>
      <c r="AM89" s="759"/>
      <c r="AN89" s="759"/>
      <c r="AO89" s="759"/>
      <c r="AP89" s="759"/>
      <c r="AQ89" s="759"/>
      <c r="AR89" s="759"/>
      <c r="AS89" s="315">
        <f t="shared" si="25"/>
        <v>0</v>
      </c>
      <c r="AT89" s="724"/>
      <c r="AU89" s="724"/>
      <c r="AV89" s="315">
        <f t="shared" si="26"/>
        <v>0</v>
      </c>
      <c r="AW89" s="315">
        <f t="shared" si="27"/>
        <v>0</v>
      </c>
      <c r="AX89" s="168"/>
      <c r="AY89" s="168"/>
      <c r="AZ89" s="720" t="e">
        <f t="shared" si="28"/>
        <v>#N/A</v>
      </c>
      <c r="BA89" s="720" t="e">
        <f t="shared" si="29"/>
        <v>#N/A</v>
      </c>
      <c r="BB89" s="720" t="str">
        <f t="shared" si="30"/>
        <v xml:space="preserve"> / </v>
      </c>
      <c r="BC89" s="720" t="e">
        <f t="shared" si="18"/>
        <v>#DIV/0!</v>
      </c>
      <c r="BD89" s="720" t="e">
        <f t="shared" si="31"/>
        <v>#DIV/0!</v>
      </c>
      <c r="BE89" s="720" t="e">
        <f t="shared" si="32"/>
        <v>#DIV/0!</v>
      </c>
      <c r="BF89" s="765"/>
      <c r="BG89" s="765"/>
      <c r="BH89" s="765"/>
      <c r="BI89" s="765"/>
      <c r="BJ89" s="765"/>
      <c r="BK89" s="765"/>
      <c r="BL89" s="765"/>
      <c r="BM89" s="765"/>
      <c r="BN89" s="765"/>
      <c r="BO89" s="765"/>
      <c r="BP89" s="765"/>
      <c r="BQ89" s="765"/>
      <c r="BR89" s="765"/>
      <c r="BS89" s="765"/>
      <c r="BT89" s="765"/>
      <c r="BU89" s="765"/>
      <c r="BV89" s="765"/>
      <c r="BW89" s="765"/>
      <c r="BX89" s="765"/>
      <c r="BY89" s="765"/>
      <c r="BZ89" s="765"/>
      <c r="CA89" s="765"/>
      <c r="CB89" s="765"/>
      <c r="CC89" s="765"/>
      <c r="CD89" s="26"/>
      <c r="CE89" s="729">
        <f t="shared" si="19"/>
        <v>0</v>
      </c>
      <c r="CF89" s="26"/>
      <c r="CG89" s="26"/>
      <c r="CH89" s="26"/>
      <c r="CI89" s="26"/>
      <c r="CJ89" s="26"/>
      <c r="CK89" s="26"/>
      <c r="CL89" s="26"/>
      <c r="CM89" s="26"/>
      <c r="CN89" s="26"/>
      <c r="CO89" s="26"/>
      <c r="CP89" s="26"/>
      <c r="CQ89" s="26"/>
      <c r="CR89" s="26"/>
      <c r="CS89" s="26"/>
      <c r="CT89" s="26"/>
      <c r="CU89" s="26"/>
    </row>
    <row r="90" spans="1:99" ht="15" customHeight="1" x14ac:dyDescent="0.25">
      <c r="A90" s="334">
        <f t="shared" si="20"/>
        <v>0</v>
      </c>
      <c r="B90" s="722"/>
      <c r="C90" s="722"/>
      <c r="D90" s="722"/>
      <c r="E90" s="722"/>
      <c r="F90" s="722"/>
      <c r="G90" s="722"/>
      <c r="H90" s="723"/>
      <c r="I90" s="22"/>
      <c r="J90" s="22"/>
      <c r="K90" s="22"/>
      <c r="L90" s="10"/>
      <c r="M90" s="22"/>
      <c r="N90" s="725"/>
      <c r="O90" s="10"/>
      <c r="P90" s="726"/>
      <c r="Q90" s="749"/>
      <c r="R90" s="726"/>
      <c r="S90" s="726"/>
      <c r="T90" s="726"/>
      <c r="U90" s="316">
        <f t="shared" si="21"/>
        <v>0</v>
      </c>
      <c r="V90" s="168"/>
      <c r="W90" s="331" t="str">
        <f t="shared" si="22"/>
        <v/>
      </c>
      <c r="X90" s="168"/>
      <c r="Y90" s="168"/>
      <c r="Z90" s="168"/>
      <c r="AA90" s="168"/>
      <c r="AB90" s="168"/>
      <c r="AC90" s="168"/>
      <c r="AD90" s="316">
        <f t="shared" si="23"/>
        <v>0</v>
      </c>
      <c r="AE90" s="274"/>
      <c r="AF90" s="724"/>
      <c r="AG90" s="724"/>
      <c r="AH90" s="315">
        <f t="shared" si="24"/>
        <v>0</v>
      </c>
      <c r="AI90" s="759"/>
      <c r="AJ90" s="759"/>
      <c r="AK90" s="759"/>
      <c r="AL90" s="759"/>
      <c r="AM90" s="759"/>
      <c r="AN90" s="759"/>
      <c r="AO90" s="759"/>
      <c r="AP90" s="759"/>
      <c r="AQ90" s="759"/>
      <c r="AR90" s="759"/>
      <c r="AS90" s="315">
        <f t="shared" si="25"/>
        <v>0</v>
      </c>
      <c r="AT90" s="724"/>
      <c r="AU90" s="724"/>
      <c r="AV90" s="315">
        <f t="shared" si="26"/>
        <v>0</v>
      </c>
      <c r="AW90" s="315">
        <f t="shared" si="27"/>
        <v>0</v>
      </c>
      <c r="AX90" s="168"/>
      <c r="AY90" s="168"/>
      <c r="AZ90" s="720" t="e">
        <f t="shared" si="28"/>
        <v>#N/A</v>
      </c>
      <c r="BA90" s="720" t="e">
        <f t="shared" si="29"/>
        <v>#N/A</v>
      </c>
      <c r="BB90" s="720" t="str">
        <f t="shared" si="30"/>
        <v xml:space="preserve"> / </v>
      </c>
      <c r="BC90" s="720" t="e">
        <f t="shared" si="18"/>
        <v>#DIV/0!</v>
      </c>
      <c r="BD90" s="720" t="e">
        <f t="shared" si="31"/>
        <v>#DIV/0!</v>
      </c>
      <c r="BE90" s="720" t="e">
        <f t="shared" si="32"/>
        <v>#DIV/0!</v>
      </c>
      <c r="BF90" s="765"/>
      <c r="BG90" s="765"/>
      <c r="BH90" s="765"/>
      <c r="BI90" s="765"/>
      <c r="BJ90" s="765"/>
      <c r="BK90" s="765"/>
      <c r="BL90" s="765"/>
      <c r="BM90" s="765"/>
      <c r="BN90" s="765"/>
      <c r="BO90" s="765"/>
      <c r="BP90" s="765"/>
      <c r="BQ90" s="765"/>
      <c r="BR90" s="765"/>
      <c r="BS90" s="765"/>
      <c r="BT90" s="765"/>
      <c r="BU90" s="765"/>
      <c r="BV90" s="765"/>
      <c r="BW90" s="765"/>
      <c r="BX90" s="765"/>
      <c r="BY90" s="765"/>
      <c r="BZ90" s="765"/>
      <c r="CA90" s="765"/>
      <c r="CB90" s="765"/>
      <c r="CC90" s="765"/>
      <c r="CD90" s="26"/>
      <c r="CE90" s="729">
        <f t="shared" si="19"/>
        <v>0</v>
      </c>
      <c r="CF90" s="26"/>
      <c r="CG90" s="26"/>
      <c r="CH90" s="26"/>
      <c r="CI90" s="26"/>
      <c r="CJ90" s="26"/>
      <c r="CK90" s="26"/>
      <c r="CL90" s="26"/>
      <c r="CM90" s="26"/>
      <c r="CN90" s="26"/>
      <c r="CO90" s="26"/>
      <c r="CP90" s="26"/>
      <c r="CQ90" s="26"/>
      <c r="CR90" s="26"/>
      <c r="CS90" s="26"/>
      <c r="CT90" s="26"/>
      <c r="CU90" s="26"/>
    </row>
    <row r="91" spans="1:99" ht="15" customHeight="1" x14ac:dyDescent="0.25">
      <c r="A91" s="334">
        <f t="shared" si="20"/>
        <v>0</v>
      </c>
      <c r="B91" s="722"/>
      <c r="C91" s="722"/>
      <c r="D91" s="722"/>
      <c r="E91" s="722"/>
      <c r="F91" s="722"/>
      <c r="G91" s="722"/>
      <c r="H91" s="723"/>
      <c r="I91" s="22"/>
      <c r="J91" s="22"/>
      <c r="K91" s="22"/>
      <c r="L91" s="10"/>
      <c r="M91" s="22"/>
      <c r="N91" s="725"/>
      <c r="O91" s="10"/>
      <c r="P91" s="726"/>
      <c r="Q91" s="749"/>
      <c r="R91" s="726"/>
      <c r="S91" s="726"/>
      <c r="T91" s="726"/>
      <c r="U91" s="316">
        <f t="shared" si="21"/>
        <v>0</v>
      </c>
      <c r="V91" s="168"/>
      <c r="W91" s="331" t="str">
        <f t="shared" si="22"/>
        <v/>
      </c>
      <c r="X91" s="168"/>
      <c r="Y91" s="168"/>
      <c r="Z91" s="168"/>
      <c r="AA91" s="168"/>
      <c r="AB91" s="168"/>
      <c r="AC91" s="168"/>
      <c r="AD91" s="316">
        <f t="shared" si="23"/>
        <v>0</v>
      </c>
      <c r="AE91" s="274"/>
      <c r="AF91" s="724"/>
      <c r="AG91" s="724"/>
      <c r="AH91" s="315">
        <f t="shared" si="24"/>
        <v>0</v>
      </c>
      <c r="AI91" s="759"/>
      <c r="AJ91" s="759"/>
      <c r="AK91" s="759"/>
      <c r="AL91" s="759"/>
      <c r="AM91" s="759"/>
      <c r="AN91" s="759"/>
      <c r="AO91" s="759"/>
      <c r="AP91" s="759"/>
      <c r="AQ91" s="759"/>
      <c r="AR91" s="759"/>
      <c r="AS91" s="315">
        <f t="shared" si="25"/>
        <v>0</v>
      </c>
      <c r="AT91" s="724"/>
      <c r="AU91" s="724"/>
      <c r="AV91" s="315">
        <f t="shared" si="26"/>
        <v>0</v>
      </c>
      <c r="AW91" s="315">
        <f t="shared" si="27"/>
        <v>0</v>
      </c>
      <c r="AX91" s="168"/>
      <c r="AY91" s="168"/>
      <c r="AZ91" s="720" t="e">
        <f t="shared" si="28"/>
        <v>#N/A</v>
      </c>
      <c r="BA91" s="720" t="e">
        <f t="shared" si="29"/>
        <v>#N/A</v>
      </c>
      <c r="BB91" s="720" t="str">
        <f t="shared" si="30"/>
        <v xml:space="preserve"> / </v>
      </c>
      <c r="BC91" s="720" t="e">
        <f t="shared" si="18"/>
        <v>#DIV/0!</v>
      </c>
      <c r="BD91" s="720" t="e">
        <f t="shared" si="31"/>
        <v>#DIV/0!</v>
      </c>
      <c r="BE91" s="720" t="e">
        <f t="shared" si="32"/>
        <v>#DIV/0!</v>
      </c>
      <c r="BF91" s="765"/>
      <c r="BG91" s="765"/>
      <c r="BH91" s="765"/>
      <c r="BI91" s="765"/>
      <c r="BJ91" s="765"/>
      <c r="BK91" s="765"/>
      <c r="BL91" s="765"/>
      <c r="BM91" s="765"/>
      <c r="BN91" s="765"/>
      <c r="BO91" s="765"/>
      <c r="BP91" s="765"/>
      <c r="BQ91" s="765"/>
      <c r="BR91" s="765"/>
      <c r="BS91" s="765"/>
      <c r="BT91" s="765"/>
      <c r="BU91" s="765"/>
      <c r="BV91" s="765"/>
      <c r="BW91" s="765"/>
      <c r="BX91" s="765"/>
      <c r="BY91" s="765"/>
      <c r="BZ91" s="765"/>
      <c r="CA91" s="765"/>
      <c r="CB91" s="765"/>
      <c r="CC91" s="765"/>
      <c r="CD91" s="26"/>
      <c r="CE91" s="729">
        <f t="shared" si="19"/>
        <v>0</v>
      </c>
      <c r="CF91" s="26"/>
      <c r="CG91" s="26"/>
      <c r="CH91" s="26"/>
      <c r="CI91" s="26"/>
      <c r="CJ91" s="26"/>
      <c r="CK91" s="26"/>
      <c r="CL91" s="26"/>
      <c r="CM91" s="26"/>
      <c r="CN91" s="26"/>
      <c r="CO91" s="26"/>
      <c r="CP91" s="26"/>
      <c r="CQ91" s="26"/>
      <c r="CR91" s="26"/>
      <c r="CS91" s="26"/>
      <c r="CT91" s="26"/>
      <c r="CU91" s="26"/>
    </row>
    <row r="92" spans="1:99" ht="15" customHeight="1" x14ac:dyDescent="0.25">
      <c r="A92" s="334">
        <f t="shared" si="20"/>
        <v>0</v>
      </c>
      <c r="B92" s="722"/>
      <c r="C92" s="722"/>
      <c r="D92" s="722"/>
      <c r="E92" s="722"/>
      <c r="F92" s="722"/>
      <c r="G92" s="722"/>
      <c r="H92" s="723"/>
      <c r="I92" s="22"/>
      <c r="J92" s="22"/>
      <c r="K92" s="22"/>
      <c r="L92" s="10"/>
      <c r="M92" s="22"/>
      <c r="N92" s="725"/>
      <c r="O92" s="10"/>
      <c r="P92" s="726"/>
      <c r="Q92" s="749"/>
      <c r="R92" s="726"/>
      <c r="S92" s="726"/>
      <c r="T92" s="726"/>
      <c r="U92" s="316">
        <f t="shared" si="21"/>
        <v>0</v>
      </c>
      <c r="V92" s="168"/>
      <c r="W92" s="331" t="str">
        <f t="shared" si="22"/>
        <v/>
      </c>
      <c r="X92" s="168"/>
      <c r="Y92" s="168"/>
      <c r="Z92" s="168"/>
      <c r="AA92" s="168"/>
      <c r="AB92" s="168"/>
      <c r="AC92" s="168"/>
      <c r="AD92" s="316">
        <f t="shared" si="23"/>
        <v>0</v>
      </c>
      <c r="AE92" s="274"/>
      <c r="AF92" s="724"/>
      <c r="AG92" s="724"/>
      <c r="AH92" s="315">
        <f t="shared" si="24"/>
        <v>0</v>
      </c>
      <c r="AI92" s="759"/>
      <c r="AJ92" s="759"/>
      <c r="AK92" s="759"/>
      <c r="AL92" s="759"/>
      <c r="AM92" s="759"/>
      <c r="AN92" s="759"/>
      <c r="AO92" s="759"/>
      <c r="AP92" s="759"/>
      <c r="AQ92" s="759"/>
      <c r="AR92" s="759"/>
      <c r="AS92" s="315">
        <f t="shared" si="25"/>
        <v>0</v>
      </c>
      <c r="AT92" s="724"/>
      <c r="AU92" s="724"/>
      <c r="AV92" s="315">
        <f t="shared" si="26"/>
        <v>0</v>
      </c>
      <c r="AW92" s="315">
        <f t="shared" si="27"/>
        <v>0</v>
      </c>
      <c r="AX92" s="168"/>
      <c r="AY92" s="168"/>
      <c r="AZ92" s="720" t="e">
        <f t="shared" si="28"/>
        <v>#N/A</v>
      </c>
      <c r="BA92" s="720" t="e">
        <f t="shared" si="29"/>
        <v>#N/A</v>
      </c>
      <c r="BB92" s="720" t="str">
        <f t="shared" si="30"/>
        <v xml:space="preserve"> / </v>
      </c>
      <c r="BC92" s="720" t="e">
        <f t="shared" si="18"/>
        <v>#DIV/0!</v>
      </c>
      <c r="BD92" s="720" t="e">
        <f t="shared" si="31"/>
        <v>#DIV/0!</v>
      </c>
      <c r="BE92" s="720" t="e">
        <f t="shared" si="32"/>
        <v>#DIV/0!</v>
      </c>
      <c r="BF92" s="765"/>
      <c r="BG92" s="765"/>
      <c r="BH92" s="765"/>
      <c r="BI92" s="765"/>
      <c r="BJ92" s="765"/>
      <c r="BK92" s="765"/>
      <c r="BL92" s="765"/>
      <c r="BM92" s="765"/>
      <c r="BN92" s="765"/>
      <c r="BO92" s="765"/>
      <c r="BP92" s="765"/>
      <c r="BQ92" s="765"/>
      <c r="BR92" s="765"/>
      <c r="BS92" s="765"/>
      <c r="BT92" s="765"/>
      <c r="BU92" s="765"/>
      <c r="BV92" s="765"/>
      <c r="BW92" s="765"/>
      <c r="BX92" s="765"/>
      <c r="BY92" s="765"/>
      <c r="BZ92" s="765"/>
      <c r="CA92" s="765"/>
      <c r="CB92" s="765"/>
      <c r="CC92" s="765"/>
      <c r="CD92" s="26"/>
      <c r="CE92" s="729">
        <f t="shared" si="19"/>
        <v>0</v>
      </c>
      <c r="CF92" s="26"/>
      <c r="CG92" s="26"/>
      <c r="CH92" s="26"/>
      <c r="CI92" s="26"/>
      <c r="CJ92" s="26"/>
      <c r="CK92" s="26"/>
      <c r="CL92" s="26"/>
      <c r="CM92" s="26"/>
      <c r="CN92" s="26"/>
      <c r="CO92" s="26"/>
      <c r="CP92" s="26"/>
      <c r="CQ92" s="26"/>
      <c r="CR92" s="26"/>
      <c r="CS92" s="26"/>
      <c r="CT92" s="26"/>
      <c r="CU92" s="26"/>
    </row>
    <row r="93" spans="1:99" ht="15" customHeight="1" x14ac:dyDescent="0.25">
      <c r="A93" s="334">
        <f t="shared" si="20"/>
        <v>0</v>
      </c>
      <c r="B93" s="722"/>
      <c r="C93" s="722"/>
      <c r="D93" s="722"/>
      <c r="E93" s="722"/>
      <c r="F93" s="722"/>
      <c r="G93" s="722"/>
      <c r="H93" s="723"/>
      <c r="I93" s="22"/>
      <c r="J93" s="22"/>
      <c r="K93" s="22"/>
      <c r="L93" s="10"/>
      <c r="M93" s="22"/>
      <c r="N93" s="725"/>
      <c r="O93" s="10"/>
      <c r="P93" s="726"/>
      <c r="Q93" s="749"/>
      <c r="R93" s="726"/>
      <c r="S93" s="726"/>
      <c r="T93" s="726"/>
      <c r="U93" s="316">
        <f t="shared" si="21"/>
        <v>0</v>
      </c>
      <c r="V93" s="168"/>
      <c r="W93" s="331" t="str">
        <f t="shared" si="22"/>
        <v/>
      </c>
      <c r="X93" s="168"/>
      <c r="Y93" s="168"/>
      <c r="Z93" s="168"/>
      <c r="AA93" s="168"/>
      <c r="AB93" s="168"/>
      <c r="AC93" s="168"/>
      <c r="AD93" s="316">
        <f t="shared" si="23"/>
        <v>0</v>
      </c>
      <c r="AE93" s="274"/>
      <c r="AF93" s="724"/>
      <c r="AG93" s="724"/>
      <c r="AH93" s="315">
        <f t="shared" si="24"/>
        <v>0</v>
      </c>
      <c r="AI93" s="759"/>
      <c r="AJ93" s="759"/>
      <c r="AK93" s="759"/>
      <c r="AL93" s="759"/>
      <c r="AM93" s="759"/>
      <c r="AN93" s="759"/>
      <c r="AO93" s="759"/>
      <c r="AP93" s="759"/>
      <c r="AQ93" s="759"/>
      <c r="AR93" s="759"/>
      <c r="AS93" s="315">
        <f t="shared" si="25"/>
        <v>0</v>
      </c>
      <c r="AT93" s="724"/>
      <c r="AU93" s="724"/>
      <c r="AV93" s="315">
        <f t="shared" si="26"/>
        <v>0</v>
      </c>
      <c r="AW93" s="315">
        <f t="shared" si="27"/>
        <v>0</v>
      </c>
      <c r="AX93" s="168"/>
      <c r="AY93" s="168"/>
      <c r="AZ93" s="720" t="e">
        <f t="shared" si="28"/>
        <v>#N/A</v>
      </c>
      <c r="BA93" s="720" t="e">
        <f t="shared" si="29"/>
        <v>#N/A</v>
      </c>
      <c r="BB93" s="720" t="str">
        <f t="shared" si="30"/>
        <v xml:space="preserve"> / </v>
      </c>
      <c r="BC93" s="720" t="e">
        <f t="shared" si="18"/>
        <v>#DIV/0!</v>
      </c>
      <c r="BD93" s="720" t="e">
        <f t="shared" si="31"/>
        <v>#DIV/0!</v>
      </c>
      <c r="BE93" s="720" t="e">
        <f t="shared" si="32"/>
        <v>#DIV/0!</v>
      </c>
      <c r="BF93" s="765"/>
      <c r="BG93" s="765"/>
      <c r="BH93" s="765"/>
      <c r="BI93" s="765"/>
      <c r="BJ93" s="765"/>
      <c r="BK93" s="765"/>
      <c r="BL93" s="765"/>
      <c r="BM93" s="765"/>
      <c r="BN93" s="765"/>
      <c r="BO93" s="765"/>
      <c r="BP93" s="765"/>
      <c r="BQ93" s="765"/>
      <c r="BR93" s="765"/>
      <c r="BS93" s="765"/>
      <c r="BT93" s="765"/>
      <c r="BU93" s="765"/>
      <c r="BV93" s="765"/>
      <c r="BW93" s="765"/>
      <c r="BX93" s="765"/>
      <c r="BY93" s="765"/>
      <c r="BZ93" s="765"/>
      <c r="CA93" s="765"/>
      <c r="CB93" s="765"/>
      <c r="CC93" s="765"/>
      <c r="CD93" s="26"/>
      <c r="CE93" s="729">
        <f t="shared" si="19"/>
        <v>0</v>
      </c>
      <c r="CF93" s="26"/>
      <c r="CG93" s="26"/>
      <c r="CH93" s="26"/>
      <c r="CI93" s="26"/>
      <c r="CJ93" s="26"/>
      <c r="CK93" s="26"/>
      <c r="CL93" s="26"/>
      <c r="CM93" s="26"/>
      <c r="CN93" s="26"/>
      <c r="CO93" s="26"/>
      <c r="CP93" s="26"/>
      <c r="CQ93" s="26"/>
      <c r="CR93" s="26"/>
      <c r="CS93" s="26"/>
      <c r="CT93" s="26"/>
      <c r="CU93" s="26"/>
    </row>
    <row r="94" spans="1:99" ht="15" customHeight="1" x14ac:dyDescent="0.25">
      <c r="A94" s="334">
        <f t="shared" si="20"/>
        <v>0</v>
      </c>
      <c r="B94" s="722"/>
      <c r="C94" s="722"/>
      <c r="D94" s="722"/>
      <c r="E94" s="722"/>
      <c r="F94" s="722"/>
      <c r="G94" s="722"/>
      <c r="H94" s="723"/>
      <c r="I94" s="22"/>
      <c r="J94" s="22"/>
      <c r="K94" s="22"/>
      <c r="L94" s="10"/>
      <c r="M94" s="22"/>
      <c r="N94" s="725"/>
      <c r="O94" s="10"/>
      <c r="P94" s="726"/>
      <c r="Q94" s="749"/>
      <c r="R94" s="726"/>
      <c r="S94" s="726"/>
      <c r="T94" s="726"/>
      <c r="U94" s="316">
        <f t="shared" si="21"/>
        <v>0</v>
      </c>
      <c r="V94" s="168"/>
      <c r="W94" s="331" t="str">
        <f t="shared" si="22"/>
        <v/>
      </c>
      <c r="X94" s="168"/>
      <c r="Y94" s="168"/>
      <c r="Z94" s="168"/>
      <c r="AA94" s="168"/>
      <c r="AB94" s="168"/>
      <c r="AC94" s="168"/>
      <c r="AD94" s="316">
        <f t="shared" si="23"/>
        <v>0</v>
      </c>
      <c r="AE94" s="274"/>
      <c r="AF94" s="724"/>
      <c r="AG94" s="724"/>
      <c r="AH94" s="315">
        <f t="shared" si="24"/>
        <v>0</v>
      </c>
      <c r="AI94" s="759"/>
      <c r="AJ94" s="759"/>
      <c r="AK94" s="759"/>
      <c r="AL94" s="759"/>
      <c r="AM94" s="759"/>
      <c r="AN94" s="759"/>
      <c r="AO94" s="759"/>
      <c r="AP94" s="759"/>
      <c r="AQ94" s="759"/>
      <c r="AR94" s="759"/>
      <c r="AS94" s="315">
        <f t="shared" si="25"/>
        <v>0</v>
      </c>
      <c r="AT94" s="724"/>
      <c r="AU94" s="724"/>
      <c r="AV94" s="315">
        <f t="shared" si="26"/>
        <v>0</v>
      </c>
      <c r="AW94" s="315">
        <f t="shared" si="27"/>
        <v>0</v>
      </c>
      <c r="AX94" s="168"/>
      <c r="AY94" s="168"/>
      <c r="AZ94" s="720" t="e">
        <f t="shared" si="28"/>
        <v>#N/A</v>
      </c>
      <c r="BA94" s="720" t="e">
        <f t="shared" si="29"/>
        <v>#N/A</v>
      </c>
      <c r="BB94" s="720" t="str">
        <f t="shared" si="30"/>
        <v xml:space="preserve"> / </v>
      </c>
      <c r="BC94" s="720" t="e">
        <f t="shared" si="18"/>
        <v>#DIV/0!</v>
      </c>
      <c r="BD94" s="720" t="e">
        <f t="shared" si="31"/>
        <v>#DIV/0!</v>
      </c>
      <c r="BE94" s="720" t="e">
        <f t="shared" si="32"/>
        <v>#DIV/0!</v>
      </c>
      <c r="BF94" s="765"/>
      <c r="BG94" s="765"/>
      <c r="BH94" s="765"/>
      <c r="BI94" s="765"/>
      <c r="BJ94" s="765"/>
      <c r="BK94" s="765"/>
      <c r="BL94" s="765"/>
      <c r="BM94" s="765"/>
      <c r="BN94" s="765"/>
      <c r="BO94" s="765"/>
      <c r="BP94" s="765"/>
      <c r="BQ94" s="765"/>
      <c r="BR94" s="765"/>
      <c r="BS94" s="765"/>
      <c r="BT94" s="765"/>
      <c r="BU94" s="765"/>
      <c r="BV94" s="765"/>
      <c r="BW94" s="765"/>
      <c r="BX94" s="765"/>
      <c r="BY94" s="765"/>
      <c r="BZ94" s="765"/>
      <c r="CA94" s="765"/>
      <c r="CB94" s="765"/>
      <c r="CC94" s="765"/>
      <c r="CD94" s="26"/>
      <c r="CE94" s="729">
        <f t="shared" si="19"/>
        <v>0</v>
      </c>
      <c r="CF94" s="26"/>
      <c r="CG94" s="26"/>
      <c r="CH94" s="26"/>
      <c r="CI94" s="26"/>
      <c r="CJ94" s="26"/>
      <c r="CK94" s="26"/>
      <c r="CL94" s="26"/>
      <c r="CM94" s="26"/>
      <c r="CN94" s="26"/>
      <c r="CO94" s="26"/>
      <c r="CP94" s="26"/>
      <c r="CQ94" s="26"/>
      <c r="CR94" s="26"/>
      <c r="CS94" s="26"/>
      <c r="CT94" s="26"/>
      <c r="CU94" s="26"/>
    </row>
    <row r="95" spans="1:99" ht="15" customHeight="1" x14ac:dyDescent="0.25">
      <c r="A95" s="334">
        <f t="shared" si="20"/>
        <v>0</v>
      </c>
      <c r="B95" s="722"/>
      <c r="C95" s="722"/>
      <c r="D95" s="722"/>
      <c r="E95" s="722"/>
      <c r="F95" s="722"/>
      <c r="G95" s="722"/>
      <c r="H95" s="723"/>
      <c r="I95" s="22"/>
      <c r="J95" s="22"/>
      <c r="K95" s="22"/>
      <c r="L95" s="10"/>
      <c r="M95" s="22"/>
      <c r="N95" s="725"/>
      <c r="O95" s="10"/>
      <c r="P95" s="726"/>
      <c r="Q95" s="749"/>
      <c r="R95" s="726"/>
      <c r="S95" s="726"/>
      <c r="T95" s="726"/>
      <c r="U95" s="316">
        <f t="shared" si="21"/>
        <v>0</v>
      </c>
      <c r="V95" s="168"/>
      <c r="W95" s="331" t="str">
        <f t="shared" si="22"/>
        <v/>
      </c>
      <c r="X95" s="168"/>
      <c r="Y95" s="168"/>
      <c r="Z95" s="168"/>
      <c r="AA95" s="168"/>
      <c r="AB95" s="168"/>
      <c r="AC95" s="168"/>
      <c r="AD95" s="316">
        <f t="shared" si="23"/>
        <v>0</v>
      </c>
      <c r="AE95" s="274"/>
      <c r="AF95" s="724"/>
      <c r="AG95" s="724"/>
      <c r="AH95" s="315">
        <f t="shared" si="24"/>
        <v>0</v>
      </c>
      <c r="AI95" s="759"/>
      <c r="AJ95" s="759"/>
      <c r="AK95" s="759"/>
      <c r="AL95" s="759"/>
      <c r="AM95" s="759"/>
      <c r="AN95" s="759"/>
      <c r="AO95" s="759"/>
      <c r="AP95" s="759"/>
      <c r="AQ95" s="759"/>
      <c r="AR95" s="759"/>
      <c r="AS95" s="315">
        <f t="shared" si="25"/>
        <v>0</v>
      </c>
      <c r="AT95" s="724"/>
      <c r="AU95" s="724"/>
      <c r="AV95" s="315">
        <f t="shared" si="26"/>
        <v>0</v>
      </c>
      <c r="AW95" s="315">
        <f t="shared" si="27"/>
        <v>0</v>
      </c>
      <c r="AX95" s="168"/>
      <c r="AY95" s="168"/>
      <c r="AZ95" s="720" t="e">
        <f t="shared" si="28"/>
        <v>#N/A</v>
      </c>
      <c r="BA95" s="720" t="e">
        <f t="shared" si="29"/>
        <v>#N/A</v>
      </c>
      <c r="BB95" s="720" t="str">
        <f t="shared" si="30"/>
        <v xml:space="preserve"> / </v>
      </c>
      <c r="BC95" s="720" t="e">
        <f t="shared" si="18"/>
        <v>#DIV/0!</v>
      </c>
      <c r="BD95" s="720" t="e">
        <f t="shared" si="31"/>
        <v>#DIV/0!</v>
      </c>
      <c r="BE95" s="720" t="e">
        <f t="shared" si="32"/>
        <v>#DIV/0!</v>
      </c>
      <c r="BF95" s="765"/>
      <c r="BG95" s="765"/>
      <c r="BH95" s="765"/>
      <c r="BI95" s="765"/>
      <c r="BJ95" s="765"/>
      <c r="BK95" s="765"/>
      <c r="BL95" s="765"/>
      <c r="BM95" s="765"/>
      <c r="BN95" s="765"/>
      <c r="BO95" s="765"/>
      <c r="BP95" s="765"/>
      <c r="BQ95" s="765"/>
      <c r="BR95" s="765"/>
      <c r="BS95" s="765"/>
      <c r="BT95" s="765"/>
      <c r="BU95" s="765"/>
      <c r="BV95" s="765"/>
      <c r="BW95" s="765"/>
      <c r="BX95" s="765"/>
      <c r="BY95" s="765"/>
      <c r="BZ95" s="765"/>
      <c r="CA95" s="765"/>
      <c r="CB95" s="765"/>
      <c r="CC95" s="765"/>
      <c r="CD95" s="26"/>
      <c r="CE95" s="729">
        <f t="shared" si="19"/>
        <v>0</v>
      </c>
      <c r="CF95" s="26"/>
      <c r="CG95" s="26"/>
      <c r="CH95" s="26"/>
      <c r="CI95" s="26"/>
      <c r="CJ95" s="26"/>
      <c r="CK95" s="26"/>
      <c r="CL95" s="26"/>
      <c r="CM95" s="26"/>
      <c r="CN95" s="26"/>
      <c r="CO95" s="26"/>
      <c r="CP95" s="26"/>
      <c r="CQ95" s="26"/>
      <c r="CR95" s="26"/>
      <c r="CS95" s="26"/>
      <c r="CT95" s="26"/>
      <c r="CU95" s="26"/>
    </row>
    <row r="96" spans="1:99" ht="15" customHeight="1" x14ac:dyDescent="0.25">
      <c r="A96" s="334">
        <f t="shared" si="20"/>
        <v>0</v>
      </c>
      <c r="B96" s="722"/>
      <c r="C96" s="722"/>
      <c r="D96" s="722"/>
      <c r="E96" s="722"/>
      <c r="F96" s="722"/>
      <c r="G96" s="722"/>
      <c r="H96" s="723"/>
      <c r="I96" s="22"/>
      <c r="J96" s="22"/>
      <c r="K96" s="22"/>
      <c r="L96" s="10"/>
      <c r="M96" s="22"/>
      <c r="N96" s="725"/>
      <c r="O96" s="10"/>
      <c r="P96" s="726"/>
      <c r="Q96" s="749"/>
      <c r="R96" s="726"/>
      <c r="S96" s="726"/>
      <c r="T96" s="726"/>
      <c r="U96" s="316">
        <f t="shared" si="21"/>
        <v>0</v>
      </c>
      <c r="V96" s="168"/>
      <c r="W96" s="331" t="str">
        <f t="shared" si="22"/>
        <v/>
      </c>
      <c r="X96" s="168"/>
      <c r="Y96" s="168"/>
      <c r="Z96" s="168"/>
      <c r="AA96" s="168"/>
      <c r="AB96" s="168"/>
      <c r="AC96" s="168"/>
      <c r="AD96" s="316">
        <f t="shared" si="23"/>
        <v>0</v>
      </c>
      <c r="AE96" s="274"/>
      <c r="AF96" s="724"/>
      <c r="AG96" s="724"/>
      <c r="AH96" s="315">
        <f t="shared" si="24"/>
        <v>0</v>
      </c>
      <c r="AI96" s="759"/>
      <c r="AJ96" s="759"/>
      <c r="AK96" s="759"/>
      <c r="AL96" s="759"/>
      <c r="AM96" s="759"/>
      <c r="AN96" s="759"/>
      <c r="AO96" s="759"/>
      <c r="AP96" s="759"/>
      <c r="AQ96" s="759"/>
      <c r="AR96" s="759"/>
      <c r="AS96" s="315">
        <f t="shared" si="25"/>
        <v>0</v>
      </c>
      <c r="AT96" s="724"/>
      <c r="AU96" s="724"/>
      <c r="AV96" s="315">
        <f t="shared" si="26"/>
        <v>0</v>
      </c>
      <c r="AW96" s="315">
        <f t="shared" si="27"/>
        <v>0</v>
      </c>
      <c r="AX96" s="168"/>
      <c r="AY96" s="168"/>
      <c r="AZ96" s="720" t="e">
        <f t="shared" si="28"/>
        <v>#N/A</v>
      </c>
      <c r="BA96" s="720" t="e">
        <f t="shared" si="29"/>
        <v>#N/A</v>
      </c>
      <c r="BB96" s="720" t="str">
        <f t="shared" si="30"/>
        <v xml:space="preserve"> / </v>
      </c>
      <c r="BC96" s="720" t="e">
        <f t="shared" si="18"/>
        <v>#DIV/0!</v>
      </c>
      <c r="BD96" s="720" t="e">
        <f t="shared" si="31"/>
        <v>#DIV/0!</v>
      </c>
      <c r="BE96" s="720" t="e">
        <f t="shared" si="32"/>
        <v>#DIV/0!</v>
      </c>
      <c r="BF96" s="765"/>
      <c r="BG96" s="765"/>
      <c r="BH96" s="765"/>
      <c r="BI96" s="765"/>
      <c r="BJ96" s="765"/>
      <c r="BK96" s="765"/>
      <c r="BL96" s="765"/>
      <c r="BM96" s="765"/>
      <c r="BN96" s="765"/>
      <c r="BO96" s="765"/>
      <c r="BP96" s="765"/>
      <c r="BQ96" s="765"/>
      <c r="BR96" s="765"/>
      <c r="BS96" s="765"/>
      <c r="BT96" s="765"/>
      <c r="BU96" s="765"/>
      <c r="BV96" s="765"/>
      <c r="BW96" s="765"/>
      <c r="BX96" s="765"/>
      <c r="BY96" s="765"/>
      <c r="BZ96" s="765"/>
      <c r="CA96" s="765"/>
      <c r="CB96" s="765"/>
      <c r="CC96" s="765"/>
      <c r="CD96" s="26"/>
      <c r="CE96" s="729">
        <f t="shared" si="19"/>
        <v>0</v>
      </c>
      <c r="CF96" s="26"/>
      <c r="CG96" s="26"/>
      <c r="CH96" s="26"/>
      <c r="CI96" s="26"/>
      <c r="CJ96" s="26"/>
      <c r="CK96" s="26"/>
      <c r="CL96" s="26"/>
      <c r="CM96" s="26"/>
      <c r="CN96" s="26"/>
      <c r="CO96" s="26"/>
      <c r="CP96" s="26"/>
      <c r="CQ96" s="26"/>
      <c r="CR96" s="26"/>
      <c r="CS96" s="26"/>
      <c r="CT96" s="26"/>
      <c r="CU96" s="26"/>
    </row>
    <row r="97" spans="1:99" ht="15" customHeight="1" x14ac:dyDescent="0.25">
      <c r="A97" s="334">
        <f t="shared" si="20"/>
        <v>0</v>
      </c>
      <c r="B97" s="722"/>
      <c r="C97" s="722"/>
      <c r="D97" s="722"/>
      <c r="E97" s="722"/>
      <c r="F97" s="722"/>
      <c r="G97" s="722"/>
      <c r="H97" s="723"/>
      <c r="I97" s="22"/>
      <c r="J97" s="22"/>
      <c r="K97" s="22"/>
      <c r="L97" s="10"/>
      <c r="M97" s="22"/>
      <c r="N97" s="725"/>
      <c r="O97" s="10"/>
      <c r="P97" s="726"/>
      <c r="Q97" s="749"/>
      <c r="R97" s="726"/>
      <c r="S97" s="726"/>
      <c r="T97" s="726"/>
      <c r="U97" s="316">
        <f t="shared" si="21"/>
        <v>0</v>
      </c>
      <c r="V97" s="168"/>
      <c r="W97" s="331" t="str">
        <f t="shared" si="22"/>
        <v/>
      </c>
      <c r="X97" s="168"/>
      <c r="Y97" s="168"/>
      <c r="Z97" s="168"/>
      <c r="AA97" s="168"/>
      <c r="AB97" s="168"/>
      <c r="AC97" s="168"/>
      <c r="AD97" s="316">
        <f t="shared" si="23"/>
        <v>0</v>
      </c>
      <c r="AE97" s="274"/>
      <c r="AF97" s="724"/>
      <c r="AG97" s="724"/>
      <c r="AH97" s="315">
        <f t="shared" si="24"/>
        <v>0</v>
      </c>
      <c r="AI97" s="759"/>
      <c r="AJ97" s="759"/>
      <c r="AK97" s="759"/>
      <c r="AL97" s="759"/>
      <c r="AM97" s="759"/>
      <c r="AN97" s="759"/>
      <c r="AO97" s="759"/>
      <c r="AP97" s="759"/>
      <c r="AQ97" s="759"/>
      <c r="AR97" s="759"/>
      <c r="AS97" s="315">
        <f t="shared" si="25"/>
        <v>0</v>
      </c>
      <c r="AT97" s="724"/>
      <c r="AU97" s="724"/>
      <c r="AV97" s="315">
        <f t="shared" si="26"/>
        <v>0</v>
      </c>
      <c r="AW97" s="315">
        <f t="shared" si="27"/>
        <v>0</v>
      </c>
      <c r="AX97" s="168"/>
      <c r="AY97" s="168"/>
      <c r="AZ97" s="720" t="e">
        <f t="shared" si="28"/>
        <v>#N/A</v>
      </c>
      <c r="BA97" s="720" t="e">
        <f t="shared" si="29"/>
        <v>#N/A</v>
      </c>
      <c r="BB97" s="720" t="str">
        <f t="shared" si="30"/>
        <v xml:space="preserve"> / </v>
      </c>
      <c r="BC97" s="720" t="e">
        <f t="shared" si="18"/>
        <v>#DIV/0!</v>
      </c>
      <c r="BD97" s="720" t="e">
        <f t="shared" si="31"/>
        <v>#DIV/0!</v>
      </c>
      <c r="BE97" s="720" t="e">
        <f t="shared" si="32"/>
        <v>#DIV/0!</v>
      </c>
      <c r="BF97" s="765"/>
      <c r="BG97" s="765"/>
      <c r="BH97" s="765"/>
      <c r="BI97" s="765"/>
      <c r="BJ97" s="765"/>
      <c r="BK97" s="765"/>
      <c r="BL97" s="765"/>
      <c r="BM97" s="765"/>
      <c r="BN97" s="765"/>
      <c r="BO97" s="765"/>
      <c r="BP97" s="765"/>
      <c r="BQ97" s="765"/>
      <c r="BR97" s="765"/>
      <c r="BS97" s="765"/>
      <c r="BT97" s="765"/>
      <c r="BU97" s="765"/>
      <c r="BV97" s="765"/>
      <c r="BW97" s="765"/>
      <c r="BX97" s="765"/>
      <c r="BY97" s="765"/>
      <c r="BZ97" s="765"/>
      <c r="CA97" s="765"/>
      <c r="CB97" s="765"/>
      <c r="CC97" s="765"/>
      <c r="CD97" s="26"/>
      <c r="CE97" s="729">
        <f t="shared" si="19"/>
        <v>0</v>
      </c>
      <c r="CF97" s="26"/>
      <c r="CG97" s="26"/>
      <c r="CH97" s="26"/>
      <c r="CI97" s="26"/>
      <c r="CJ97" s="26"/>
      <c r="CK97" s="26"/>
      <c r="CL97" s="26"/>
      <c r="CM97" s="26"/>
      <c r="CN97" s="26"/>
      <c r="CO97" s="26"/>
      <c r="CP97" s="26"/>
      <c r="CQ97" s="26"/>
      <c r="CR97" s="26"/>
      <c r="CS97" s="26"/>
      <c r="CT97" s="26"/>
      <c r="CU97" s="26"/>
    </row>
    <row r="98" spans="1:99" ht="15" customHeight="1" x14ac:dyDescent="0.25">
      <c r="A98" s="334">
        <f t="shared" si="20"/>
        <v>0</v>
      </c>
      <c r="B98" s="722"/>
      <c r="C98" s="722"/>
      <c r="D98" s="722"/>
      <c r="E98" s="722"/>
      <c r="F98" s="722"/>
      <c r="G98" s="722"/>
      <c r="H98" s="723"/>
      <c r="I98" s="22"/>
      <c r="J98" s="22"/>
      <c r="K98" s="22"/>
      <c r="L98" s="10"/>
      <c r="M98" s="22"/>
      <c r="N98" s="725"/>
      <c r="O98" s="10"/>
      <c r="P98" s="726"/>
      <c r="Q98" s="749"/>
      <c r="R98" s="726"/>
      <c r="S98" s="726"/>
      <c r="T98" s="726"/>
      <c r="U98" s="316">
        <f t="shared" si="21"/>
        <v>0</v>
      </c>
      <c r="V98" s="168"/>
      <c r="W98" s="331" t="str">
        <f t="shared" si="22"/>
        <v/>
      </c>
      <c r="X98" s="168"/>
      <c r="Y98" s="168"/>
      <c r="Z98" s="168"/>
      <c r="AA98" s="168"/>
      <c r="AB98" s="168"/>
      <c r="AC98" s="168"/>
      <c r="AD98" s="316">
        <f t="shared" si="23"/>
        <v>0</v>
      </c>
      <c r="AE98" s="274"/>
      <c r="AF98" s="724"/>
      <c r="AG98" s="724"/>
      <c r="AH98" s="315">
        <f t="shared" si="24"/>
        <v>0</v>
      </c>
      <c r="AI98" s="759"/>
      <c r="AJ98" s="759"/>
      <c r="AK98" s="759"/>
      <c r="AL98" s="759"/>
      <c r="AM98" s="759"/>
      <c r="AN98" s="759"/>
      <c r="AO98" s="759"/>
      <c r="AP98" s="759"/>
      <c r="AQ98" s="759"/>
      <c r="AR98" s="759"/>
      <c r="AS98" s="315">
        <f t="shared" si="25"/>
        <v>0</v>
      </c>
      <c r="AT98" s="724"/>
      <c r="AU98" s="724"/>
      <c r="AV98" s="315">
        <f t="shared" si="26"/>
        <v>0</v>
      </c>
      <c r="AW98" s="315">
        <f t="shared" si="27"/>
        <v>0</v>
      </c>
      <c r="AX98" s="168"/>
      <c r="AY98" s="168"/>
      <c r="AZ98" s="720" t="e">
        <f t="shared" si="28"/>
        <v>#N/A</v>
      </c>
      <c r="BA98" s="720" t="e">
        <f t="shared" si="29"/>
        <v>#N/A</v>
      </c>
      <c r="BB98" s="720" t="str">
        <f t="shared" si="30"/>
        <v xml:space="preserve"> / </v>
      </c>
      <c r="BC98" s="720" t="e">
        <f t="shared" si="18"/>
        <v>#DIV/0!</v>
      </c>
      <c r="BD98" s="720" t="e">
        <f t="shared" si="31"/>
        <v>#DIV/0!</v>
      </c>
      <c r="BE98" s="720" t="e">
        <f t="shared" si="32"/>
        <v>#DIV/0!</v>
      </c>
      <c r="BF98" s="765"/>
      <c r="BG98" s="765"/>
      <c r="BH98" s="765"/>
      <c r="BI98" s="765"/>
      <c r="BJ98" s="765"/>
      <c r="BK98" s="765"/>
      <c r="BL98" s="765"/>
      <c r="BM98" s="765"/>
      <c r="BN98" s="765"/>
      <c r="BO98" s="765"/>
      <c r="BP98" s="765"/>
      <c r="BQ98" s="765"/>
      <c r="BR98" s="765"/>
      <c r="BS98" s="765"/>
      <c r="BT98" s="765"/>
      <c r="BU98" s="765"/>
      <c r="BV98" s="765"/>
      <c r="BW98" s="765"/>
      <c r="BX98" s="765"/>
      <c r="BY98" s="765"/>
      <c r="BZ98" s="765"/>
      <c r="CA98" s="765"/>
      <c r="CB98" s="765"/>
      <c r="CC98" s="765"/>
      <c r="CD98" s="26"/>
      <c r="CE98" s="729">
        <f t="shared" si="19"/>
        <v>0</v>
      </c>
      <c r="CF98" s="26"/>
      <c r="CG98" s="26"/>
      <c r="CH98" s="26"/>
      <c r="CI98" s="26"/>
      <c r="CJ98" s="26"/>
      <c r="CK98" s="26"/>
      <c r="CL98" s="26"/>
      <c r="CM98" s="26"/>
      <c r="CN98" s="26"/>
      <c r="CO98" s="26"/>
      <c r="CP98" s="26"/>
      <c r="CQ98" s="26"/>
      <c r="CR98" s="26"/>
      <c r="CS98" s="26"/>
      <c r="CT98" s="26"/>
      <c r="CU98" s="26"/>
    </row>
    <row r="99" spans="1:99" ht="15" customHeight="1" x14ac:dyDescent="0.25">
      <c r="A99" s="334">
        <f t="shared" si="20"/>
        <v>0</v>
      </c>
      <c r="B99" s="722"/>
      <c r="C99" s="722"/>
      <c r="D99" s="722"/>
      <c r="E99" s="722"/>
      <c r="F99" s="722"/>
      <c r="G99" s="722"/>
      <c r="H99" s="723"/>
      <c r="I99" s="22"/>
      <c r="J99" s="22"/>
      <c r="K99" s="22"/>
      <c r="L99" s="10"/>
      <c r="M99" s="22"/>
      <c r="N99" s="725"/>
      <c r="O99" s="10"/>
      <c r="P99" s="726"/>
      <c r="Q99" s="749"/>
      <c r="R99" s="726"/>
      <c r="S99" s="726"/>
      <c r="T99" s="726"/>
      <c r="U99" s="316">
        <f t="shared" si="21"/>
        <v>0</v>
      </c>
      <c r="V99" s="168"/>
      <c r="W99" s="331" t="str">
        <f t="shared" si="22"/>
        <v/>
      </c>
      <c r="X99" s="168"/>
      <c r="Y99" s="168"/>
      <c r="Z99" s="168"/>
      <c r="AA99" s="168"/>
      <c r="AB99" s="168"/>
      <c r="AC99" s="168"/>
      <c r="AD99" s="316">
        <f t="shared" si="23"/>
        <v>0</v>
      </c>
      <c r="AE99" s="274"/>
      <c r="AF99" s="724"/>
      <c r="AG99" s="724"/>
      <c r="AH99" s="315">
        <f t="shared" si="24"/>
        <v>0</v>
      </c>
      <c r="AI99" s="759"/>
      <c r="AJ99" s="759"/>
      <c r="AK99" s="759"/>
      <c r="AL99" s="759"/>
      <c r="AM99" s="759"/>
      <c r="AN99" s="759"/>
      <c r="AO99" s="759"/>
      <c r="AP99" s="759"/>
      <c r="AQ99" s="759"/>
      <c r="AR99" s="759"/>
      <c r="AS99" s="315">
        <f t="shared" si="25"/>
        <v>0</v>
      </c>
      <c r="AT99" s="724"/>
      <c r="AU99" s="724"/>
      <c r="AV99" s="315">
        <f t="shared" si="26"/>
        <v>0</v>
      </c>
      <c r="AW99" s="315">
        <f t="shared" si="27"/>
        <v>0</v>
      </c>
      <c r="AX99" s="168"/>
      <c r="AY99" s="168"/>
      <c r="AZ99" s="720" t="e">
        <f t="shared" si="28"/>
        <v>#N/A</v>
      </c>
      <c r="BA99" s="720" t="e">
        <f t="shared" si="29"/>
        <v>#N/A</v>
      </c>
      <c r="BB99" s="720" t="str">
        <f t="shared" si="30"/>
        <v xml:space="preserve"> / </v>
      </c>
      <c r="BC99" s="720" t="e">
        <f t="shared" si="18"/>
        <v>#DIV/0!</v>
      </c>
      <c r="BD99" s="720" t="e">
        <f t="shared" si="31"/>
        <v>#DIV/0!</v>
      </c>
      <c r="BE99" s="720" t="e">
        <f t="shared" si="32"/>
        <v>#DIV/0!</v>
      </c>
      <c r="BF99" s="765"/>
      <c r="BG99" s="765"/>
      <c r="BH99" s="765"/>
      <c r="BI99" s="765"/>
      <c r="BJ99" s="765"/>
      <c r="BK99" s="765"/>
      <c r="BL99" s="765"/>
      <c r="BM99" s="765"/>
      <c r="BN99" s="765"/>
      <c r="BO99" s="765"/>
      <c r="BP99" s="765"/>
      <c r="BQ99" s="765"/>
      <c r="BR99" s="765"/>
      <c r="BS99" s="765"/>
      <c r="BT99" s="765"/>
      <c r="BU99" s="765"/>
      <c r="BV99" s="765"/>
      <c r="BW99" s="765"/>
      <c r="BX99" s="765"/>
      <c r="BY99" s="765"/>
      <c r="BZ99" s="765"/>
      <c r="CA99" s="765"/>
      <c r="CB99" s="765"/>
      <c r="CC99" s="765"/>
      <c r="CD99" s="26"/>
      <c r="CE99" s="729">
        <f t="shared" si="19"/>
        <v>0</v>
      </c>
      <c r="CF99" s="26"/>
      <c r="CG99" s="26"/>
      <c r="CH99" s="26"/>
      <c r="CI99" s="26"/>
      <c r="CJ99" s="26"/>
      <c r="CK99" s="26"/>
      <c r="CL99" s="26"/>
      <c r="CM99" s="26"/>
      <c r="CN99" s="26"/>
      <c r="CO99" s="26"/>
      <c r="CP99" s="26"/>
      <c r="CQ99" s="26"/>
      <c r="CR99" s="26"/>
      <c r="CS99" s="26"/>
      <c r="CT99" s="26"/>
      <c r="CU99" s="26"/>
    </row>
    <row r="100" spans="1:99" ht="15" customHeight="1" x14ac:dyDescent="0.25">
      <c r="A100" s="334">
        <f t="shared" si="20"/>
        <v>0</v>
      </c>
      <c r="B100" s="722"/>
      <c r="C100" s="722"/>
      <c r="D100" s="722"/>
      <c r="E100" s="722"/>
      <c r="F100" s="722"/>
      <c r="G100" s="722"/>
      <c r="H100" s="723"/>
      <c r="I100" s="22"/>
      <c r="J100" s="22"/>
      <c r="K100" s="22"/>
      <c r="L100" s="10"/>
      <c r="M100" s="22"/>
      <c r="N100" s="725"/>
      <c r="O100" s="10"/>
      <c r="P100" s="726"/>
      <c r="Q100" s="749"/>
      <c r="R100" s="726"/>
      <c r="S100" s="726"/>
      <c r="T100" s="726"/>
      <c r="U100" s="316">
        <f t="shared" si="21"/>
        <v>0</v>
      </c>
      <c r="V100" s="168"/>
      <c r="W100" s="331" t="str">
        <f t="shared" si="22"/>
        <v/>
      </c>
      <c r="X100" s="168"/>
      <c r="Y100" s="168"/>
      <c r="Z100" s="168"/>
      <c r="AA100" s="168"/>
      <c r="AB100" s="168"/>
      <c r="AC100" s="168"/>
      <c r="AD100" s="316">
        <f t="shared" si="23"/>
        <v>0</v>
      </c>
      <c r="AE100" s="274"/>
      <c r="AF100" s="724"/>
      <c r="AG100" s="724"/>
      <c r="AH100" s="315">
        <f t="shared" si="24"/>
        <v>0</v>
      </c>
      <c r="AI100" s="759"/>
      <c r="AJ100" s="759"/>
      <c r="AK100" s="759"/>
      <c r="AL100" s="759"/>
      <c r="AM100" s="759"/>
      <c r="AN100" s="759"/>
      <c r="AO100" s="759"/>
      <c r="AP100" s="759"/>
      <c r="AQ100" s="759"/>
      <c r="AR100" s="759"/>
      <c r="AS100" s="315">
        <f t="shared" si="25"/>
        <v>0</v>
      </c>
      <c r="AT100" s="724"/>
      <c r="AU100" s="724"/>
      <c r="AV100" s="315">
        <f t="shared" si="26"/>
        <v>0</v>
      </c>
      <c r="AW100" s="315">
        <f t="shared" si="27"/>
        <v>0</v>
      </c>
      <c r="AX100" s="168"/>
      <c r="AY100" s="168"/>
      <c r="AZ100" s="720" t="e">
        <f t="shared" si="28"/>
        <v>#N/A</v>
      </c>
      <c r="BA100" s="720" t="e">
        <f t="shared" si="29"/>
        <v>#N/A</v>
      </c>
      <c r="BB100" s="720" t="str">
        <f t="shared" si="30"/>
        <v xml:space="preserve"> / </v>
      </c>
      <c r="BC100" s="720" t="e">
        <f t="shared" si="18"/>
        <v>#DIV/0!</v>
      </c>
      <c r="BD100" s="720" t="e">
        <f t="shared" si="31"/>
        <v>#DIV/0!</v>
      </c>
      <c r="BE100" s="720" t="e">
        <f t="shared" si="32"/>
        <v>#DIV/0!</v>
      </c>
      <c r="BF100" s="765"/>
      <c r="BG100" s="765"/>
      <c r="BH100" s="765"/>
      <c r="BI100" s="765"/>
      <c r="BJ100" s="765"/>
      <c r="BK100" s="765"/>
      <c r="BL100" s="765"/>
      <c r="BM100" s="765"/>
      <c r="BN100" s="765"/>
      <c r="BO100" s="765"/>
      <c r="BP100" s="765"/>
      <c r="BQ100" s="765"/>
      <c r="BR100" s="765"/>
      <c r="BS100" s="765"/>
      <c r="BT100" s="765"/>
      <c r="BU100" s="765"/>
      <c r="BV100" s="765"/>
      <c r="BW100" s="765"/>
      <c r="BX100" s="765"/>
      <c r="BY100" s="765"/>
      <c r="BZ100" s="765"/>
      <c r="CA100" s="765"/>
      <c r="CB100" s="765"/>
      <c r="CC100" s="765"/>
      <c r="CD100" s="26"/>
      <c r="CE100" s="729">
        <f t="shared" si="19"/>
        <v>0</v>
      </c>
      <c r="CF100" s="26"/>
      <c r="CG100" s="26"/>
      <c r="CH100" s="26"/>
      <c r="CI100" s="26"/>
      <c r="CJ100" s="26"/>
      <c r="CK100" s="26"/>
      <c r="CL100" s="26"/>
      <c r="CM100" s="26"/>
      <c r="CN100" s="26"/>
      <c r="CO100" s="26"/>
      <c r="CP100" s="26"/>
      <c r="CQ100" s="26"/>
      <c r="CR100" s="26"/>
      <c r="CS100" s="26"/>
      <c r="CT100" s="26"/>
      <c r="CU100" s="26"/>
    </row>
    <row r="101" spans="1:99" ht="15" customHeight="1" x14ac:dyDescent="0.25">
      <c r="A101" s="334">
        <f t="shared" si="20"/>
        <v>0</v>
      </c>
      <c r="B101" s="722"/>
      <c r="C101" s="722"/>
      <c r="D101" s="722"/>
      <c r="E101" s="722"/>
      <c r="F101" s="722"/>
      <c r="G101" s="722"/>
      <c r="H101" s="723"/>
      <c r="I101" s="22"/>
      <c r="J101" s="22"/>
      <c r="K101" s="22"/>
      <c r="L101" s="10"/>
      <c r="M101" s="22"/>
      <c r="N101" s="725"/>
      <c r="O101" s="10"/>
      <c r="P101" s="726"/>
      <c r="Q101" s="749"/>
      <c r="R101" s="726"/>
      <c r="S101" s="726"/>
      <c r="T101" s="726"/>
      <c r="U101" s="316">
        <f t="shared" si="21"/>
        <v>0</v>
      </c>
      <c r="V101" s="168"/>
      <c r="W101" s="331" t="str">
        <f t="shared" si="22"/>
        <v/>
      </c>
      <c r="X101" s="168"/>
      <c r="Y101" s="168"/>
      <c r="Z101" s="168"/>
      <c r="AA101" s="168"/>
      <c r="AB101" s="168"/>
      <c r="AC101" s="168"/>
      <c r="AD101" s="316">
        <f t="shared" si="23"/>
        <v>0</v>
      </c>
      <c r="AE101" s="274"/>
      <c r="AF101" s="724"/>
      <c r="AG101" s="724"/>
      <c r="AH101" s="315">
        <f t="shared" si="24"/>
        <v>0</v>
      </c>
      <c r="AI101" s="759"/>
      <c r="AJ101" s="759"/>
      <c r="AK101" s="759"/>
      <c r="AL101" s="759"/>
      <c r="AM101" s="759"/>
      <c r="AN101" s="759"/>
      <c r="AO101" s="759"/>
      <c r="AP101" s="759"/>
      <c r="AQ101" s="759"/>
      <c r="AR101" s="759"/>
      <c r="AS101" s="315">
        <f t="shared" si="25"/>
        <v>0</v>
      </c>
      <c r="AT101" s="724"/>
      <c r="AU101" s="724"/>
      <c r="AV101" s="315">
        <f t="shared" si="26"/>
        <v>0</v>
      </c>
      <c r="AW101" s="315">
        <f t="shared" si="27"/>
        <v>0</v>
      </c>
      <c r="AX101" s="168"/>
      <c r="AY101" s="168"/>
      <c r="AZ101" s="720" t="e">
        <f t="shared" si="28"/>
        <v>#N/A</v>
      </c>
      <c r="BA101" s="720" t="e">
        <f t="shared" si="29"/>
        <v>#N/A</v>
      </c>
      <c r="BB101" s="720" t="str">
        <f t="shared" si="30"/>
        <v xml:space="preserve"> / </v>
      </c>
      <c r="BC101" s="720" t="e">
        <f t="shared" si="18"/>
        <v>#DIV/0!</v>
      </c>
      <c r="BD101" s="720" t="e">
        <f t="shared" si="31"/>
        <v>#DIV/0!</v>
      </c>
      <c r="BE101" s="720" t="e">
        <f t="shared" si="32"/>
        <v>#DIV/0!</v>
      </c>
      <c r="BF101" s="765"/>
      <c r="BG101" s="765"/>
      <c r="BH101" s="765"/>
      <c r="BI101" s="765"/>
      <c r="BJ101" s="765"/>
      <c r="BK101" s="765"/>
      <c r="BL101" s="765"/>
      <c r="BM101" s="765"/>
      <c r="BN101" s="765"/>
      <c r="BO101" s="765"/>
      <c r="BP101" s="765"/>
      <c r="BQ101" s="765"/>
      <c r="BR101" s="765"/>
      <c r="BS101" s="765"/>
      <c r="BT101" s="765"/>
      <c r="BU101" s="765"/>
      <c r="BV101" s="765"/>
      <c r="BW101" s="765"/>
      <c r="BX101" s="765"/>
      <c r="BY101" s="765"/>
      <c r="BZ101" s="765"/>
      <c r="CA101" s="765"/>
      <c r="CB101" s="765"/>
      <c r="CC101" s="765"/>
      <c r="CD101" s="26"/>
      <c r="CE101" s="729">
        <f t="shared" si="19"/>
        <v>0</v>
      </c>
      <c r="CF101" s="26"/>
      <c r="CG101" s="26"/>
      <c r="CH101" s="26"/>
      <c r="CI101" s="26"/>
      <c r="CJ101" s="26"/>
      <c r="CK101" s="26"/>
      <c r="CL101" s="26"/>
      <c r="CM101" s="26"/>
      <c r="CN101" s="26"/>
      <c r="CO101" s="26"/>
      <c r="CP101" s="26"/>
      <c r="CQ101" s="26"/>
      <c r="CR101" s="26"/>
      <c r="CS101" s="26"/>
      <c r="CT101" s="26"/>
      <c r="CU101" s="26"/>
    </row>
    <row r="102" spans="1:99" ht="15" customHeight="1" x14ac:dyDescent="0.25">
      <c r="A102" s="334">
        <f t="shared" si="20"/>
        <v>0</v>
      </c>
      <c r="B102" s="722"/>
      <c r="C102" s="722"/>
      <c r="D102" s="722"/>
      <c r="E102" s="722"/>
      <c r="F102" s="722"/>
      <c r="G102" s="722"/>
      <c r="H102" s="723"/>
      <c r="I102" s="22"/>
      <c r="J102" s="22"/>
      <c r="K102" s="22"/>
      <c r="L102" s="10"/>
      <c r="M102" s="22"/>
      <c r="N102" s="725"/>
      <c r="O102" s="10"/>
      <c r="P102" s="726"/>
      <c r="Q102" s="749"/>
      <c r="R102" s="726"/>
      <c r="S102" s="726"/>
      <c r="T102" s="726"/>
      <c r="U102" s="316">
        <f t="shared" si="21"/>
        <v>0</v>
      </c>
      <c r="V102" s="168"/>
      <c r="W102" s="331" t="str">
        <f t="shared" si="22"/>
        <v/>
      </c>
      <c r="X102" s="168"/>
      <c r="Y102" s="168"/>
      <c r="Z102" s="168"/>
      <c r="AA102" s="168"/>
      <c r="AB102" s="168"/>
      <c r="AC102" s="168"/>
      <c r="AD102" s="316">
        <f t="shared" si="23"/>
        <v>0</v>
      </c>
      <c r="AE102" s="274"/>
      <c r="AF102" s="724"/>
      <c r="AG102" s="724"/>
      <c r="AH102" s="315">
        <f t="shared" si="24"/>
        <v>0</v>
      </c>
      <c r="AI102" s="759"/>
      <c r="AJ102" s="759"/>
      <c r="AK102" s="759"/>
      <c r="AL102" s="759"/>
      <c r="AM102" s="759"/>
      <c r="AN102" s="759"/>
      <c r="AO102" s="759"/>
      <c r="AP102" s="759"/>
      <c r="AQ102" s="759"/>
      <c r="AR102" s="759"/>
      <c r="AS102" s="315">
        <f t="shared" si="25"/>
        <v>0</v>
      </c>
      <c r="AT102" s="724"/>
      <c r="AU102" s="724"/>
      <c r="AV102" s="315">
        <f t="shared" si="26"/>
        <v>0</v>
      </c>
      <c r="AW102" s="315">
        <f t="shared" si="27"/>
        <v>0</v>
      </c>
      <c r="AX102" s="168"/>
      <c r="AY102" s="168"/>
      <c r="AZ102" s="720" t="e">
        <f t="shared" si="28"/>
        <v>#N/A</v>
      </c>
      <c r="BA102" s="720" t="e">
        <f t="shared" si="29"/>
        <v>#N/A</v>
      </c>
      <c r="BB102" s="720" t="str">
        <f t="shared" si="30"/>
        <v xml:space="preserve"> / </v>
      </c>
      <c r="BC102" s="720" t="e">
        <f t="shared" si="18"/>
        <v>#DIV/0!</v>
      </c>
      <c r="BD102" s="720" t="e">
        <f t="shared" si="31"/>
        <v>#DIV/0!</v>
      </c>
      <c r="BE102" s="720" t="e">
        <f t="shared" si="32"/>
        <v>#DIV/0!</v>
      </c>
      <c r="BF102" s="765"/>
      <c r="BG102" s="765"/>
      <c r="BH102" s="765"/>
      <c r="BI102" s="765"/>
      <c r="BJ102" s="765"/>
      <c r="BK102" s="765"/>
      <c r="BL102" s="765"/>
      <c r="BM102" s="765"/>
      <c r="BN102" s="765"/>
      <c r="BO102" s="765"/>
      <c r="BP102" s="765"/>
      <c r="BQ102" s="765"/>
      <c r="BR102" s="765"/>
      <c r="BS102" s="765"/>
      <c r="BT102" s="765"/>
      <c r="BU102" s="765"/>
      <c r="BV102" s="765"/>
      <c r="BW102" s="765"/>
      <c r="BX102" s="765"/>
      <c r="BY102" s="765"/>
      <c r="BZ102" s="765"/>
      <c r="CA102" s="765"/>
      <c r="CB102" s="765"/>
      <c r="CC102" s="765"/>
      <c r="CD102" s="26"/>
      <c r="CE102" s="729">
        <f t="shared" si="19"/>
        <v>0</v>
      </c>
      <c r="CF102" s="26"/>
      <c r="CG102" s="26"/>
      <c r="CH102" s="26"/>
      <c r="CI102" s="26"/>
      <c r="CJ102" s="26"/>
      <c r="CK102" s="26"/>
      <c r="CL102" s="26"/>
      <c r="CM102" s="26"/>
      <c r="CN102" s="26"/>
      <c r="CO102" s="26"/>
      <c r="CP102" s="26"/>
      <c r="CQ102" s="26"/>
      <c r="CR102" s="26"/>
      <c r="CS102" s="26"/>
      <c r="CT102" s="26"/>
      <c r="CU102" s="26"/>
    </row>
    <row r="103" spans="1:99" ht="15" customHeight="1" x14ac:dyDescent="0.25">
      <c r="A103" s="334">
        <f t="shared" si="20"/>
        <v>0</v>
      </c>
      <c r="B103" s="722"/>
      <c r="C103" s="722"/>
      <c r="D103" s="722"/>
      <c r="E103" s="722"/>
      <c r="F103" s="722"/>
      <c r="G103" s="722"/>
      <c r="H103" s="723"/>
      <c r="I103" s="22"/>
      <c r="J103" s="22"/>
      <c r="K103" s="22"/>
      <c r="L103" s="10"/>
      <c r="M103" s="22"/>
      <c r="N103" s="725"/>
      <c r="O103" s="10"/>
      <c r="P103" s="726"/>
      <c r="Q103" s="749"/>
      <c r="R103" s="726"/>
      <c r="S103" s="726"/>
      <c r="T103" s="726"/>
      <c r="U103" s="316">
        <f t="shared" si="21"/>
        <v>0</v>
      </c>
      <c r="V103" s="168"/>
      <c r="W103" s="331" t="str">
        <f t="shared" si="22"/>
        <v/>
      </c>
      <c r="X103" s="168"/>
      <c r="Y103" s="168"/>
      <c r="Z103" s="168"/>
      <c r="AA103" s="168"/>
      <c r="AB103" s="168"/>
      <c r="AC103" s="168"/>
      <c r="AD103" s="316">
        <f t="shared" si="23"/>
        <v>0</v>
      </c>
      <c r="AE103" s="274"/>
      <c r="AF103" s="724"/>
      <c r="AG103" s="724"/>
      <c r="AH103" s="315">
        <f t="shared" si="24"/>
        <v>0</v>
      </c>
      <c r="AI103" s="759"/>
      <c r="AJ103" s="759"/>
      <c r="AK103" s="759"/>
      <c r="AL103" s="759"/>
      <c r="AM103" s="759"/>
      <c r="AN103" s="759"/>
      <c r="AO103" s="759"/>
      <c r="AP103" s="759"/>
      <c r="AQ103" s="759"/>
      <c r="AR103" s="759"/>
      <c r="AS103" s="315">
        <f t="shared" si="25"/>
        <v>0</v>
      </c>
      <c r="AT103" s="724"/>
      <c r="AU103" s="724"/>
      <c r="AV103" s="315">
        <f t="shared" si="26"/>
        <v>0</v>
      </c>
      <c r="AW103" s="315">
        <f t="shared" si="27"/>
        <v>0</v>
      </c>
      <c r="AX103" s="168"/>
      <c r="AY103" s="168"/>
      <c r="AZ103" s="720" t="e">
        <f t="shared" si="28"/>
        <v>#N/A</v>
      </c>
      <c r="BA103" s="720" t="e">
        <f t="shared" si="29"/>
        <v>#N/A</v>
      </c>
      <c r="BB103" s="720" t="str">
        <f t="shared" si="30"/>
        <v xml:space="preserve"> / </v>
      </c>
      <c r="BC103" s="720" t="e">
        <f t="shared" si="18"/>
        <v>#DIV/0!</v>
      </c>
      <c r="BD103" s="720" t="e">
        <f t="shared" si="31"/>
        <v>#DIV/0!</v>
      </c>
      <c r="BE103" s="720" t="e">
        <f t="shared" si="32"/>
        <v>#DIV/0!</v>
      </c>
      <c r="BF103" s="765"/>
      <c r="BG103" s="765"/>
      <c r="BH103" s="765"/>
      <c r="BI103" s="765"/>
      <c r="BJ103" s="765"/>
      <c r="BK103" s="765"/>
      <c r="BL103" s="765"/>
      <c r="BM103" s="765"/>
      <c r="BN103" s="765"/>
      <c r="BO103" s="765"/>
      <c r="BP103" s="765"/>
      <c r="BQ103" s="765"/>
      <c r="BR103" s="765"/>
      <c r="BS103" s="765"/>
      <c r="BT103" s="765"/>
      <c r="BU103" s="765"/>
      <c r="BV103" s="765"/>
      <c r="BW103" s="765"/>
      <c r="BX103" s="765"/>
      <c r="BY103" s="765"/>
      <c r="BZ103" s="765"/>
      <c r="CA103" s="765"/>
      <c r="CB103" s="765"/>
      <c r="CC103" s="765"/>
      <c r="CD103" s="26"/>
      <c r="CE103" s="729">
        <f t="shared" si="19"/>
        <v>0</v>
      </c>
      <c r="CF103" s="26"/>
      <c r="CG103" s="26"/>
      <c r="CH103" s="26"/>
      <c r="CI103" s="26"/>
      <c r="CJ103" s="26"/>
      <c r="CK103" s="26"/>
      <c r="CL103" s="26"/>
      <c r="CM103" s="26"/>
      <c r="CN103" s="26"/>
      <c r="CO103" s="26"/>
      <c r="CP103" s="26"/>
      <c r="CQ103" s="26"/>
      <c r="CR103" s="26"/>
      <c r="CS103" s="26"/>
      <c r="CT103" s="26"/>
      <c r="CU103" s="26"/>
    </row>
    <row r="104" spans="1:99" ht="15" customHeight="1" x14ac:dyDescent="0.25">
      <c r="A104" s="334">
        <f t="shared" si="20"/>
        <v>0</v>
      </c>
      <c r="B104" s="722"/>
      <c r="C104" s="722"/>
      <c r="D104" s="722"/>
      <c r="E104" s="722"/>
      <c r="F104" s="722"/>
      <c r="G104" s="722"/>
      <c r="H104" s="723"/>
      <c r="I104" s="22"/>
      <c r="J104" s="22"/>
      <c r="K104" s="22"/>
      <c r="L104" s="10"/>
      <c r="M104" s="22"/>
      <c r="N104" s="725"/>
      <c r="O104" s="10"/>
      <c r="P104" s="726"/>
      <c r="Q104" s="749"/>
      <c r="R104" s="726"/>
      <c r="S104" s="726"/>
      <c r="T104" s="726"/>
      <c r="U104" s="316">
        <f t="shared" si="21"/>
        <v>0</v>
      </c>
      <c r="V104" s="168"/>
      <c r="W104" s="331" t="str">
        <f t="shared" si="22"/>
        <v/>
      </c>
      <c r="X104" s="168"/>
      <c r="Y104" s="168"/>
      <c r="Z104" s="168"/>
      <c r="AA104" s="168"/>
      <c r="AB104" s="168"/>
      <c r="AC104" s="168"/>
      <c r="AD104" s="316">
        <f t="shared" si="23"/>
        <v>0</v>
      </c>
      <c r="AE104" s="274"/>
      <c r="AF104" s="724"/>
      <c r="AG104" s="724"/>
      <c r="AH104" s="315">
        <f t="shared" si="24"/>
        <v>0</v>
      </c>
      <c r="AI104" s="759"/>
      <c r="AJ104" s="759"/>
      <c r="AK104" s="759"/>
      <c r="AL104" s="759"/>
      <c r="AM104" s="759"/>
      <c r="AN104" s="759"/>
      <c r="AO104" s="759"/>
      <c r="AP104" s="759"/>
      <c r="AQ104" s="759"/>
      <c r="AR104" s="759"/>
      <c r="AS104" s="315">
        <f t="shared" si="25"/>
        <v>0</v>
      </c>
      <c r="AT104" s="724"/>
      <c r="AU104" s="724"/>
      <c r="AV104" s="315">
        <f t="shared" si="26"/>
        <v>0</v>
      </c>
      <c r="AW104" s="315">
        <f t="shared" si="27"/>
        <v>0</v>
      </c>
      <c r="AX104" s="168"/>
      <c r="AY104" s="168"/>
      <c r="AZ104" s="720" t="e">
        <f t="shared" si="28"/>
        <v>#N/A</v>
      </c>
      <c r="BA104" s="720" t="e">
        <f t="shared" si="29"/>
        <v>#N/A</v>
      </c>
      <c r="BB104" s="720" t="str">
        <f t="shared" si="30"/>
        <v xml:space="preserve"> / </v>
      </c>
      <c r="BC104" s="720" t="e">
        <f t="shared" si="18"/>
        <v>#DIV/0!</v>
      </c>
      <c r="BD104" s="720" t="e">
        <f t="shared" si="31"/>
        <v>#DIV/0!</v>
      </c>
      <c r="BE104" s="720" t="e">
        <f t="shared" si="32"/>
        <v>#DIV/0!</v>
      </c>
      <c r="BF104" s="765"/>
      <c r="BG104" s="765"/>
      <c r="BH104" s="765"/>
      <c r="BI104" s="765"/>
      <c r="BJ104" s="765"/>
      <c r="BK104" s="765"/>
      <c r="BL104" s="765"/>
      <c r="BM104" s="765"/>
      <c r="BN104" s="765"/>
      <c r="BO104" s="765"/>
      <c r="BP104" s="765"/>
      <c r="BQ104" s="765"/>
      <c r="BR104" s="765"/>
      <c r="BS104" s="765"/>
      <c r="BT104" s="765"/>
      <c r="BU104" s="765"/>
      <c r="BV104" s="765"/>
      <c r="BW104" s="765"/>
      <c r="BX104" s="765"/>
      <c r="BY104" s="765"/>
      <c r="BZ104" s="765"/>
      <c r="CA104" s="765"/>
      <c r="CB104" s="765"/>
      <c r="CC104" s="765"/>
      <c r="CD104" s="26"/>
      <c r="CE104" s="729">
        <f t="shared" si="19"/>
        <v>0</v>
      </c>
      <c r="CF104" s="26"/>
      <c r="CG104" s="26"/>
      <c r="CH104" s="26"/>
      <c r="CI104" s="26"/>
      <c r="CJ104" s="26"/>
      <c r="CK104" s="26"/>
      <c r="CL104" s="26"/>
      <c r="CM104" s="26"/>
      <c r="CN104" s="26"/>
      <c r="CO104" s="26"/>
      <c r="CP104" s="26"/>
      <c r="CQ104" s="26"/>
      <c r="CR104" s="26"/>
      <c r="CS104" s="26"/>
      <c r="CT104" s="26"/>
      <c r="CU104" s="26"/>
    </row>
    <row r="105" spans="1:99" ht="15" customHeight="1" x14ac:dyDescent="0.25">
      <c r="A105" s="334">
        <f t="shared" si="20"/>
        <v>0</v>
      </c>
      <c r="B105" s="722"/>
      <c r="C105" s="722"/>
      <c r="D105" s="722"/>
      <c r="E105" s="722"/>
      <c r="F105" s="722"/>
      <c r="G105" s="722"/>
      <c r="H105" s="723"/>
      <c r="I105" s="22"/>
      <c r="J105" s="22"/>
      <c r="K105" s="22"/>
      <c r="L105" s="10"/>
      <c r="M105" s="22"/>
      <c r="N105" s="725"/>
      <c r="O105" s="10"/>
      <c r="P105" s="726"/>
      <c r="Q105" s="749"/>
      <c r="R105" s="726"/>
      <c r="S105" s="726"/>
      <c r="T105" s="726"/>
      <c r="U105" s="316">
        <f t="shared" si="21"/>
        <v>0</v>
      </c>
      <c r="V105" s="168"/>
      <c r="W105" s="331" t="str">
        <f t="shared" si="22"/>
        <v/>
      </c>
      <c r="X105" s="168"/>
      <c r="Y105" s="168"/>
      <c r="Z105" s="168"/>
      <c r="AA105" s="168"/>
      <c r="AB105" s="168"/>
      <c r="AC105" s="168"/>
      <c r="AD105" s="316">
        <f t="shared" si="23"/>
        <v>0</v>
      </c>
      <c r="AE105" s="274"/>
      <c r="AF105" s="724"/>
      <c r="AG105" s="724"/>
      <c r="AH105" s="315">
        <f t="shared" si="24"/>
        <v>0</v>
      </c>
      <c r="AI105" s="759"/>
      <c r="AJ105" s="759"/>
      <c r="AK105" s="759"/>
      <c r="AL105" s="759"/>
      <c r="AM105" s="759"/>
      <c r="AN105" s="759"/>
      <c r="AO105" s="759"/>
      <c r="AP105" s="759"/>
      <c r="AQ105" s="759"/>
      <c r="AR105" s="759"/>
      <c r="AS105" s="315">
        <f t="shared" si="25"/>
        <v>0</v>
      </c>
      <c r="AT105" s="724"/>
      <c r="AU105" s="724"/>
      <c r="AV105" s="315">
        <f t="shared" si="26"/>
        <v>0</v>
      </c>
      <c r="AW105" s="315">
        <f t="shared" si="27"/>
        <v>0</v>
      </c>
      <c r="AX105" s="168"/>
      <c r="AY105" s="168"/>
      <c r="AZ105" s="720" t="e">
        <f t="shared" si="28"/>
        <v>#N/A</v>
      </c>
      <c r="BA105" s="720" t="e">
        <f t="shared" si="29"/>
        <v>#N/A</v>
      </c>
      <c r="BB105" s="720" t="str">
        <f t="shared" si="30"/>
        <v xml:space="preserve"> / </v>
      </c>
      <c r="BC105" s="720" t="e">
        <f t="shared" si="18"/>
        <v>#DIV/0!</v>
      </c>
      <c r="BD105" s="720" t="e">
        <f t="shared" si="31"/>
        <v>#DIV/0!</v>
      </c>
      <c r="BE105" s="720" t="e">
        <f t="shared" si="32"/>
        <v>#DIV/0!</v>
      </c>
      <c r="BF105" s="765"/>
      <c r="BG105" s="765"/>
      <c r="BH105" s="765"/>
      <c r="BI105" s="765"/>
      <c r="BJ105" s="765"/>
      <c r="BK105" s="765"/>
      <c r="BL105" s="765"/>
      <c r="BM105" s="765"/>
      <c r="BN105" s="765"/>
      <c r="BO105" s="765"/>
      <c r="BP105" s="765"/>
      <c r="BQ105" s="765"/>
      <c r="BR105" s="765"/>
      <c r="BS105" s="765"/>
      <c r="BT105" s="765"/>
      <c r="BU105" s="765"/>
      <c r="BV105" s="765"/>
      <c r="BW105" s="765"/>
      <c r="BX105" s="765"/>
      <c r="BY105" s="765"/>
      <c r="BZ105" s="765"/>
      <c r="CA105" s="765"/>
      <c r="CB105" s="765"/>
      <c r="CC105" s="765"/>
      <c r="CD105" s="26"/>
      <c r="CE105" s="729">
        <f t="shared" si="19"/>
        <v>0</v>
      </c>
      <c r="CF105" s="26"/>
      <c r="CG105" s="26"/>
      <c r="CH105" s="26"/>
      <c r="CI105" s="26"/>
      <c r="CJ105" s="26"/>
      <c r="CK105" s="26"/>
      <c r="CL105" s="26"/>
      <c r="CM105" s="26"/>
      <c r="CN105" s="26"/>
      <c r="CO105" s="26"/>
      <c r="CP105" s="26"/>
      <c r="CQ105" s="26"/>
      <c r="CR105" s="26"/>
      <c r="CS105" s="26"/>
      <c r="CT105" s="26"/>
      <c r="CU105" s="26"/>
    </row>
    <row r="106" spans="1:99" ht="15" customHeight="1" x14ac:dyDescent="0.25">
      <c r="A106" s="334">
        <f t="shared" si="20"/>
        <v>0</v>
      </c>
      <c r="B106" s="722"/>
      <c r="C106" s="722"/>
      <c r="D106" s="722"/>
      <c r="E106" s="722"/>
      <c r="F106" s="722"/>
      <c r="G106" s="722"/>
      <c r="H106" s="723"/>
      <c r="I106" s="22"/>
      <c r="J106" s="22"/>
      <c r="K106" s="22"/>
      <c r="L106" s="10"/>
      <c r="M106" s="22"/>
      <c r="N106" s="725"/>
      <c r="O106" s="10"/>
      <c r="P106" s="726"/>
      <c r="Q106" s="749"/>
      <c r="R106" s="726"/>
      <c r="S106" s="726"/>
      <c r="T106" s="726"/>
      <c r="U106" s="316">
        <f t="shared" si="21"/>
        <v>0</v>
      </c>
      <c r="V106" s="168"/>
      <c r="W106" s="331" t="str">
        <f t="shared" si="22"/>
        <v/>
      </c>
      <c r="X106" s="168"/>
      <c r="Y106" s="168"/>
      <c r="Z106" s="168"/>
      <c r="AA106" s="168"/>
      <c r="AB106" s="168"/>
      <c r="AC106" s="168"/>
      <c r="AD106" s="316">
        <f t="shared" si="23"/>
        <v>0</v>
      </c>
      <c r="AE106" s="274"/>
      <c r="AF106" s="724"/>
      <c r="AG106" s="724"/>
      <c r="AH106" s="315">
        <f t="shared" si="24"/>
        <v>0</v>
      </c>
      <c r="AI106" s="759"/>
      <c r="AJ106" s="759"/>
      <c r="AK106" s="759"/>
      <c r="AL106" s="759"/>
      <c r="AM106" s="759"/>
      <c r="AN106" s="759"/>
      <c r="AO106" s="759"/>
      <c r="AP106" s="759"/>
      <c r="AQ106" s="759"/>
      <c r="AR106" s="759"/>
      <c r="AS106" s="315">
        <f t="shared" si="25"/>
        <v>0</v>
      </c>
      <c r="AT106" s="724"/>
      <c r="AU106" s="724"/>
      <c r="AV106" s="315">
        <f t="shared" si="26"/>
        <v>0</v>
      </c>
      <c r="AW106" s="315">
        <f t="shared" si="27"/>
        <v>0</v>
      </c>
      <c r="AX106" s="168"/>
      <c r="AY106" s="168"/>
      <c r="AZ106" s="720" t="e">
        <f t="shared" si="28"/>
        <v>#N/A</v>
      </c>
      <c r="BA106" s="720" t="e">
        <f t="shared" si="29"/>
        <v>#N/A</v>
      </c>
      <c r="BB106" s="720" t="str">
        <f t="shared" si="30"/>
        <v xml:space="preserve"> / </v>
      </c>
      <c r="BC106" s="720" t="e">
        <f t="shared" si="18"/>
        <v>#DIV/0!</v>
      </c>
      <c r="BD106" s="720" t="e">
        <f t="shared" si="31"/>
        <v>#DIV/0!</v>
      </c>
      <c r="BE106" s="720" t="e">
        <f t="shared" si="32"/>
        <v>#DIV/0!</v>
      </c>
      <c r="BF106" s="765"/>
      <c r="BG106" s="765"/>
      <c r="BH106" s="765"/>
      <c r="BI106" s="765"/>
      <c r="BJ106" s="765"/>
      <c r="BK106" s="765"/>
      <c r="BL106" s="765"/>
      <c r="BM106" s="765"/>
      <c r="BN106" s="765"/>
      <c r="BO106" s="765"/>
      <c r="BP106" s="765"/>
      <c r="BQ106" s="765"/>
      <c r="BR106" s="765"/>
      <c r="BS106" s="765"/>
      <c r="BT106" s="765"/>
      <c r="BU106" s="765"/>
      <c r="BV106" s="765"/>
      <c r="BW106" s="765"/>
      <c r="BX106" s="765"/>
      <c r="BY106" s="765"/>
      <c r="BZ106" s="765"/>
      <c r="CA106" s="765"/>
      <c r="CB106" s="765"/>
      <c r="CC106" s="765"/>
      <c r="CD106" s="26"/>
      <c r="CE106" s="729">
        <f t="shared" si="19"/>
        <v>0</v>
      </c>
      <c r="CF106" s="26"/>
      <c r="CG106" s="26"/>
      <c r="CH106" s="26"/>
      <c r="CI106" s="26"/>
      <c r="CJ106" s="26"/>
      <c r="CK106" s="26"/>
      <c r="CL106" s="26"/>
      <c r="CM106" s="26"/>
      <c r="CN106" s="26"/>
      <c r="CO106" s="26"/>
      <c r="CP106" s="26"/>
      <c r="CQ106" s="26"/>
      <c r="CR106" s="26"/>
      <c r="CS106" s="26"/>
      <c r="CT106" s="26"/>
      <c r="CU106" s="26"/>
    </row>
    <row r="107" spans="1:99" ht="15" customHeight="1" x14ac:dyDescent="0.25">
      <c r="A107" s="334">
        <f t="shared" si="20"/>
        <v>0</v>
      </c>
      <c r="B107" s="722"/>
      <c r="C107" s="722"/>
      <c r="D107" s="722"/>
      <c r="E107" s="722"/>
      <c r="F107" s="722"/>
      <c r="G107" s="722"/>
      <c r="H107" s="723"/>
      <c r="I107" s="22"/>
      <c r="J107" s="22"/>
      <c r="K107" s="22"/>
      <c r="L107" s="10"/>
      <c r="M107" s="22"/>
      <c r="N107" s="725"/>
      <c r="O107" s="10"/>
      <c r="P107" s="726"/>
      <c r="Q107" s="749"/>
      <c r="R107" s="726"/>
      <c r="S107" s="726"/>
      <c r="T107" s="726"/>
      <c r="U107" s="316">
        <f t="shared" si="21"/>
        <v>0</v>
      </c>
      <c r="V107" s="168"/>
      <c r="W107" s="331" t="str">
        <f t="shared" si="22"/>
        <v/>
      </c>
      <c r="X107" s="168"/>
      <c r="Y107" s="168"/>
      <c r="Z107" s="168"/>
      <c r="AA107" s="168"/>
      <c r="AB107" s="168"/>
      <c r="AC107" s="168"/>
      <c r="AD107" s="316">
        <f t="shared" si="23"/>
        <v>0</v>
      </c>
      <c r="AE107" s="274"/>
      <c r="AF107" s="724"/>
      <c r="AG107" s="724"/>
      <c r="AH107" s="315">
        <f t="shared" si="24"/>
        <v>0</v>
      </c>
      <c r="AI107" s="759"/>
      <c r="AJ107" s="759"/>
      <c r="AK107" s="759"/>
      <c r="AL107" s="759"/>
      <c r="AM107" s="759"/>
      <c r="AN107" s="759"/>
      <c r="AO107" s="759"/>
      <c r="AP107" s="759"/>
      <c r="AQ107" s="759"/>
      <c r="AR107" s="759"/>
      <c r="AS107" s="315">
        <f t="shared" si="25"/>
        <v>0</v>
      </c>
      <c r="AT107" s="724"/>
      <c r="AU107" s="724"/>
      <c r="AV107" s="315">
        <f t="shared" si="26"/>
        <v>0</v>
      </c>
      <c r="AW107" s="315">
        <f t="shared" si="27"/>
        <v>0</v>
      </c>
      <c r="AX107" s="168"/>
      <c r="AY107" s="168"/>
      <c r="AZ107" s="720" t="e">
        <f t="shared" si="28"/>
        <v>#N/A</v>
      </c>
      <c r="BA107" s="720" t="e">
        <f t="shared" si="29"/>
        <v>#N/A</v>
      </c>
      <c r="BB107" s="720" t="str">
        <f t="shared" si="30"/>
        <v xml:space="preserve"> / </v>
      </c>
      <c r="BC107" s="720" t="e">
        <f t="shared" si="18"/>
        <v>#DIV/0!</v>
      </c>
      <c r="BD107" s="720" t="e">
        <f t="shared" si="31"/>
        <v>#DIV/0!</v>
      </c>
      <c r="BE107" s="720" t="e">
        <f t="shared" si="32"/>
        <v>#DIV/0!</v>
      </c>
      <c r="BF107" s="765"/>
      <c r="BG107" s="765"/>
      <c r="BH107" s="765"/>
      <c r="BI107" s="765"/>
      <c r="BJ107" s="765"/>
      <c r="BK107" s="765"/>
      <c r="BL107" s="765"/>
      <c r="BM107" s="765"/>
      <c r="BN107" s="765"/>
      <c r="BO107" s="765"/>
      <c r="BP107" s="765"/>
      <c r="BQ107" s="765"/>
      <c r="BR107" s="765"/>
      <c r="BS107" s="765"/>
      <c r="BT107" s="765"/>
      <c r="BU107" s="765"/>
      <c r="BV107" s="765"/>
      <c r="BW107" s="765"/>
      <c r="BX107" s="765"/>
      <c r="BY107" s="765"/>
      <c r="BZ107" s="765"/>
      <c r="CA107" s="765"/>
      <c r="CB107" s="765"/>
      <c r="CC107" s="765"/>
      <c r="CD107" s="26"/>
      <c r="CE107" s="729">
        <f t="shared" si="19"/>
        <v>0</v>
      </c>
      <c r="CF107" s="26"/>
      <c r="CG107" s="26"/>
      <c r="CH107" s="26"/>
      <c r="CI107" s="26"/>
      <c r="CJ107" s="26"/>
      <c r="CK107" s="26"/>
      <c r="CL107" s="26"/>
      <c r="CM107" s="26"/>
      <c r="CN107" s="26"/>
      <c r="CO107" s="26"/>
      <c r="CP107" s="26"/>
      <c r="CQ107" s="26"/>
      <c r="CR107" s="26"/>
      <c r="CS107" s="26"/>
      <c r="CT107" s="26"/>
      <c r="CU107" s="26"/>
    </row>
    <row r="108" spans="1:99" ht="15" customHeight="1" x14ac:dyDescent="0.25">
      <c r="A108" s="334">
        <f t="shared" si="20"/>
        <v>0</v>
      </c>
      <c r="B108" s="722"/>
      <c r="C108" s="722"/>
      <c r="D108" s="722"/>
      <c r="E108" s="722"/>
      <c r="F108" s="722"/>
      <c r="G108" s="722"/>
      <c r="H108" s="723"/>
      <c r="I108" s="22"/>
      <c r="J108" s="22"/>
      <c r="K108" s="22"/>
      <c r="L108" s="10"/>
      <c r="M108" s="22"/>
      <c r="N108" s="725"/>
      <c r="O108" s="10"/>
      <c r="P108" s="726"/>
      <c r="Q108" s="749"/>
      <c r="R108" s="726"/>
      <c r="S108" s="726"/>
      <c r="T108" s="726"/>
      <c r="U108" s="316">
        <f t="shared" si="21"/>
        <v>0</v>
      </c>
      <c r="V108" s="168"/>
      <c r="W108" s="331" t="str">
        <f t="shared" si="22"/>
        <v/>
      </c>
      <c r="X108" s="168"/>
      <c r="Y108" s="168"/>
      <c r="Z108" s="168"/>
      <c r="AA108" s="168"/>
      <c r="AB108" s="168"/>
      <c r="AC108" s="168"/>
      <c r="AD108" s="316">
        <f t="shared" si="23"/>
        <v>0</v>
      </c>
      <c r="AE108" s="274"/>
      <c r="AF108" s="724"/>
      <c r="AG108" s="724"/>
      <c r="AH108" s="315">
        <f t="shared" si="24"/>
        <v>0</v>
      </c>
      <c r="AI108" s="759"/>
      <c r="AJ108" s="759"/>
      <c r="AK108" s="759"/>
      <c r="AL108" s="759"/>
      <c r="AM108" s="759"/>
      <c r="AN108" s="759"/>
      <c r="AO108" s="759"/>
      <c r="AP108" s="759"/>
      <c r="AQ108" s="759"/>
      <c r="AR108" s="759"/>
      <c r="AS108" s="315">
        <f t="shared" si="25"/>
        <v>0</v>
      </c>
      <c r="AT108" s="724"/>
      <c r="AU108" s="724"/>
      <c r="AV108" s="315">
        <f t="shared" si="26"/>
        <v>0</v>
      </c>
      <c r="AW108" s="315">
        <f t="shared" si="27"/>
        <v>0</v>
      </c>
      <c r="AX108" s="168"/>
      <c r="AY108" s="168"/>
      <c r="AZ108" s="720" t="e">
        <f t="shared" si="28"/>
        <v>#N/A</v>
      </c>
      <c r="BA108" s="720" t="e">
        <f t="shared" si="29"/>
        <v>#N/A</v>
      </c>
      <c r="BB108" s="720" t="str">
        <f t="shared" si="30"/>
        <v xml:space="preserve"> / </v>
      </c>
      <c r="BC108" s="720" t="e">
        <f t="shared" si="18"/>
        <v>#DIV/0!</v>
      </c>
      <c r="BD108" s="720" t="e">
        <f t="shared" si="31"/>
        <v>#DIV/0!</v>
      </c>
      <c r="BE108" s="720" t="e">
        <f t="shared" si="32"/>
        <v>#DIV/0!</v>
      </c>
      <c r="BF108" s="765"/>
      <c r="BG108" s="765"/>
      <c r="BH108" s="765"/>
      <c r="BI108" s="765"/>
      <c r="BJ108" s="765"/>
      <c r="BK108" s="765"/>
      <c r="BL108" s="765"/>
      <c r="BM108" s="765"/>
      <c r="BN108" s="765"/>
      <c r="BO108" s="765"/>
      <c r="BP108" s="765"/>
      <c r="BQ108" s="765"/>
      <c r="BR108" s="765"/>
      <c r="BS108" s="765"/>
      <c r="BT108" s="765"/>
      <c r="BU108" s="765"/>
      <c r="BV108" s="765"/>
      <c r="BW108" s="765"/>
      <c r="BX108" s="765"/>
      <c r="BY108" s="765"/>
      <c r="BZ108" s="765"/>
      <c r="CA108" s="765"/>
      <c r="CB108" s="765"/>
      <c r="CC108" s="765"/>
      <c r="CD108" s="26"/>
      <c r="CE108" s="729">
        <f t="shared" si="19"/>
        <v>0</v>
      </c>
      <c r="CF108" s="26"/>
      <c r="CG108" s="26"/>
      <c r="CH108" s="26"/>
      <c r="CI108" s="26"/>
      <c r="CJ108" s="26"/>
      <c r="CK108" s="26"/>
      <c r="CL108" s="26"/>
      <c r="CM108" s="26"/>
      <c r="CN108" s="26"/>
      <c r="CO108" s="26"/>
      <c r="CP108" s="26"/>
      <c r="CQ108" s="26"/>
      <c r="CR108" s="26"/>
      <c r="CS108" s="26"/>
      <c r="CT108" s="26"/>
      <c r="CU108" s="26"/>
    </row>
    <row r="109" spans="1:99" ht="15" customHeight="1" x14ac:dyDescent="0.25">
      <c r="A109" s="334">
        <f t="shared" si="20"/>
        <v>0</v>
      </c>
      <c r="B109" s="722"/>
      <c r="C109" s="722"/>
      <c r="D109" s="722"/>
      <c r="E109" s="722"/>
      <c r="F109" s="722"/>
      <c r="G109" s="722"/>
      <c r="H109" s="723"/>
      <c r="I109" s="22"/>
      <c r="J109" s="22"/>
      <c r="K109" s="22"/>
      <c r="L109" s="10"/>
      <c r="M109" s="22"/>
      <c r="N109" s="725"/>
      <c r="O109" s="10"/>
      <c r="P109" s="726"/>
      <c r="Q109" s="749"/>
      <c r="R109" s="726"/>
      <c r="S109" s="726"/>
      <c r="T109" s="726"/>
      <c r="U109" s="316">
        <f t="shared" si="21"/>
        <v>0</v>
      </c>
      <c r="V109" s="168"/>
      <c r="W109" s="331" t="str">
        <f t="shared" si="22"/>
        <v/>
      </c>
      <c r="X109" s="168"/>
      <c r="Y109" s="168"/>
      <c r="Z109" s="168"/>
      <c r="AA109" s="168"/>
      <c r="AB109" s="168"/>
      <c r="AC109" s="168"/>
      <c r="AD109" s="316">
        <f t="shared" si="23"/>
        <v>0</v>
      </c>
      <c r="AE109" s="274"/>
      <c r="AF109" s="724"/>
      <c r="AG109" s="724"/>
      <c r="AH109" s="315">
        <f t="shared" si="24"/>
        <v>0</v>
      </c>
      <c r="AI109" s="759"/>
      <c r="AJ109" s="759"/>
      <c r="AK109" s="759"/>
      <c r="AL109" s="759"/>
      <c r="AM109" s="759"/>
      <c r="AN109" s="759"/>
      <c r="AO109" s="759"/>
      <c r="AP109" s="759"/>
      <c r="AQ109" s="759"/>
      <c r="AR109" s="759"/>
      <c r="AS109" s="315">
        <f t="shared" si="25"/>
        <v>0</v>
      </c>
      <c r="AT109" s="724"/>
      <c r="AU109" s="724"/>
      <c r="AV109" s="315">
        <f t="shared" si="26"/>
        <v>0</v>
      </c>
      <c r="AW109" s="315">
        <f t="shared" si="27"/>
        <v>0</v>
      </c>
      <c r="AX109" s="168"/>
      <c r="AY109" s="168"/>
      <c r="AZ109" s="720" t="e">
        <f t="shared" si="28"/>
        <v>#N/A</v>
      </c>
      <c r="BA109" s="720" t="e">
        <f t="shared" si="29"/>
        <v>#N/A</v>
      </c>
      <c r="BB109" s="720" t="str">
        <f t="shared" si="30"/>
        <v xml:space="preserve"> / </v>
      </c>
      <c r="BC109" s="720" t="e">
        <f t="shared" si="18"/>
        <v>#DIV/0!</v>
      </c>
      <c r="BD109" s="720" t="e">
        <f t="shared" si="31"/>
        <v>#DIV/0!</v>
      </c>
      <c r="BE109" s="720" t="e">
        <f t="shared" si="32"/>
        <v>#DIV/0!</v>
      </c>
      <c r="BF109" s="765"/>
      <c r="BG109" s="765"/>
      <c r="BH109" s="765"/>
      <c r="BI109" s="765"/>
      <c r="BJ109" s="765"/>
      <c r="BK109" s="765"/>
      <c r="BL109" s="765"/>
      <c r="BM109" s="765"/>
      <c r="BN109" s="765"/>
      <c r="BO109" s="765"/>
      <c r="BP109" s="765"/>
      <c r="BQ109" s="765"/>
      <c r="BR109" s="765"/>
      <c r="BS109" s="765"/>
      <c r="BT109" s="765"/>
      <c r="BU109" s="765"/>
      <c r="BV109" s="765"/>
      <c r="BW109" s="765"/>
      <c r="BX109" s="765"/>
      <c r="BY109" s="765"/>
      <c r="BZ109" s="765"/>
      <c r="CA109" s="765"/>
      <c r="CB109" s="765"/>
      <c r="CC109" s="765"/>
      <c r="CD109" s="26"/>
      <c r="CE109" s="729">
        <f t="shared" si="19"/>
        <v>0</v>
      </c>
      <c r="CF109" s="26"/>
      <c r="CG109" s="26"/>
      <c r="CH109" s="26"/>
      <c r="CI109" s="26"/>
      <c r="CJ109" s="26"/>
      <c r="CK109" s="26"/>
      <c r="CL109" s="26"/>
      <c r="CM109" s="26"/>
      <c r="CN109" s="26"/>
      <c r="CO109" s="26"/>
      <c r="CP109" s="26"/>
      <c r="CQ109" s="26"/>
      <c r="CR109" s="26"/>
      <c r="CS109" s="26"/>
      <c r="CT109" s="26"/>
      <c r="CU109" s="26"/>
    </row>
    <row r="110" spans="1:99" ht="15" customHeight="1" x14ac:dyDescent="0.25">
      <c r="A110" s="334">
        <f t="shared" si="20"/>
        <v>0</v>
      </c>
      <c r="B110" s="722"/>
      <c r="C110" s="722"/>
      <c r="D110" s="722"/>
      <c r="E110" s="722"/>
      <c r="F110" s="722"/>
      <c r="G110" s="722"/>
      <c r="H110" s="723"/>
      <c r="I110" s="22"/>
      <c r="J110" s="22"/>
      <c r="K110" s="22"/>
      <c r="L110" s="10"/>
      <c r="M110" s="22"/>
      <c r="N110" s="725"/>
      <c r="O110" s="10"/>
      <c r="P110" s="726"/>
      <c r="Q110" s="749"/>
      <c r="R110" s="726"/>
      <c r="S110" s="726"/>
      <c r="T110" s="726"/>
      <c r="U110" s="316">
        <f t="shared" si="21"/>
        <v>0</v>
      </c>
      <c r="V110" s="168"/>
      <c r="W110" s="331" t="str">
        <f t="shared" si="22"/>
        <v/>
      </c>
      <c r="X110" s="168"/>
      <c r="Y110" s="168"/>
      <c r="Z110" s="168"/>
      <c r="AA110" s="168"/>
      <c r="AB110" s="168"/>
      <c r="AC110" s="168"/>
      <c r="AD110" s="316">
        <f t="shared" si="23"/>
        <v>0</v>
      </c>
      <c r="AE110" s="274"/>
      <c r="AF110" s="724"/>
      <c r="AG110" s="724"/>
      <c r="AH110" s="315">
        <f t="shared" si="24"/>
        <v>0</v>
      </c>
      <c r="AI110" s="759"/>
      <c r="AJ110" s="759"/>
      <c r="AK110" s="759"/>
      <c r="AL110" s="759"/>
      <c r="AM110" s="759"/>
      <c r="AN110" s="759"/>
      <c r="AO110" s="759"/>
      <c r="AP110" s="759"/>
      <c r="AQ110" s="759"/>
      <c r="AR110" s="759"/>
      <c r="AS110" s="315">
        <f t="shared" si="25"/>
        <v>0</v>
      </c>
      <c r="AT110" s="724"/>
      <c r="AU110" s="724"/>
      <c r="AV110" s="315">
        <f t="shared" si="26"/>
        <v>0</v>
      </c>
      <c r="AW110" s="315">
        <f t="shared" si="27"/>
        <v>0</v>
      </c>
      <c r="AX110" s="168"/>
      <c r="AY110" s="168"/>
      <c r="AZ110" s="720" t="e">
        <f t="shared" si="28"/>
        <v>#N/A</v>
      </c>
      <c r="BA110" s="720" t="e">
        <f t="shared" si="29"/>
        <v>#N/A</v>
      </c>
      <c r="BB110" s="720" t="str">
        <f t="shared" si="30"/>
        <v xml:space="preserve"> / </v>
      </c>
      <c r="BC110" s="720" t="e">
        <f t="shared" si="18"/>
        <v>#DIV/0!</v>
      </c>
      <c r="BD110" s="720" t="e">
        <f t="shared" si="31"/>
        <v>#DIV/0!</v>
      </c>
      <c r="BE110" s="720" t="e">
        <f t="shared" si="32"/>
        <v>#DIV/0!</v>
      </c>
      <c r="BF110" s="765"/>
      <c r="BG110" s="765"/>
      <c r="BH110" s="765"/>
      <c r="BI110" s="765"/>
      <c r="BJ110" s="765"/>
      <c r="BK110" s="765"/>
      <c r="BL110" s="765"/>
      <c r="BM110" s="765"/>
      <c r="BN110" s="765"/>
      <c r="BO110" s="765"/>
      <c r="BP110" s="765"/>
      <c r="BQ110" s="765"/>
      <c r="BR110" s="765"/>
      <c r="BS110" s="765"/>
      <c r="BT110" s="765"/>
      <c r="BU110" s="765"/>
      <c r="BV110" s="765"/>
      <c r="BW110" s="765"/>
      <c r="BX110" s="765"/>
      <c r="BY110" s="765"/>
      <c r="BZ110" s="765"/>
      <c r="CA110" s="765"/>
      <c r="CB110" s="765"/>
      <c r="CC110" s="765"/>
      <c r="CD110" s="26"/>
      <c r="CE110" s="729">
        <f t="shared" si="19"/>
        <v>0</v>
      </c>
      <c r="CF110" s="26"/>
      <c r="CG110" s="26"/>
      <c r="CH110" s="26"/>
      <c r="CI110" s="26"/>
      <c r="CJ110" s="26"/>
      <c r="CK110" s="26"/>
      <c r="CL110" s="26"/>
      <c r="CM110" s="26"/>
      <c r="CN110" s="26"/>
      <c r="CO110" s="26"/>
      <c r="CP110" s="26"/>
      <c r="CQ110" s="26"/>
      <c r="CR110" s="26"/>
      <c r="CS110" s="26"/>
      <c r="CT110" s="26"/>
      <c r="CU110" s="26"/>
    </row>
    <row r="111" spans="1:99" ht="15" customHeight="1" x14ac:dyDescent="0.25">
      <c r="A111" s="334">
        <f t="shared" si="20"/>
        <v>0</v>
      </c>
      <c r="B111" s="722"/>
      <c r="C111" s="722"/>
      <c r="D111" s="722"/>
      <c r="E111" s="722"/>
      <c r="F111" s="722"/>
      <c r="G111" s="722"/>
      <c r="H111" s="723"/>
      <c r="I111" s="22"/>
      <c r="J111" s="22"/>
      <c r="K111" s="22"/>
      <c r="L111" s="10"/>
      <c r="M111" s="22"/>
      <c r="N111" s="725"/>
      <c r="O111" s="10"/>
      <c r="P111" s="726"/>
      <c r="Q111" s="749"/>
      <c r="R111" s="726"/>
      <c r="S111" s="726"/>
      <c r="T111" s="726"/>
      <c r="U111" s="316">
        <f t="shared" si="21"/>
        <v>0</v>
      </c>
      <c r="V111" s="168"/>
      <c r="W111" s="331" t="str">
        <f t="shared" si="22"/>
        <v/>
      </c>
      <c r="X111" s="168"/>
      <c r="Y111" s="168"/>
      <c r="Z111" s="168"/>
      <c r="AA111" s="168"/>
      <c r="AB111" s="168"/>
      <c r="AC111" s="168"/>
      <c r="AD111" s="316">
        <f t="shared" si="23"/>
        <v>0</v>
      </c>
      <c r="AE111" s="274"/>
      <c r="AF111" s="724"/>
      <c r="AG111" s="724"/>
      <c r="AH111" s="315">
        <f t="shared" si="24"/>
        <v>0</v>
      </c>
      <c r="AI111" s="759"/>
      <c r="AJ111" s="759"/>
      <c r="AK111" s="759"/>
      <c r="AL111" s="759"/>
      <c r="AM111" s="759"/>
      <c r="AN111" s="759"/>
      <c r="AO111" s="759"/>
      <c r="AP111" s="759"/>
      <c r="AQ111" s="759"/>
      <c r="AR111" s="759"/>
      <c r="AS111" s="315">
        <f t="shared" si="25"/>
        <v>0</v>
      </c>
      <c r="AT111" s="724"/>
      <c r="AU111" s="724"/>
      <c r="AV111" s="315">
        <f t="shared" si="26"/>
        <v>0</v>
      </c>
      <c r="AW111" s="315">
        <f t="shared" si="27"/>
        <v>0</v>
      </c>
      <c r="AX111" s="168"/>
      <c r="AY111" s="168"/>
      <c r="AZ111" s="720" t="e">
        <f t="shared" si="28"/>
        <v>#N/A</v>
      </c>
      <c r="BA111" s="720" t="e">
        <f t="shared" si="29"/>
        <v>#N/A</v>
      </c>
      <c r="BB111" s="720" t="str">
        <f t="shared" si="30"/>
        <v xml:space="preserve"> / </v>
      </c>
      <c r="BC111" s="720" t="e">
        <f t="shared" si="18"/>
        <v>#DIV/0!</v>
      </c>
      <c r="BD111" s="720" t="e">
        <f t="shared" si="31"/>
        <v>#DIV/0!</v>
      </c>
      <c r="BE111" s="720" t="e">
        <f t="shared" si="32"/>
        <v>#DIV/0!</v>
      </c>
      <c r="BF111" s="765"/>
      <c r="BG111" s="765"/>
      <c r="BH111" s="765"/>
      <c r="BI111" s="765"/>
      <c r="BJ111" s="765"/>
      <c r="BK111" s="765"/>
      <c r="BL111" s="765"/>
      <c r="BM111" s="765"/>
      <c r="BN111" s="765"/>
      <c r="BO111" s="765"/>
      <c r="BP111" s="765"/>
      <c r="BQ111" s="765"/>
      <c r="BR111" s="765"/>
      <c r="BS111" s="765"/>
      <c r="BT111" s="765"/>
      <c r="BU111" s="765"/>
      <c r="BV111" s="765"/>
      <c r="BW111" s="765"/>
      <c r="BX111" s="765"/>
      <c r="BY111" s="765"/>
      <c r="BZ111" s="765"/>
      <c r="CA111" s="765"/>
      <c r="CB111" s="765"/>
      <c r="CC111" s="765"/>
      <c r="CD111" s="26"/>
      <c r="CE111" s="729">
        <f t="shared" si="19"/>
        <v>0</v>
      </c>
      <c r="CF111" s="26"/>
      <c r="CG111" s="26"/>
      <c r="CH111" s="26"/>
      <c r="CI111" s="26"/>
      <c r="CJ111" s="26"/>
      <c r="CK111" s="26"/>
      <c r="CL111" s="26"/>
      <c r="CM111" s="26"/>
      <c r="CN111" s="26"/>
      <c r="CO111" s="26"/>
      <c r="CP111" s="26"/>
      <c r="CQ111" s="26"/>
      <c r="CR111" s="26"/>
      <c r="CS111" s="26"/>
      <c r="CT111" s="26"/>
      <c r="CU111" s="26"/>
    </row>
    <row r="112" spans="1:99" ht="15" customHeight="1" x14ac:dyDescent="0.25">
      <c r="A112" s="334">
        <f t="shared" si="20"/>
        <v>0</v>
      </c>
      <c r="B112" s="722"/>
      <c r="C112" s="722"/>
      <c r="D112" s="722"/>
      <c r="E112" s="722"/>
      <c r="F112" s="722"/>
      <c r="G112" s="722"/>
      <c r="H112" s="723"/>
      <c r="I112" s="22"/>
      <c r="J112" s="22"/>
      <c r="K112" s="22"/>
      <c r="L112" s="10"/>
      <c r="M112" s="22"/>
      <c r="N112" s="725"/>
      <c r="O112" s="10"/>
      <c r="P112" s="726"/>
      <c r="Q112" s="749"/>
      <c r="R112" s="726"/>
      <c r="S112" s="726"/>
      <c r="T112" s="726"/>
      <c r="U112" s="316">
        <f t="shared" si="21"/>
        <v>0</v>
      </c>
      <c r="V112" s="168"/>
      <c r="W112" s="331" t="str">
        <f t="shared" si="22"/>
        <v/>
      </c>
      <c r="X112" s="168"/>
      <c r="Y112" s="168"/>
      <c r="Z112" s="168"/>
      <c r="AA112" s="168"/>
      <c r="AB112" s="168"/>
      <c r="AC112" s="168"/>
      <c r="AD112" s="316">
        <f t="shared" si="23"/>
        <v>0</v>
      </c>
      <c r="AE112" s="274"/>
      <c r="AF112" s="724"/>
      <c r="AG112" s="724"/>
      <c r="AH112" s="315">
        <f t="shared" si="24"/>
        <v>0</v>
      </c>
      <c r="AI112" s="759"/>
      <c r="AJ112" s="759"/>
      <c r="AK112" s="759"/>
      <c r="AL112" s="759"/>
      <c r="AM112" s="759"/>
      <c r="AN112" s="759"/>
      <c r="AO112" s="759"/>
      <c r="AP112" s="759"/>
      <c r="AQ112" s="759"/>
      <c r="AR112" s="759"/>
      <c r="AS112" s="315">
        <f t="shared" si="25"/>
        <v>0</v>
      </c>
      <c r="AT112" s="724"/>
      <c r="AU112" s="724"/>
      <c r="AV112" s="315">
        <f t="shared" si="26"/>
        <v>0</v>
      </c>
      <c r="AW112" s="315">
        <f t="shared" si="27"/>
        <v>0</v>
      </c>
      <c r="AX112" s="168"/>
      <c r="AY112" s="168"/>
      <c r="AZ112" s="720" t="e">
        <f t="shared" si="28"/>
        <v>#N/A</v>
      </c>
      <c r="BA112" s="720" t="e">
        <f t="shared" si="29"/>
        <v>#N/A</v>
      </c>
      <c r="BB112" s="720" t="str">
        <f t="shared" si="30"/>
        <v xml:space="preserve"> / </v>
      </c>
      <c r="BC112" s="720" t="e">
        <f t="shared" si="18"/>
        <v>#DIV/0!</v>
      </c>
      <c r="BD112" s="720" t="e">
        <f t="shared" si="31"/>
        <v>#DIV/0!</v>
      </c>
      <c r="BE112" s="720" t="e">
        <f t="shared" si="32"/>
        <v>#DIV/0!</v>
      </c>
      <c r="BF112" s="765"/>
      <c r="BG112" s="765"/>
      <c r="BH112" s="765"/>
      <c r="BI112" s="765"/>
      <c r="BJ112" s="765"/>
      <c r="BK112" s="765"/>
      <c r="BL112" s="765"/>
      <c r="BM112" s="765"/>
      <c r="BN112" s="765"/>
      <c r="BO112" s="765"/>
      <c r="BP112" s="765"/>
      <c r="BQ112" s="765"/>
      <c r="BR112" s="765"/>
      <c r="BS112" s="765"/>
      <c r="BT112" s="765"/>
      <c r="BU112" s="765"/>
      <c r="BV112" s="765"/>
      <c r="BW112" s="765"/>
      <c r="BX112" s="765"/>
      <c r="BY112" s="765"/>
      <c r="BZ112" s="765"/>
      <c r="CA112" s="765"/>
      <c r="CB112" s="765"/>
      <c r="CC112" s="765"/>
      <c r="CD112" s="26"/>
      <c r="CE112" s="729">
        <f t="shared" si="19"/>
        <v>0</v>
      </c>
      <c r="CF112" s="26"/>
      <c r="CG112" s="26"/>
      <c r="CH112" s="26"/>
      <c r="CI112" s="26"/>
      <c r="CJ112" s="26"/>
      <c r="CK112" s="26"/>
      <c r="CL112" s="26"/>
      <c r="CM112" s="26"/>
      <c r="CN112" s="26"/>
      <c r="CO112" s="26"/>
      <c r="CP112" s="26"/>
      <c r="CQ112" s="26"/>
      <c r="CR112" s="26"/>
      <c r="CS112" s="26"/>
      <c r="CT112" s="26"/>
      <c r="CU112" s="26"/>
    </row>
    <row r="113" spans="1:99" ht="15" customHeight="1" x14ac:dyDescent="0.25">
      <c r="A113" s="334">
        <f t="shared" si="20"/>
        <v>0</v>
      </c>
      <c r="B113" s="722"/>
      <c r="C113" s="722"/>
      <c r="D113" s="722"/>
      <c r="E113" s="722"/>
      <c r="F113" s="722"/>
      <c r="G113" s="722"/>
      <c r="H113" s="723"/>
      <c r="I113" s="22"/>
      <c r="J113" s="22"/>
      <c r="K113" s="22"/>
      <c r="L113" s="10"/>
      <c r="M113" s="22"/>
      <c r="N113" s="725"/>
      <c r="O113" s="10"/>
      <c r="P113" s="726"/>
      <c r="Q113" s="749"/>
      <c r="R113" s="726"/>
      <c r="S113" s="726"/>
      <c r="T113" s="726"/>
      <c r="U113" s="316">
        <f t="shared" si="21"/>
        <v>0</v>
      </c>
      <c r="V113" s="168"/>
      <c r="W113" s="331" t="str">
        <f t="shared" si="22"/>
        <v/>
      </c>
      <c r="X113" s="168"/>
      <c r="Y113" s="168"/>
      <c r="Z113" s="168"/>
      <c r="AA113" s="168"/>
      <c r="AB113" s="168"/>
      <c r="AC113" s="168"/>
      <c r="AD113" s="316">
        <f t="shared" si="23"/>
        <v>0</v>
      </c>
      <c r="AE113" s="274"/>
      <c r="AF113" s="724"/>
      <c r="AG113" s="724"/>
      <c r="AH113" s="315">
        <f t="shared" si="24"/>
        <v>0</v>
      </c>
      <c r="AI113" s="759"/>
      <c r="AJ113" s="759"/>
      <c r="AK113" s="759"/>
      <c r="AL113" s="759"/>
      <c r="AM113" s="759"/>
      <c r="AN113" s="759"/>
      <c r="AO113" s="759"/>
      <c r="AP113" s="759"/>
      <c r="AQ113" s="759"/>
      <c r="AR113" s="759"/>
      <c r="AS113" s="315">
        <f t="shared" si="25"/>
        <v>0</v>
      </c>
      <c r="AT113" s="724"/>
      <c r="AU113" s="724"/>
      <c r="AV113" s="315">
        <f t="shared" si="26"/>
        <v>0</v>
      </c>
      <c r="AW113" s="315">
        <f t="shared" si="27"/>
        <v>0</v>
      </c>
      <c r="AX113" s="168"/>
      <c r="AY113" s="168"/>
      <c r="AZ113" s="720" t="e">
        <f t="shared" si="28"/>
        <v>#N/A</v>
      </c>
      <c r="BA113" s="720" t="e">
        <f t="shared" si="29"/>
        <v>#N/A</v>
      </c>
      <c r="BB113" s="720" t="str">
        <f t="shared" si="30"/>
        <v xml:space="preserve"> / </v>
      </c>
      <c r="BC113" s="720" t="e">
        <f t="shared" si="18"/>
        <v>#DIV/0!</v>
      </c>
      <c r="BD113" s="720" t="e">
        <f t="shared" si="31"/>
        <v>#DIV/0!</v>
      </c>
      <c r="BE113" s="720" t="e">
        <f t="shared" si="32"/>
        <v>#DIV/0!</v>
      </c>
      <c r="BF113" s="765"/>
      <c r="BG113" s="765"/>
      <c r="BH113" s="765"/>
      <c r="BI113" s="765"/>
      <c r="BJ113" s="765"/>
      <c r="BK113" s="765"/>
      <c r="BL113" s="765"/>
      <c r="BM113" s="765"/>
      <c r="BN113" s="765"/>
      <c r="BO113" s="765"/>
      <c r="BP113" s="765"/>
      <c r="BQ113" s="765"/>
      <c r="BR113" s="765"/>
      <c r="BS113" s="765"/>
      <c r="BT113" s="765"/>
      <c r="BU113" s="765"/>
      <c r="BV113" s="765"/>
      <c r="BW113" s="765"/>
      <c r="BX113" s="765"/>
      <c r="BY113" s="765"/>
      <c r="BZ113" s="765"/>
      <c r="CA113" s="765"/>
      <c r="CB113" s="765"/>
      <c r="CC113" s="765"/>
      <c r="CD113" s="26"/>
      <c r="CE113" s="729">
        <f t="shared" si="19"/>
        <v>0</v>
      </c>
      <c r="CF113" s="26"/>
      <c r="CG113" s="26"/>
      <c r="CH113" s="26"/>
      <c r="CI113" s="26"/>
      <c r="CJ113" s="26"/>
      <c r="CK113" s="26"/>
      <c r="CL113" s="26"/>
      <c r="CM113" s="26"/>
      <c r="CN113" s="26"/>
      <c r="CO113" s="26"/>
      <c r="CP113" s="26"/>
      <c r="CQ113" s="26"/>
      <c r="CR113" s="26"/>
      <c r="CS113" s="26"/>
      <c r="CT113" s="26"/>
      <c r="CU113" s="26"/>
    </row>
    <row r="114" spans="1:99" ht="15" customHeight="1" x14ac:dyDescent="0.25">
      <c r="A114" s="334">
        <f t="shared" si="20"/>
        <v>0</v>
      </c>
      <c r="B114" s="722"/>
      <c r="C114" s="722"/>
      <c r="D114" s="722"/>
      <c r="E114" s="722"/>
      <c r="F114" s="722"/>
      <c r="G114" s="722"/>
      <c r="H114" s="723"/>
      <c r="I114" s="22"/>
      <c r="J114" s="22"/>
      <c r="K114" s="22"/>
      <c r="L114" s="10"/>
      <c r="M114" s="22"/>
      <c r="N114" s="725"/>
      <c r="O114" s="10"/>
      <c r="P114" s="726"/>
      <c r="Q114" s="749"/>
      <c r="R114" s="726"/>
      <c r="S114" s="726"/>
      <c r="T114" s="726"/>
      <c r="U114" s="316">
        <f t="shared" si="21"/>
        <v>0</v>
      </c>
      <c r="V114" s="168"/>
      <c r="W114" s="331" t="str">
        <f t="shared" si="22"/>
        <v/>
      </c>
      <c r="X114" s="168"/>
      <c r="Y114" s="168"/>
      <c r="Z114" s="168"/>
      <c r="AA114" s="168"/>
      <c r="AB114" s="168"/>
      <c r="AC114" s="168"/>
      <c r="AD114" s="316">
        <f t="shared" si="23"/>
        <v>0</v>
      </c>
      <c r="AE114" s="274"/>
      <c r="AF114" s="724"/>
      <c r="AG114" s="724"/>
      <c r="AH114" s="315">
        <f t="shared" si="24"/>
        <v>0</v>
      </c>
      <c r="AI114" s="759"/>
      <c r="AJ114" s="759"/>
      <c r="AK114" s="759"/>
      <c r="AL114" s="759"/>
      <c r="AM114" s="759"/>
      <c r="AN114" s="759"/>
      <c r="AO114" s="759"/>
      <c r="AP114" s="759"/>
      <c r="AQ114" s="759"/>
      <c r="AR114" s="759"/>
      <c r="AS114" s="315">
        <f t="shared" si="25"/>
        <v>0</v>
      </c>
      <c r="AT114" s="724"/>
      <c r="AU114" s="724"/>
      <c r="AV114" s="315">
        <f t="shared" si="26"/>
        <v>0</v>
      </c>
      <c r="AW114" s="315">
        <f t="shared" si="27"/>
        <v>0</v>
      </c>
      <c r="AX114" s="168"/>
      <c r="AY114" s="168"/>
      <c r="AZ114" s="720" t="e">
        <f t="shared" si="28"/>
        <v>#N/A</v>
      </c>
      <c r="BA114" s="720" t="e">
        <f t="shared" si="29"/>
        <v>#N/A</v>
      </c>
      <c r="BB114" s="720" t="str">
        <f t="shared" si="30"/>
        <v xml:space="preserve"> / </v>
      </c>
      <c r="BC114" s="720" t="e">
        <f t="shared" si="18"/>
        <v>#DIV/0!</v>
      </c>
      <c r="BD114" s="720" t="e">
        <f t="shared" si="31"/>
        <v>#DIV/0!</v>
      </c>
      <c r="BE114" s="720" t="e">
        <f t="shared" si="32"/>
        <v>#DIV/0!</v>
      </c>
      <c r="BF114" s="765"/>
      <c r="BG114" s="765"/>
      <c r="BH114" s="765"/>
      <c r="BI114" s="765"/>
      <c r="BJ114" s="765"/>
      <c r="BK114" s="765"/>
      <c r="BL114" s="765"/>
      <c r="BM114" s="765"/>
      <c r="BN114" s="765"/>
      <c r="BO114" s="765"/>
      <c r="BP114" s="765"/>
      <c r="BQ114" s="765"/>
      <c r="BR114" s="765"/>
      <c r="BS114" s="765"/>
      <c r="BT114" s="765"/>
      <c r="BU114" s="765"/>
      <c r="BV114" s="765"/>
      <c r="BW114" s="765"/>
      <c r="BX114" s="765"/>
      <c r="BY114" s="765"/>
      <c r="BZ114" s="765"/>
      <c r="CA114" s="765"/>
      <c r="CB114" s="765"/>
      <c r="CC114" s="765"/>
      <c r="CD114" s="26"/>
      <c r="CE114" s="729">
        <f t="shared" si="19"/>
        <v>0</v>
      </c>
      <c r="CF114" s="26"/>
      <c r="CG114" s="26"/>
      <c r="CH114" s="26"/>
      <c r="CI114" s="26"/>
      <c r="CJ114" s="26"/>
      <c r="CK114" s="26"/>
      <c r="CL114" s="26"/>
      <c r="CM114" s="26"/>
      <c r="CN114" s="26"/>
      <c r="CO114" s="26"/>
      <c r="CP114" s="26"/>
      <c r="CQ114" s="26"/>
      <c r="CR114" s="26"/>
      <c r="CS114" s="26"/>
      <c r="CT114" s="26"/>
      <c r="CU114" s="26"/>
    </row>
    <row r="115" spans="1:99" ht="15" customHeight="1" x14ac:dyDescent="0.25">
      <c r="A115" s="334">
        <f t="shared" si="20"/>
        <v>0</v>
      </c>
      <c r="B115" s="722"/>
      <c r="C115" s="722"/>
      <c r="D115" s="722"/>
      <c r="E115" s="722"/>
      <c r="F115" s="722"/>
      <c r="G115" s="722"/>
      <c r="H115" s="723"/>
      <c r="I115" s="22"/>
      <c r="J115" s="22"/>
      <c r="K115" s="22"/>
      <c r="L115" s="10"/>
      <c r="M115" s="22"/>
      <c r="N115" s="725"/>
      <c r="O115" s="10"/>
      <c r="P115" s="726"/>
      <c r="Q115" s="749"/>
      <c r="R115" s="726"/>
      <c r="S115" s="726"/>
      <c r="T115" s="726"/>
      <c r="U115" s="316">
        <f t="shared" si="21"/>
        <v>0</v>
      </c>
      <c r="V115" s="168"/>
      <c r="W115" s="331" t="str">
        <f t="shared" si="22"/>
        <v/>
      </c>
      <c r="X115" s="168"/>
      <c r="Y115" s="168"/>
      <c r="Z115" s="168"/>
      <c r="AA115" s="168"/>
      <c r="AB115" s="168"/>
      <c r="AC115" s="168"/>
      <c r="AD115" s="316">
        <f t="shared" si="23"/>
        <v>0</v>
      </c>
      <c r="AE115" s="274"/>
      <c r="AF115" s="724"/>
      <c r="AG115" s="724"/>
      <c r="AH115" s="315">
        <f t="shared" si="24"/>
        <v>0</v>
      </c>
      <c r="AI115" s="759"/>
      <c r="AJ115" s="759"/>
      <c r="AK115" s="759"/>
      <c r="AL115" s="759"/>
      <c r="AM115" s="759"/>
      <c r="AN115" s="759"/>
      <c r="AO115" s="759"/>
      <c r="AP115" s="759"/>
      <c r="AQ115" s="759"/>
      <c r="AR115" s="759"/>
      <c r="AS115" s="315">
        <f t="shared" si="25"/>
        <v>0</v>
      </c>
      <c r="AT115" s="724"/>
      <c r="AU115" s="724"/>
      <c r="AV115" s="315">
        <f t="shared" si="26"/>
        <v>0</v>
      </c>
      <c r="AW115" s="315">
        <f t="shared" si="27"/>
        <v>0</v>
      </c>
      <c r="AX115" s="168"/>
      <c r="AY115" s="168"/>
      <c r="AZ115" s="720" t="e">
        <f t="shared" si="28"/>
        <v>#N/A</v>
      </c>
      <c r="BA115" s="720" t="e">
        <f t="shared" si="29"/>
        <v>#N/A</v>
      </c>
      <c r="BB115" s="720" t="str">
        <f t="shared" si="30"/>
        <v xml:space="preserve"> / </v>
      </c>
      <c r="BC115" s="720" t="e">
        <f t="shared" si="18"/>
        <v>#DIV/0!</v>
      </c>
      <c r="BD115" s="720" t="e">
        <f t="shared" si="31"/>
        <v>#DIV/0!</v>
      </c>
      <c r="BE115" s="720" t="e">
        <f t="shared" si="32"/>
        <v>#DIV/0!</v>
      </c>
      <c r="BF115" s="765"/>
      <c r="BG115" s="765"/>
      <c r="BH115" s="765"/>
      <c r="BI115" s="765"/>
      <c r="BJ115" s="765"/>
      <c r="BK115" s="765"/>
      <c r="BL115" s="765"/>
      <c r="BM115" s="765"/>
      <c r="BN115" s="765"/>
      <c r="BO115" s="765"/>
      <c r="BP115" s="765"/>
      <c r="BQ115" s="765"/>
      <c r="BR115" s="765"/>
      <c r="BS115" s="765"/>
      <c r="BT115" s="765"/>
      <c r="BU115" s="765"/>
      <c r="BV115" s="765"/>
      <c r="BW115" s="765"/>
      <c r="BX115" s="765"/>
      <c r="BY115" s="765"/>
      <c r="BZ115" s="765"/>
      <c r="CA115" s="765"/>
      <c r="CB115" s="765"/>
      <c r="CC115" s="765"/>
      <c r="CD115" s="26"/>
      <c r="CE115" s="729">
        <f t="shared" si="19"/>
        <v>0</v>
      </c>
      <c r="CF115" s="26"/>
      <c r="CG115" s="26"/>
      <c r="CH115" s="26"/>
      <c r="CI115" s="26"/>
      <c r="CJ115" s="26"/>
      <c r="CK115" s="26"/>
      <c r="CL115" s="26"/>
      <c r="CM115" s="26"/>
      <c r="CN115" s="26"/>
      <c r="CO115" s="26"/>
      <c r="CP115" s="26"/>
      <c r="CQ115" s="26"/>
      <c r="CR115" s="26"/>
      <c r="CS115" s="26"/>
      <c r="CT115" s="26"/>
      <c r="CU115" s="26"/>
    </row>
    <row r="116" spans="1:99" ht="15" customHeight="1" x14ac:dyDescent="0.25">
      <c r="A116" s="334">
        <f t="shared" si="20"/>
        <v>0</v>
      </c>
      <c r="B116" s="722"/>
      <c r="C116" s="722"/>
      <c r="D116" s="722"/>
      <c r="E116" s="722"/>
      <c r="F116" s="722"/>
      <c r="G116" s="722"/>
      <c r="H116" s="723"/>
      <c r="I116" s="22"/>
      <c r="J116" s="22"/>
      <c r="K116" s="22"/>
      <c r="L116" s="10"/>
      <c r="M116" s="22"/>
      <c r="N116" s="725"/>
      <c r="O116" s="10"/>
      <c r="P116" s="726"/>
      <c r="Q116" s="749"/>
      <c r="R116" s="726"/>
      <c r="S116" s="726"/>
      <c r="T116" s="726"/>
      <c r="U116" s="316">
        <f t="shared" si="21"/>
        <v>0</v>
      </c>
      <c r="V116" s="168"/>
      <c r="W116" s="331" t="str">
        <f t="shared" si="22"/>
        <v/>
      </c>
      <c r="X116" s="168"/>
      <c r="Y116" s="168"/>
      <c r="Z116" s="168"/>
      <c r="AA116" s="168"/>
      <c r="AB116" s="168"/>
      <c r="AC116" s="168"/>
      <c r="AD116" s="316">
        <f t="shared" si="23"/>
        <v>0</v>
      </c>
      <c r="AE116" s="274"/>
      <c r="AF116" s="724"/>
      <c r="AG116" s="724"/>
      <c r="AH116" s="315">
        <f t="shared" si="24"/>
        <v>0</v>
      </c>
      <c r="AI116" s="759"/>
      <c r="AJ116" s="759"/>
      <c r="AK116" s="759"/>
      <c r="AL116" s="759"/>
      <c r="AM116" s="759"/>
      <c r="AN116" s="759"/>
      <c r="AO116" s="759"/>
      <c r="AP116" s="759"/>
      <c r="AQ116" s="759"/>
      <c r="AR116" s="759"/>
      <c r="AS116" s="315">
        <f t="shared" si="25"/>
        <v>0</v>
      </c>
      <c r="AT116" s="724"/>
      <c r="AU116" s="724"/>
      <c r="AV116" s="315">
        <f t="shared" si="26"/>
        <v>0</v>
      </c>
      <c r="AW116" s="315">
        <f t="shared" si="27"/>
        <v>0</v>
      </c>
      <c r="AX116" s="168"/>
      <c r="AY116" s="168"/>
      <c r="AZ116" s="720" t="e">
        <f t="shared" si="28"/>
        <v>#N/A</v>
      </c>
      <c r="BA116" s="720" t="e">
        <f t="shared" si="29"/>
        <v>#N/A</v>
      </c>
      <c r="BB116" s="720" t="str">
        <f t="shared" si="30"/>
        <v xml:space="preserve"> / </v>
      </c>
      <c r="BC116" s="720" t="e">
        <f t="shared" si="18"/>
        <v>#DIV/0!</v>
      </c>
      <c r="BD116" s="720" t="e">
        <f t="shared" si="31"/>
        <v>#DIV/0!</v>
      </c>
      <c r="BE116" s="720" t="e">
        <f t="shared" si="32"/>
        <v>#DIV/0!</v>
      </c>
      <c r="BF116" s="765"/>
      <c r="BG116" s="765"/>
      <c r="BH116" s="765"/>
      <c r="BI116" s="765"/>
      <c r="BJ116" s="765"/>
      <c r="BK116" s="765"/>
      <c r="BL116" s="765"/>
      <c r="BM116" s="765"/>
      <c r="BN116" s="765"/>
      <c r="BO116" s="765"/>
      <c r="BP116" s="765"/>
      <c r="BQ116" s="765"/>
      <c r="BR116" s="765"/>
      <c r="BS116" s="765"/>
      <c r="BT116" s="765"/>
      <c r="BU116" s="765"/>
      <c r="BV116" s="765"/>
      <c r="BW116" s="765"/>
      <c r="BX116" s="765"/>
      <c r="BY116" s="765"/>
      <c r="BZ116" s="765"/>
      <c r="CA116" s="765"/>
      <c r="CB116" s="765"/>
      <c r="CC116" s="765"/>
      <c r="CD116" s="26"/>
      <c r="CE116" s="729">
        <f t="shared" si="19"/>
        <v>0</v>
      </c>
      <c r="CF116" s="26"/>
      <c r="CG116" s="26"/>
      <c r="CH116" s="26"/>
      <c r="CI116" s="26"/>
      <c r="CJ116" s="26"/>
      <c r="CK116" s="26"/>
      <c r="CL116" s="26"/>
      <c r="CM116" s="26"/>
      <c r="CN116" s="26"/>
      <c r="CO116" s="26"/>
      <c r="CP116" s="26"/>
      <c r="CQ116" s="26"/>
      <c r="CR116" s="26"/>
      <c r="CS116" s="26"/>
      <c r="CT116" s="26"/>
      <c r="CU116" s="26"/>
    </row>
    <row r="117" spans="1:99" ht="15" customHeight="1" x14ac:dyDescent="0.25">
      <c r="A117" s="334">
        <f t="shared" si="20"/>
        <v>0</v>
      </c>
      <c r="B117" s="722"/>
      <c r="C117" s="722"/>
      <c r="D117" s="722"/>
      <c r="E117" s="722"/>
      <c r="F117" s="722"/>
      <c r="G117" s="722"/>
      <c r="H117" s="723"/>
      <c r="I117" s="22"/>
      <c r="J117" s="22"/>
      <c r="K117" s="22"/>
      <c r="L117" s="10"/>
      <c r="M117" s="22"/>
      <c r="N117" s="725"/>
      <c r="O117" s="10"/>
      <c r="P117" s="726"/>
      <c r="Q117" s="749"/>
      <c r="R117" s="726"/>
      <c r="S117" s="726"/>
      <c r="T117" s="726"/>
      <c r="U117" s="316">
        <f t="shared" si="21"/>
        <v>0</v>
      </c>
      <c r="V117" s="168"/>
      <c r="W117" s="331" t="str">
        <f t="shared" si="22"/>
        <v/>
      </c>
      <c r="X117" s="168"/>
      <c r="Y117" s="168"/>
      <c r="Z117" s="168"/>
      <c r="AA117" s="168"/>
      <c r="AB117" s="168"/>
      <c r="AC117" s="168"/>
      <c r="AD117" s="316">
        <f t="shared" si="23"/>
        <v>0</v>
      </c>
      <c r="AE117" s="274"/>
      <c r="AF117" s="724"/>
      <c r="AG117" s="724"/>
      <c r="AH117" s="315">
        <f t="shared" si="24"/>
        <v>0</v>
      </c>
      <c r="AI117" s="759"/>
      <c r="AJ117" s="759"/>
      <c r="AK117" s="759"/>
      <c r="AL117" s="759"/>
      <c r="AM117" s="759"/>
      <c r="AN117" s="759"/>
      <c r="AO117" s="759"/>
      <c r="AP117" s="759"/>
      <c r="AQ117" s="759"/>
      <c r="AR117" s="759"/>
      <c r="AS117" s="315">
        <f t="shared" si="25"/>
        <v>0</v>
      </c>
      <c r="AT117" s="724"/>
      <c r="AU117" s="724"/>
      <c r="AV117" s="315">
        <f t="shared" si="26"/>
        <v>0</v>
      </c>
      <c r="AW117" s="315">
        <f t="shared" si="27"/>
        <v>0</v>
      </c>
      <c r="AX117" s="168"/>
      <c r="AY117" s="168"/>
      <c r="AZ117" s="720" t="e">
        <f t="shared" si="28"/>
        <v>#N/A</v>
      </c>
      <c r="BA117" s="720" t="e">
        <f t="shared" si="29"/>
        <v>#N/A</v>
      </c>
      <c r="BB117" s="720" t="str">
        <f t="shared" si="30"/>
        <v xml:space="preserve"> / </v>
      </c>
      <c r="BC117" s="720" t="e">
        <f t="shared" si="18"/>
        <v>#DIV/0!</v>
      </c>
      <c r="BD117" s="720" t="e">
        <f t="shared" si="31"/>
        <v>#DIV/0!</v>
      </c>
      <c r="BE117" s="720" t="e">
        <f t="shared" si="32"/>
        <v>#DIV/0!</v>
      </c>
      <c r="BF117" s="765"/>
      <c r="BG117" s="765"/>
      <c r="BH117" s="765"/>
      <c r="BI117" s="765"/>
      <c r="BJ117" s="765"/>
      <c r="BK117" s="765"/>
      <c r="BL117" s="765"/>
      <c r="BM117" s="765"/>
      <c r="BN117" s="765"/>
      <c r="BO117" s="765"/>
      <c r="BP117" s="765"/>
      <c r="BQ117" s="765"/>
      <c r="BR117" s="765"/>
      <c r="BS117" s="765"/>
      <c r="BT117" s="765"/>
      <c r="BU117" s="765"/>
      <c r="BV117" s="765"/>
      <c r="BW117" s="765"/>
      <c r="BX117" s="765"/>
      <c r="BY117" s="765"/>
      <c r="BZ117" s="765"/>
      <c r="CA117" s="765"/>
      <c r="CB117" s="765"/>
      <c r="CC117" s="765"/>
      <c r="CD117" s="26"/>
      <c r="CE117" s="729">
        <f t="shared" si="19"/>
        <v>0</v>
      </c>
      <c r="CF117" s="26"/>
      <c r="CG117" s="26"/>
      <c r="CH117" s="26"/>
      <c r="CI117" s="26"/>
      <c r="CJ117" s="26"/>
      <c r="CK117" s="26"/>
      <c r="CL117" s="26"/>
      <c r="CM117" s="26"/>
      <c r="CN117" s="26"/>
      <c r="CO117" s="26"/>
      <c r="CP117" s="26"/>
      <c r="CQ117" s="26"/>
      <c r="CR117" s="26"/>
      <c r="CS117" s="26"/>
      <c r="CT117" s="26"/>
      <c r="CU117" s="26"/>
    </row>
    <row r="118" spans="1:99" ht="15" customHeight="1" x14ac:dyDescent="0.25">
      <c r="A118" s="334">
        <f t="shared" si="20"/>
        <v>0</v>
      </c>
      <c r="B118" s="722"/>
      <c r="C118" s="722"/>
      <c r="D118" s="722"/>
      <c r="E118" s="722"/>
      <c r="F118" s="722"/>
      <c r="G118" s="722"/>
      <c r="H118" s="723"/>
      <c r="I118" s="22"/>
      <c r="J118" s="22"/>
      <c r="K118" s="22"/>
      <c r="L118" s="10"/>
      <c r="M118" s="22"/>
      <c r="N118" s="725"/>
      <c r="O118" s="10"/>
      <c r="P118" s="726"/>
      <c r="Q118" s="749"/>
      <c r="R118" s="726"/>
      <c r="S118" s="726"/>
      <c r="T118" s="726"/>
      <c r="U118" s="316">
        <f t="shared" si="21"/>
        <v>0</v>
      </c>
      <c r="V118" s="168"/>
      <c r="W118" s="331" t="str">
        <f t="shared" si="22"/>
        <v/>
      </c>
      <c r="X118" s="168"/>
      <c r="Y118" s="168"/>
      <c r="Z118" s="168"/>
      <c r="AA118" s="168"/>
      <c r="AB118" s="168"/>
      <c r="AC118" s="168"/>
      <c r="AD118" s="316">
        <f t="shared" si="23"/>
        <v>0</v>
      </c>
      <c r="AE118" s="274"/>
      <c r="AF118" s="724"/>
      <c r="AG118" s="724"/>
      <c r="AH118" s="315">
        <f t="shared" si="24"/>
        <v>0</v>
      </c>
      <c r="AI118" s="759"/>
      <c r="AJ118" s="759"/>
      <c r="AK118" s="759"/>
      <c r="AL118" s="759"/>
      <c r="AM118" s="759"/>
      <c r="AN118" s="759"/>
      <c r="AO118" s="759"/>
      <c r="AP118" s="759"/>
      <c r="AQ118" s="759"/>
      <c r="AR118" s="759"/>
      <c r="AS118" s="315">
        <f t="shared" si="25"/>
        <v>0</v>
      </c>
      <c r="AT118" s="724"/>
      <c r="AU118" s="724"/>
      <c r="AV118" s="315">
        <f t="shared" si="26"/>
        <v>0</v>
      </c>
      <c r="AW118" s="315">
        <f t="shared" si="27"/>
        <v>0</v>
      </c>
      <c r="AX118" s="168"/>
      <c r="AY118" s="168"/>
      <c r="AZ118" s="720" t="e">
        <f t="shared" si="28"/>
        <v>#N/A</v>
      </c>
      <c r="BA118" s="720" t="e">
        <f t="shared" si="29"/>
        <v>#N/A</v>
      </c>
      <c r="BB118" s="720" t="str">
        <f t="shared" si="30"/>
        <v xml:space="preserve"> / </v>
      </c>
      <c r="BC118" s="720" t="e">
        <f t="shared" si="18"/>
        <v>#DIV/0!</v>
      </c>
      <c r="BD118" s="720" t="e">
        <f t="shared" si="31"/>
        <v>#DIV/0!</v>
      </c>
      <c r="BE118" s="720" t="e">
        <f t="shared" si="32"/>
        <v>#DIV/0!</v>
      </c>
      <c r="BF118" s="765"/>
      <c r="BG118" s="765"/>
      <c r="BH118" s="765"/>
      <c r="BI118" s="765"/>
      <c r="BJ118" s="765"/>
      <c r="BK118" s="765"/>
      <c r="BL118" s="765"/>
      <c r="BM118" s="765"/>
      <c r="BN118" s="765"/>
      <c r="BO118" s="765"/>
      <c r="BP118" s="765"/>
      <c r="BQ118" s="765"/>
      <c r="BR118" s="765"/>
      <c r="BS118" s="765"/>
      <c r="BT118" s="765"/>
      <c r="BU118" s="765"/>
      <c r="BV118" s="765"/>
      <c r="BW118" s="765"/>
      <c r="BX118" s="765"/>
      <c r="BY118" s="765"/>
      <c r="BZ118" s="765"/>
      <c r="CA118" s="765"/>
      <c r="CB118" s="765"/>
      <c r="CC118" s="765"/>
      <c r="CD118" s="26"/>
      <c r="CE118" s="729">
        <f t="shared" si="19"/>
        <v>0</v>
      </c>
      <c r="CF118" s="26"/>
      <c r="CG118" s="26"/>
      <c r="CH118" s="26"/>
      <c r="CI118" s="26"/>
      <c r="CJ118" s="26"/>
      <c r="CK118" s="26"/>
      <c r="CL118" s="26"/>
      <c r="CM118" s="26"/>
      <c r="CN118" s="26"/>
      <c r="CO118" s="26"/>
      <c r="CP118" s="26"/>
      <c r="CQ118" s="26"/>
      <c r="CR118" s="26"/>
      <c r="CS118" s="26"/>
      <c r="CT118" s="26"/>
      <c r="CU118" s="26"/>
    </row>
    <row r="119" spans="1:99" ht="15" customHeight="1" x14ac:dyDescent="0.25">
      <c r="A119" s="334">
        <f t="shared" si="20"/>
        <v>0</v>
      </c>
      <c r="B119" s="722"/>
      <c r="C119" s="722"/>
      <c r="D119" s="722"/>
      <c r="E119" s="722"/>
      <c r="F119" s="722"/>
      <c r="G119" s="722"/>
      <c r="H119" s="723"/>
      <c r="I119" s="22"/>
      <c r="J119" s="22"/>
      <c r="K119" s="22"/>
      <c r="L119" s="10"/>
      <c r="M119" s="22"/>
      <c r="N119" s="725"/>
      <c r="O119" s="10"/>
      <c r="P119" s="726"/>
      <c r="Q119" s="749"/>
      <c r="R119" s="726"/>
      <c r="S119" s="726"/>
      <c r="T119" s="726"/>
      <c r="U119" s="316">
        <f t="shared" si="21"/>
        <v>0</v>
      </c>
      <c r="V119" s="168"/>
      <c r="W119" s="331" t="str">
        <f t="shared" si="22"/>
        <v/>
      </c>
      <c r="X119" s="168"/>
      <c r="Y119" s="168"/>
      <c r="Z119" s="168"/>
      <c r="AA119" s="168"/>
      <c r="AB119" s="168"/>
      <c r="AC119" s="168"/>
      <c r="AD119" s="316">
        <f t="shared" si="23"/>
        <v>0</v>
      </c>
      <c r="AE119" s="274"/>
      <c r="AF119" s="724"/>
      <c r="AG119" s="724"/>
      <c r="AH119" s="315">
        <f t="shared" si="24"/>
        <v>0</v>
      </c>
      <c r="AI119" s="759"/>
      <c r="AJ119" s="759"/>
      <c r="AK119" s="759"/>
      <c r="AL119" s="759"/>
      <c r="AM119" s="759"/>
      <c r="AN119" s="759"/>
      <c r="AO119" s="759"/>
      <c r="AP119" s="759"/>
      <c r="AQ119" s="759"/>
      <c r="AR119" s="759"/>
      <c r="AS119" s="315">
        <f t="shared" si="25"/>
        <v>0</v>
      </c>
      <c r="AT119" s="724"/>
      <c r="AU119" s="724"/>
      <c r="AV119" s="315">
        <f t="shared" si="26"/>
        <v>0</v>
      </c>
      <c r="AW119" s="315">
        <f t="shared" si="27"/>
        <v>0</v>
      </c>
      <c r="AX119" s="168"/>
      <c r="AY119" s="168"/>
      <c r="AZ119" s="720" t="e">
        <f t="shared" si="28"/>
        <v>#N/A</v>
      </c>
      <c r="BA119" s="720" t="e">
        <f t="shared" si="29"/>
        <v>#N/A</v>
      </c>
      <c r="BB119" s="720" t="str">
        <f t="shared" si="30"/>
        <v xml:space="preserve"> / </v>
      </c>
      <c r="BC119" s="720" t="e">
        <f t="shared" si="18"/>
        <v>#DIV/0!</v>
      </c>
      <c r="BD119" s="720" t="e">
        <f t="shared" si="31"/>
        <v>#DIV/0!</v>
      </c>
      <c r="BE119" s="720" t="e">
        <f t="shared" si="32"/>
        <v>#DIV/0!</v>
      </c>
      <c r="BF119" s="765"/>
      <c r="BG119" s="765"/>
      <c r="BH119" s="765"/>
      <c r="BI119" s="765"/>
      <c r="BJ119" s="765"/>
      <c r="BK119" s="765"/>
      <c r="BL119" s="765"/>
      <c r="BM119" s="765"/>
      <c r="BN119" s="765"/>
      <c r="BO119" s="765"/>
      <c r="BP119" s="765"/>
      <c r="BQ119" s="765"/>
      <c r="BR119" s="765"/>
      <c r="BS119" s="765"/>
      <c r="BT119" s="765"/>
      <c r="BU119" s="765"/>
      <c r="BV119" s="765"/>
      <c r="BW119" s="765"/>
      <c r="BX119" s="765"/>
      <c r="BY119" s="765"/>
      <c r="BZ119" s="765"/>
      <c r="CA119" s="765"/>
      <c r="CB119" s="765"/>
      <c r="CC119" s="765"/>
      <c r="CD119" s="26"/>
      <c r="CE119" s="729">
        <f t="shared" si="19"/>
        <v>0</v>
      </c>
      <c r="CF119" s="26"/>
      <c r="CG119" s="26"/>
      <c r="CH119" s="26"/>
      <c r="CI119" s="26"/>
      <c r="CJ119" s="26"/>
      <c r="CK119" s="26"/>
      <c r="CL119" s="26"/>
      <c r="CM119" s="26"/>
      <c r="CN119" s="26"/>
      <c r="CO119" s="26"/>
      <c r="CP119" s="26"/>
      <c r="CQ119" s="26"/>
      <c r="CR119" s="26"/>
      <c r="CS119" s="26"/>
      <c r="CT119" s="26"/>
      <c r="CU119" s="26"/>
    </row>
    <row r="120" spans="1:99" ht="15" customHeight="1" x14ac:dyDescent="0.25">
      <c r="A120" s="334">
        <f t="shared" si="20"/>
        <v>0</v>
      </c>
      <c r="B120" s="722"/>
      <c r="C120" s="722"/>
      <c r="D120" s="722"/>
      <c r="E120" s="722"/>
      <c r="F120" s="722"/>
      <c r="G120" s="722"/>
      <c r="H120" s="723"/>
      <c r="I120" s="22"/>
      <c r="J120" s="22"/>
      <c r="K120" s="22"/>
      <c r="L120" s="10"/>
      <c r="M120" s="22"/>
      <c r="N120" s="725"/>
      <c r="O120" s="10"/>
      <c r="P120" s="726"/>
      <c r="Q120" s="749"/>
      <c r="R120" s="726"/>
      <c r="S120" s="726"/>
      <c r="T120" s="726"/>
      <c r="U120" s="316">
        <f t="shared" si="21"/>
        <v>0</v>
      </c>
      <c r="V120" s="168"/>
      <c r="W120" s="331" t="str">
        <f t="shared" si="22"/>
        <v/>
      </c>
      <c r="X120" s="168"/>
      <c r="Y120" s="168"/>
      <c r="Z120" s="168"/>
      <c r="AA120" s="168"/>
      <c r="AB120" s="168"/>
      <c r="AC120" s="168"/>
      <c r="AD120" s="316">
        <f t="shared" si="23"/>
        <v>0</v>
      </c>
      <c r="AE120" s="274"/>
      <c r="AF120" s="724"/>
      <c r="AG120" s="724"/>
      <c r="AH120" s="315">
        <f t="shared" si="24"/>
        <v>0</v>
      </c>
      <c r="AI120" s="759"/>
      <c r="AJ120" s="759"/>
      <c r="AK120" s="759"/>
      <c r="AL120" s="759"/>
      <c r="AM120" s="759"/>
      <c r="AN120" s="759"/>
      <c r="AO120" s="759"/>
      <c r="AP120" s="759"/>
      <c r="AQ120" s="759"/>
      <c r="AR120" s="759"/>
      <c r="AS120" s="315">
        <f t="shared" si="25"/>
        <v>0</v>
      </c>
      <c r="AT120" s="724"/>
      <c r="AU120" s="724"/>
      <c r="AV120" s="315">
        <f t="shared" si="26"/>
        <v>0</v>
      </c>
      <c r="AW120" s="315">
        <f t="shared" si="27"/>
        <v>0</v>
      </c>
      <c r="AX120" s="168"/>
      <c r="AY120" s="168"/>
      <c r="AZ120" s="720" t="e">
        <f t="shared" si="28"/>
        <v>#N/A</v>
      </c>
      <c r="BA120" s="720" t="e">
        <f t="shared" si="29"/>
        <v>#N/A</v>
      </c>
      <c r="BB120" s="720" t="str">
        <f t="shared" si="30"/>
        <v xml:space="preserve"> / </v>
      </c>
      <c r="BC120" s="720" t="e">
        <f t="shared" si="18"/>
        <v>#DIV/0!</v>
      </c>
      <c r="BD120" s="720" t="e">
        <f t="shared" si="31"/>
        <v>#DIV/0!</v>
      </c>
      <c r="BE120" s="720" t="e">
        <f t="shared" si="32"/>
        <v>#DIV/0!</v>
      </c>
      <c r="BF120" s="765"/>
      <c r="BG120" s="765"/>
      <c r="BH120" s="765"/>
      <c r="BI120" s="765"/>
      <c r="BJ120" s="765"/>
      <c r="BK120" s="765"/>
      <c r="BL120" s="765"/>
      <c r="BM120" s="765"/>
      <c r="BN120" s="765"/>
      <c r="BO120" s="765"/>
      <c r="BP120" s="765"/>
      <c r="BQ120" s="765"/>
      <c r="BR120" s="765"/>
      <c r="BS120" s="765"/>
      <c r="BT120" s="765"/>
      <c r="BU120" s="765"/>
      <c r="BV120" s="765"/>
      <c r="BW120" s="765"/>
      <c r="BX120" s="765"/>
      <c r="BY120" s="765"/>
      <c r="BZ120" s="765"/>
      <c r="CA120" s="765"/>
      <c r="CB120" s="765"/>
      <c r="CC120" s="765"/>
      <c r="CD120" s="26"/>
      <c r="CE120" s="729">
        <f t="shared" si="19"/>
        <v>0</v>
      </c>
      <c r="CF120" s="26"/>
      <c r="CG120" s="26"/>
      <c r="CH120" s="26"/>
      <c r="CI120" s="26"/>
      <c r="CJ120" s="26"/>
      <c r="CK120" s="26"/>
      <c r="CL120" s="26"/>
      <c r="CM120" s="26"/>
      <c r="CN120" s="26"/>
      <c r="CO120" s="26"/>
      <c r="CP120" s="26"/>
      <c r="CQ120" s="26"/>
      <c r="CR120" s="26"/>
      <c r="CS120" s="26"/>
      <c r="CT120" s="26"/>
      <c r="CU120" s="26"/>
    </row>
    <row r="121" spans="1:99" ht="15" customHeight="1" x14ac:dyDescent="0.25">
      <c r="A121" s="334">
        <f t="shared" si="20"/>
        <v>0</v>
      </c>
      <c r="B121" s="722"/>
      <c r="C121" s="722"/>
      <c r="D121" s="722"/>
      <c r="E121" s="722"/>
      <c r="F121" s="722"/>
      <c r="G121" s="722"/>
      <c r="H121" s="723"/>
      <c r="I121" s="22"/>
      <c r="J121" s="22"/>
      <c r="K121" s="22"/>
      <c r="L121" s="10"/>
      <c r="M121" s="22"/>
      <c r="N121" s="725"/>
      <c r="O121" s="10"/>
      <c r="P121" s="726"/>
      <c r="Q121" s="749"/>
      <c r="R121" s="726"/>
      <c r="S121" s="726"/>
      <c r="T121" s="726"/>
      <c r="U121" s="316">
        <f t="shared" si="21"/>
        <v>0</v>
      </c>
      <c r="V121" s="168"/>
      <c r="W121" s="331" t="str">
        <f t="shared" si="22"/>
        <v/>
      </c>
      <c r="X121" s="168"/>
      <c r="Y121" s="168"/>
      <c r="Z121" s="168"/>
      <c r="AA121" s="168"/>
      <c r="AB121" s="168"/>
      <c r="AC121" s="168"/>
      <c r="AD121" s="316">
        <f t="shared" si="23"/>
        <v>0</v>
      </c>
      <c r="AE121" s="274"/>
      <c r="AF121" s="724"/>
      <c r="AG121" s="724"/>
      <c r="AH121" s="315">
        <f t="shared" si="24"/>
        <v>0</v>
      </c>
      <c r="AI121" s="759"/>
      <c r="AJ121" s="759"/>
      <c r="AK121" s="759"/>
      <c r="AL121" s="759"/>
      <c r="AM121" s="759"/>
      <c r="AN121" s="759"/>
      <c r="AO121" s="759"/>
      <c r="AP121" s="759"/>
      <c r="AQ121" s="759"/>
      <c r="AR121" s="759"/>
      <c r="AS121" s="315">
        <f t="shared" si="25"/>
        <v>0</v>
      </c>
      <c r="AT121" s="724"/>
      <c r="AU121" s="724"/>
      <c r="AV121" s="315">
        <f t="shared" si="26"/>
        <v>0</v>
      </c>
      <c r="AW121" s="315">
        <f t="shared" si="27"/>
        <v>0</v>
      </c>
      <c r="AX121" s="168"/>
      <c r="AY121" s="168"/>
      <c r="AZ121" s="720" t="e">
        <f t="shared" si="28"/>
        <v>#N/A</v>
      </c>
      <c r="BA121" s="720" t="e">
        <f t="shared" si="29"/>
        <v>#N/A</v>
      </c>
      <c r="BB121" s="720" t="str">
        <f t="shared" si="30"/>
        <v xml:space="preserve"> / </v>
      </c>
      <c r="BC121" s="720" t="e">
        <f t="shared" si="18"/>
        <v>#DIV/0!</v>
      </c>
      <c r="BD121" s="720" t="e">
        <f t="shared" si="31"/>
        <v>#DIV/0!</v>
      </c>
      <c r="BE121" s="720" t="e">
        <f t="shared" si="32"/>
        <v>#DIV/0!</v>
      </c>
      <c r="BF121" s="765"/>
      <c r="BG121" s="765"/>
      <c r="BH121" s="765"/>
      <c r="BI121" s="765"/>
      <c r="BJ121" s="765"/>
      <c r="BK121" s="765"/>
      <c r="BL121" s="765"/>
      <c r="BM121" s="765"/>
      <c r="BN121" s="765"/>
      <c r="BO121" s="765"/>
      <c r="BP121" s="765"/>
      <c r="BQ121" s="765"/>
      <c r="BR121" s="765"/>
      <c r="BS121" s="765"/>
      <c r="BT121" s="765"/>
      <c r="BU121" s="765"/>
      <c r="BV121" s="765"/>
      <c r="BW121" s="765"/>
      <c r="BX121" s="765"/>
      <c r="BY121" s="765"/>
      <c r="BZ121" s="765"/>
      <c r="CA121" s="765"/>
      <c r="CB121" s="765"/>
      <c r="CC121" s="765"/>
      <c r="CD121" s="26"/>
      <c r="CE121" s="729">
        <f t="shared" si="19"/>
        <v>0</v>
      </c>
      <c r="CF121" s="26"/>
      <c r="CG121" s="26"/>
      <c r="CH121" s="26"/>
      <c r="CI121" s="26"/>
      <c r="CJ121" s="26"/>
      <c r="CK121" s="26"/>
      <c r="CL121" s="26"/>
      <c r="CM121" s="26"/>
      <c r="CN121" s="26"/>
      <c r="CO121" s="26"/>
      <c r="CP121" s="26"/>
      <c r="CQ121" s="26"/>
      <c r="CR121" s="26"/>
      <c r="CS121" s="26"/>
      <c r="CT121" s="26"/>
      <c r="CU121" s="26"/>
    </row>
    <row r="122" spans="1:99" ht="15" customHeight="1" x14ac:dyDescent="0.25">
      <c r="A122" s="334">
        <f t="shared" si="20"/>
        <v>0</v>
      </c>
      <c r="B122" s="722"/>
      <c r="C122" s="722"/>
      <c r="D122" s="722"/>
      <c r="E122" s="722"/>
      <c r="F122" s="722"/>
      <c r="G122" s="722"/>
      <c r="H122" s="723"/>
      <c r="I122" s="22"/>
      <c r="J122" s="22"/>
      <c r="K122" s="22"/>
      <c r="L122" s="10"/>
      <c r="M122" s="22"/>
      <c r="N122" s="725"/>
      <c r="O122" s="10"/>
      <c r="P122" s="726"/>
      <c r="Q122" s="749"/>
      <c r="R122" s="726"/>
      <c r="S122" s="726"/>
      <c r="T122" s="726"/>
      <c r="U122" s="316">
        <f t="shared" si="21"/>
        <v>0</v>
      </c>
      <c r="V122" s="168"/>
      <c r="W122" s="331" t="str">
        <f t="shared" si="22"/>
        <v/>
      </c>
      <c r="X122" s="168"/>
      <c r="Y122" s="168"/>
      <c r="Z122" s="168"/>
      <c r="AA122" s="168"/>
      <c r="AB122" s="168"/>
      <c r="AC122" s="168"/>
      <c r="AD122" s="316">
        <f t="shared" si="23"/>
        <v>0</v>
      </c>
      <c r="AE122" s="274"/>
      <c r="AF122" s="724"/>
      <c r="AG122" s="724"/>
      <c r="AH122" s="315">
        <f t="shared" si="24"/>
        <v>0</v>
      </c>
      <c r="AI122" s="759"/>
      <c r="AJ122" s="759"/>
      <c r="AK122" s="759"/>
      <c r="AL122" s="759"/>
      <c r="AM122" s="759"/>
      <c r="AN122" s="759"/>
      <c r="AO122" s="759"/>
      <c r="AP122" s="759"/>
      <c r="AQ122" s="759"/>
      <c r="AR122" s="759"/>
      <c r="AS122" s="315">
        <f t="shared" si="25"/>
        <v>0</v>
      </c>
      <c r="AT122" s="724"/>
      <c r="AU122" s="724"/>
      <c r="AV122" s="315">
        <f t="shared" si="26"/>
        <v>0</v>
      </c>
      <c r="AW122" s="315">
        <f t="shared" si="27"/>
        <v>0</v>
      </c>
      <c r="AX122" s="168"/>
      <c r="AY122" s="168"/>
      <c r="AZ122" s="720" t="e">
        <f t="shared" si="28"/>
        <v>#N/A</v>
      </c>
      <c r="BA122" s="720" t="e">
        <f t="shared" si="29"/>
        <v>#N/A</v>
      </c>
      <c r="BB122" s="720" t="str">
        <f t="shared" si="30"/>
        <v xml:space="preserve"> / </v>
      </c>
      <c r="BC122" s="720" t="e">
        <f t="shared" si="18"/>
        <v>#DIV/0!</v>
      </c>
      <c r="BD122" s="720" t="e">
        <f t="shared" si="31"/>
        <v>#DIV/0!</v>
      </c>
      <c r="BE122" s="720" t="e">
        <f t="shared" si="32"/>
        <v>#DIV/0!</v>
      </c>
      <c r="BF122" s="765"/>
      <c r="BG122" s="765"/>
      <c r="BH122" s="765"/>
      <c r="BI122" s="765"/>
      <c r="BJ122" s="765"/>
      <c r="BK122" s="765"/>
      <c r="BL122" s="765"/>
      <c r="BM122" s="765"/>
      <c r="BN122" s="765"/>
      <c r="BO122" s="765"/>
      <c r="BP122" s="765"/>
      <c r="BQ122" s="765"/>
      <c r="BR122" s="765"/>
      <c r="BS122" s="765"/>
      <c r="BT122" s="765"/>
      <c r="BU122" s="765"/>
      <c r="BV122" s="765"/>
      <c r="BW122" s="765"/>
      <c r="BX122" s="765"/>
      <c r="BY122" s="765"/>
      <c r="BZ122" s="765"/>
      <c r="CA122" s="765"/>
      <c r="CB122" s="765"/>
      <c r="CC122" s="765"/>
      <c r="CD122" s="26"/>
      <c r="CE122" s="729">
        <f t="shared" si="19"/>
        <v>0</v>
      </c>
      <c r="CF122" s="26"/>
      <c r="CG122" s="26"/>
      <c r="CH122" s="26"/>
      <c r="CI122" s="26"/>
      <c r="CJ122" s="26"/>
      <c r="CK122" s="26"/>
      <c r="CL122" s="26"/>
      <c r="CM122" s="26"/>
      <c r="CN122" s="26"/>
      <c r="CO122" s="26"/>
      <c r="CP122" s="26"/>
      <c r="CQ122" s="26"/>
      <c r="CR122" s="26"/>
      <c r="CS122" s="26"/>
      <c r="CT122" s="26"/>
      <c r="CU122" s="26"/>
    </row>
    <row r="123" spans="1:99" ht="15" customHeight="1" x14ac:dyDescent="0.25">
      <c r="A123" s="334">
        <f t="shared" si="20"/>
        <v>0</v>
      </c>
      <c r="B123" s="722"/>
      <c r="C123" s="722"/>
      <c r="D123" s="722"/>
      <c r="E123" s="722"/>
      <c r="F123" s="722"/>
      <c r="G123" s="722"/>
      <c r="H123" s="723"/>
      <c r="I123" s="22"/>
      <c r="J123" s="22"/>
      <c r="K123" s="22"/>
      <c r="L123" s="10"/>
      <c r="M123" s="22"/>
      <c r="N123" s="725"/>
      <c r="O123" s="10"/>
      <c r="P123" s="726"/>
      <c r="Q123" s="749"/>
      <c r="R123" s="726"/>
      <c r="S123" s="726"/>
      <c r="T123" s="726"/>
      <c r="U123" s="316">
        <f t="shared" si="21"/>
        <v>0</v>
      </c>
      <c r="V123" s="168"/>
      <c r="W123" s="331" t="str">
        <f t="shared" si="22"/>
        <v/>
      </c>
      <c r="X123" s="168"/>
      <c r="Y123" s="168"/>
      <c r="Z123" s="168"/>
      <c r="AA123" s="168"/>
      <c r="AB123" s="168"/>
      <c r="AC123" s="168"/>
      <c r="AD123" s="316">
        <f t="shared" si="23"/>
        <v>0</v>
      </c>
      <c r="AE123" s="274"/>
      <c r="AF123" s="724"/>
      <c r="AG123" s="724"/>
      <c r="AH123" s="315">
        <f t="shared" si="24"/>
        <v>0</v>
      </c>
      <c r="AI123" s="759"/>
      <c r="AJ123" s="759"/>
      <c r="AK123" s="759"/>
      <c r="AL123" s="759"/>
      <c r="AM123" s="759"/>
      <c r="AN123" s="759"/>
      <c r="AO123" s="759"/>
      <c r="AP123" s="759"/>
      <c r="AQ123" s="759"/>
      <c r="AR123" s="759"/>
      <c r="AS123" s="315">
        <f t="shared" si="25"/>
        <v>0</v>
      </c>
      <c r="AT123" s="724"/>
      <c r="AU123" s="724"/>
      <c r="AV123" s="315">
        <f t="shared" si="26"/>
        <v>0</v>
      </c>
      <c r="AW123" s="315">
        <f t="shared" si="27"/>
        <v>0</v>
      </c>
      <c r="AX123" s="168"/>
      <c r="AY123" s="168"/>
      <c r="AZ123" s="720" t="e">
        <f t="shared" si="28"/>
        <v>#N/A</v>
      </c>
      <c r="BA123" s="720" t="e">
        <f t="shared" si="29"/>
        <v>#N/A</v>
      </c>
      <c r="BB123" s="720" t="str">
        <f t="shared" si="30"/>
        <v xml:space="preserve"> / </v>
      </c>
      <c r="BC123" s="720" t="e">
        <f t="shared" si="18"/>
        <v>#DIV/0!</v>
      </c>
      <c r="BD123" s="720" t="e">
        <f t="shared" si="31"/>
        <v>#DIV/0!</v>
      </c>
      <c r="BE123" s="720" t="e">
        <f t="shared" si="32"/>
        <v>#DIV/0!</v>
      </c>
      <c r="BF123" s="765"/>
      <c r="BG123" s="765"/>
      <c r="BH123" s="765"/>
      <c r="BI123" s="765"/>
      <c r="BJ123" s="765"/>
      <c r="BK123" s="765"/>
      <c r="BL123" s="765"/>
      <c r="BM123" s="765"/>
      <c r="BN123" s="765"/>
      <c r="BO123" s="765"/>
      <c r="BP123" s="765"/>
      <c r="BQ123" s="765"/>
      <c r="BR123" s="765"/>
      <c r="BS123" s="765"/>
      <c r="BT123" s="765"/>
      <c r="BU123" s="765"/>
      <c r="BV123" s="765"/>
      <c r="BW123" s="765"/>
      <c r="BX123" s="765"/>
      <c r="BY123" s="765"/>
      <c r="BZ123" s="765"/>
      <c r="CA123" s="765"/>
      <c r="CB123" s="765"/>
      <c r="CC123" s="765"/>
      <c r="CD123" s="26"/>
      <c r="CE123" s="729">
        <f t="shared" si="19"/>
        <v>0</v>
      </c>
      <c r="CF123" s="26"/>
      <c r="CG123" s="26"/>
      <c r="CH123" s="26"/>
      <c r="CI123" s="26"/>
      <c r="CJ123" s="26"/>
      <c r="CK123" s="26"/>
      <c r="CL123" s="26"/>
      <c r="CM123" s="26"/>
      <c r="CN123" s="26"/>
      <c r="CO123" s="26"/>
      <c r="CP123" s="26"/>
      <c r="CQ123" s="26"/>
      <c r="CR123" s="26"/>
      <c r="CS123" s="26"/>
      <c r="CT123" s="26"/>
      <c r="CU123" s="26"/>
    </row>
    <row r="124" spans="1:99" ht="15" customHeight="1" x14ac:dyDescent="0.25">
      <c r="A124" s="334">
        <f t="shared" si="20"/>
        <v>0</v>
      </c>
      <c r="B124" s="722"/>
      <c r="C124" s="722"/>
      <c r="D124" s="722"/>
      <c r="E124" s="722"/>
      <c r="F124" s="722"/>
      <c r="G124" s="722"/>
      <c r="H124" s="723"/>
      <c r="I124" s="22"/>
      <c r="J124" s="22"/>
      <c r="K124" s="22"/>
      <c r="L124" s="10"/>
      <c r="M124" s="22"/>
      <c r="N124" s="725"/>
      <c r="O124" s="10"/>
      <c r="P124" s="726"/>
      <c r="Q124" s="749"/>
      <c r="R124" s="726"/>
      <c r="S124" s="726"/>
      <c r="T124" s="726"/>
      <c r="U124" s="316">
        <f t="shared" si="21"/>
        <v>0</v>
      </c>
      <c r="V124" s="168"/>
      <c r="W124" s="331" t="str">
        <f t="shared" si="22"/>
        <v/>
      </c>
      <c r="X124" s="168"/>
      <c r="Y124" s="168"/>
      <c r="Z124" s="168"/>
      <c r="AA124" s="168"/>
      <c r="AB124" s="168"/>
      <c r="AC124" s="168"/>
      <c r="AD124" s="316">
        <f t="shared" si="23"/>
        <v>0</v>
      </c>
      <c r="AE124" s="274"/>
      <c r="AF124" s="724"/>
      <c r="AG124" s="724"/>
      <c r="AH124" s="315">
        <f t="shared" si="24"/>
        <v>0</v>
      </c>
      <c r="AI124" s="759"/>
      <c r="AJ124" s="759"/>
      <c r="AK124" s="759"/>
      <c r="AL124" s="759"/>
      <c r="AM124" s="759"/>
      <c r="AN124" s="759"/>
      <c r="AO124" s="759"/>
      <c r="AP124" s="759"/>
      <c r="AQ124" s="759"/>
      <c r="AR124" s="759"/>
      <c r="AS124" s="315">
        <f t="shared" si="25"/>
        <v>0</v>
      </c>
      <c r="AT124" s="724"/>
      <c r="AU124" s="724"/>
      <c r="AV124" s="315">
        <f t="shared" si="26"/>
        <v>0</v>
      </c>
      <c r="AW124" s="315">
        <f t="shared" si="27"/>
        <v>0</v>
      </c>
      <c r="AX124" s="168"/>
      <c r="AY124" s="168"/>
      <c r="AZ124" s="720" t="e">
        <f t="shared" si="28"/>
        <v>#N/A</v>
      </c>
      <c r="BA124" s="720" t="e">
        <f t="shared" si="29"/>
        <v>#N/A</v>
      </c>
      <c r="BB124" s="720" t="str">
        <f t="shared" si="30"/>
        <v xml:space="preserve"> / </v>
      </c>
      <c r="BC124" s="720" t="e">
        <f t="shared" si="18"/>
        <v>#DIV/0!</v>
      </c>
      <c r="BD124" s="720" t="e">
        <f t="shared" si="31"/>
        <v>#DIV/0!</v>
      </c>
      <c r="BE124" s="720" t="e">
        <f t="shared" si="32"/>
        <v>#DIV/0!</v>
      </c>
      <c r="BF124" s="765"/>
      <c r="BG124" s="765"/>
      <c r="BH124" s="765"/>
      <c r="BI124" s="765"/>
      <c r="BJ124" s="765"/>
      <c r="BK124" s="765"/>
      <c r="BL124" s="765"/>
      <c r="BM124" s="765"/>
      <c r="BN124" s="765"/>
      <c r="BO124" s="765"/>
      <c r="BP124" s="765"/>
      <c r="BQ124" s="765"/>
      <c r="BR124" s="765"/>
      <c r="BS124" s="765"/>
      <c r="BT124" s="765"/>
      <c r="BU124" s="765"/>
      <c r="BV124" s="765"/>
      <c r="BW124" s="765"/>
      <c r="BX124" s="765"/>
      <c r="BY124" s="765"/>
      <c r="BZ124" s="765"/>
      <c r="CA124" s="765"/>
      <c r="CB124" s="765"/>
      <c r="CC124" s="765"/>
      <c r="CD124" s="26"/>
      <c r="CE124" s="729">
        <f t="shared" si="19"/>
        <v>0</v>
      </c>
      <c r="CF124" s="26"/>
      <c r="CG124" s="26"/>
      <c r="CH124" s="26"/>
      <c r="CI124" s="26"/>
      <c r="CJ124" s="26"/>
      <c r="CK124" s="26"/>
      <c r="CL124" s="26"/>
      <c r="CM124" s="26"/>
      <c r="CN124" s="26"/>
      <c r="CO124" s="26"/>
      <c r="CP124" s="26"/>
      <c r="CQ124" s="26"/>
      <c r="CR124" s="26"/>
      <c r="CS124" s="26"/>
      <c r="CT124" s="26"/>
      <c r="CU124" s="26"/>
    </row>
    <row r="125" spans="1:99" ht="15" customHeight="1" x14ac:dyDescent="0.25">
      <c r="A125" s="334">
        <f t="shared" si="20"/>
        <v>0</v>
      </c>
      <c r="B125" s="722"/>
      <c r="C125" s="722"/>
      <c r="D125" s="722"/>
      <c r="E125" s="722"/>
      <c r="F125" s="722"/>
      <c r="G125" s="722"/>
      <c r="H125" s="723"/>
      <c r="I125" s="22"/>
      <c r="J125" s="22"/>
      <c r="K125" s="22"/>
      <c r="L125" s="10"/>
      <c r="M125" s="22"/>
      <c r="N125" s="725"/>
      <c r="O125" s="10"/>
      <c r="P125" s="726"/>
      <c r="Q125" s="749"/>
      <c r="R125" s="726"/>
      <c r="S125" s="726"/>
      <c r="T125" s="726"/>
      <c r="U125" s="316">
        <f t="shared" si="21"/>
        <v>0</v>
      </c>
      <c r="V125" s="168"/>
      <c r="W125" s="331" t="str">
        <f t="shared" si="22"/>
        <v/>
      </c>
      <c r="X125" s="168"/>
      <c r="Y125" s="168"/>
      <c r="Z125" s="168"/>
      <c r="AA125" s="168"/>
      <c r="AB125" s="168"/>
      <c r="AC125" s="168"/>
      <c r="AD125" s="316">
        <f t="shared" si="23"/>
        <v>0</v>
      </c>
      <c r="AE125" s="274"/>
      <c r="AF125" s="724"/>
      <c r="AG125" s="724"/>
      <c r="AH125" s="315">
        <f t="shared" si="24"/>
        <v>0</v>
      </c>
      <c r="AI125" s="759"/>
      <c r="AJ125" s="759"/>
      <c r="AK125" s="759"/>
      <c r="AL125" s="759"/>
      <c r="AM125" s="759"/>
      <c r="AN125" s="759"/>
      <c r="AO125" s="759"/>
      <c r="AP125" s="759"/>
      <c r="AQ125" s="759"/>
      <c r="AR125" s="759"/>
      <c r="AS125" s="315">
        <f t="shared" si="25"/>
        <v>0</v>
      </c>
      <c r="AT125" s="724"/>
      <c r="AU125" s="724"/>
      <c r="AV125" s="315">
        <f t="shared" si="26"/>
        <v>0</v>
      </c>
      <c r="AW125" s="315">
        <f t="shared" si="27"/>
        <v>0</v>
      </c>
      <c r="AX125" s="168"/>
      <c r="AY125" s="168"/>
      <c r="AZ125" s="720" t="e">
        <f t="shared" si="28"/>
        <v>#N/A</v>
      </c>
      <c r="BA125" s="720" t="e">
        <f t="shared" si="29"/>
        <v>#N/A</v>
      </c>
      <c r="BB125" s="720" t="str">
        <f t="shared" si="30"/>
        <v xml:space="preserve"> / </v>
      </c>
      <c r="BC125" s="720" t="e">
        <f t="shared" si="18"/>
        <v>#DIV/0!</v>
      </c>
      <c r="BD125" s="720" t="e">
        <f t="shared" si="31"/>
        <v>#DIV/0!</v>
      </c>
      <c r="BE125" s="720" t="e">
        <f t="shared" si="32"/>
        <v>#DIV/0!</v>
      </c>
      <c r="BF125" s="765"/>
      <c r="BG125" s="765"/>
      <c r="BH125" s="765"/>
      <c r="BI125" s="765"/>
      <c r="BJ125" s="765"/>
      <c r="BK125" s="765"/>
      <c r="BL125" s="765"/>
      <c r="BM125" s="765"/>
      <c r="BN125" s="765"/>
      <c r="BO125" s="765"/>
      <c r="BP125" s="765"/>
      <c r="BQ125" s="765"/>
      <c r="BR125" s="765"/>
      <c r="BS125" s="765"/>
      <c r="BT125" s="765"/>
      <c r="BU125" s="765"/>
      <c r="BV125" s="765"/>
      <c r="BW125" s="765"/>
      <c r="BX125" s="765"/>
      <c r="BY125" s="765"/>
      <c r="BZ125" s="765"/>
      <c r="CA125" s="765"/>
      <c r="CB125" s="765"/>
      <c r="CC125" s="765"/>
      <c r="CD125" s="26"/>
      <c r="CE125" s="729">
        <f t="shared" si="19"/>
        <v>0</v>
      </c>
      <c r="CF125" s="26"/>
      <c r="CG125" s="26"/>
      <c r="CH125" s="26"/>
      <c r="CI125" s="26"/>
      <c r="CJ125" s="26"/>
      <c r="CK125" s="26"/>
      <c r="CL125" s="26"/>
      <c r="CM125" s="26"/>
      <c r="CN125" s="26"/>
      <c r="CO125" s="26"/>
      <c r="CP125" s="26"/>
      <c r="CQ125" s="26"/>
      <c r="CR125" s="26"/>
      <c r="CS125" s="26"/>
      <c r="CT125" s="26"/>
      <c r="CU125" s="26"/>
    </row>
    <row r="126" spans="1:99" ht="15" customHeight="1" x14ac:dyDescent="0.25">
      <c r="A126" s="334">
        <f t="shared" si="20"/>
        <v>0</v>
      </c>
      <c r="B126" s="722"/>
      <c r="C126" s="722"/>
      <c r="D126" s="722"/>
      <c r="E126" s="722"/>
      <c r="F126" s="722"/>
      <c r="G126" s="722"/>
      <c r="H126" s="723"/>
      <c r="I126" s="22"/>
      <c r="J126" s="22"/>
      <c r="K126" s="22"/>
      <c r="L126" s="10"/>
      <c r="M126" s="22"/>
      <c r="N126" s="725"/>
      <c r="O126" s="10"/>
      <c r="P126" s="726"/>
      <c r="Q126" s="749"/>
      <c r="R126" s="726"/>
      <c r="S126" s="726"/>
      <c r="T126" s="726"/>
      <c r="U126" s="316">
        <f t="shared" si="21"/>
        <v>0</v>
      </c>
      <c r="V126" s="168"/>
      <c r="W126" s="331" t="str">
        <f t="shared" si="22"/>
        <v/>
      </c>
      <c r="X126" s="168"/>
      <c r="Y126" s="168"/>
      <c r="Z126" s="168"/>
      <c r="AA126" s="168"/>
      <c r="AB126" s="168"/>
      <c r="AC126" s="168"/>
      <c r="AD126" s="316">
        <f t="shared" si="23"/>
        <v>0</v>
      </c>
      <c r="AE126" s="274"/>
      <c r="AF126" s="724"/>
      <c r="AG126" s="724"/>
      <c r="AH126" s="315">
        <f t="shared" si="24"/>
        <v>0</v>
      </c>
      <c r="AI126" s="759"/>
      <c r="AJ126" s="759"/>
      <c r="AK126" s="759"/>
      <c r="AL126" s="759"/>
      <c r="AM126" s="759"/>
      <c r="AN126" s="759"/>
      <c r="AO126" s="759"/>
      <c r="AP126" s="759"/>
      <c r="AQ126" s="759"/>
      <c r="AR126" s="759"/>
      <c r="AS126" s="315">
        <f t="shared" si="25"/>
        <v>0</v>
      </c>
      <c r="AT126" s="724"/>
      <c r="AU126" s="724"/>
      <c r="AV126" s="315">
        <f t="shared" si="26"/>
        <v>0</v>
      </c>
      <c r="AW126" s="315">
        <f t="shared" si="27"/>
        <v>0</v>
      </c>
      <c r="AX126" s="168"/>
      <c r="AY126" s="168"/>
      <c r="AZ126" s="720" t="e">
        <f t="shared" si="28"/>
        <v>#N/A</v>
      </c>
      <c r="BA126" s="720" t="e">
        <f t="shared" si="29"/>
        <v>#N/A</v>
      </c>
      <c r="BB126" s="720" t="str">
        <f t="shared" si="30"/>
        <v xml:space="preserve"> / </v>
      </c>
      <c r="BC126" s="720" t="e">
        <f t="shared" si="18"/>
        <v>#DIV/0!</v>
      </c>
      <c r="BD126" s="720" t="e">
        <f t="shared" si="31"/>
        <v>#DIV/0!</v>
      </c>
      <c r="BE126" s="720" t="e">
        <f t="shared" si="32"/>
        <v>#DIV/0!</v>
      </c>
      <c r="BF126" s="765"/>
      <c r="BG126" s="765"/>
      <c r="BH126" s="765"/>
      <c r="BI126" s="765"/>
      <c r="BJ126" s="765"/>
      <c r="BK126" s="765"/>
      <c r="BL126" s="765"/>
      <c r="BM126" s="765"/>
      <c r="BN126" s="765"/>
      <c r="BO126" s="765"/>
      <c r="BP126" s="765"/>
      <c r="BQ126" s="765"/>
      <c r="BR126" s="765"/>
      <c r="BS126" s="765"/>
      <c r="BT126" s="765"/>
      <c r="BU126" s="765"/>
      <c r="BV126" s="765"/>
      <c r="BW126" s="765"/>
      <c r="BX126" s="765"/>
      <c r="BY126" s="765"/>
      <c r="BZ126" s="765"/>
      <c r="CA126" s="765"/>
      <c r="CB126" s="765"/>
      <c r="CC126" s="765"/>
      <c r="CD126" s="26"/>
      <c r="CE126" s="729">
        <f t="shared" si="19"/>
        <v>0</v>
      </c>
      <c r="CF126" s="26"/>
      <c r="CG126" s="26"/>
      <c r="CH126" s="26"/>
      <c r="CI126" s="26"/>
      <c r="CJ126" s="26"/>
      <c r="CK126" s="26"/>
      <c r="CL126" s="26"/>
      <c r="CM126" s="26"/>
      <c r="CN126" s="26"/>
      <c r="CO126" s="26"/>
      <c r="CP126" s="26"/>
      <c r="CQ126" s="26"/>
      <c r="CR126" s="26"/>
      <c r="CS126" s="26"/>
      <c r="CT126" s="26"/>
      <c r="CU126" s="26"/>
    </row>
    <row r="127" spans="1:99" ht="15" customHeight="1" x14ac:dyDescent="0.25">
      <c r="A127" s="334">
        <f t="shared" si="20"/>
        <v>0</v>
      </c>
      <c r="B127" s="722"/>
      <c r="C127" s="722"/>
      <c r="D127" s="722"/>
      <c r="E127" s="722"/>
      <c r="F127" s="722"/>
      <c r="G127" s="722"/>
      <c r="H127" s="723"/>
      <c r="I127" s="22"/>
      <c r="J127" s="22"/>
      <c r="K127" s="22"/>
      <c r="L127" s="10"/>
      <c r="M127" s="22"/>
      <c r="N127" s="725"/>
      <c r="O127" s="10"/>
      <c r="P127" s="726"/>
      <c r="Q127" s="749"/>
      <c r="R127" s="726"/>
      <c r="S127" s="726"/>
      <c r="T127" s="726"/>
      <c r="U127" s="316">
        <f t="shared" si="21"/>
        <v>0</v>
      </c>
      <c r="V127" s="168"/>
      <c r="W127" s="331" t="str">
        <f t="shared" si="22"/>
        <v/>
      </c>
      <c r="X127" s="168"/>
      <c r="Y127" s="168"/>
      <c r="Z127" s="168"/>
      <c r="AA127" s="168"/>
      <c r="AB127" s="168"/>
      <c r="AC127" s="168"/>
      <c r="AD127" s="316">
        <f t="shared" si="23"/>
        <v>0</v>
      </c>
      <c r="AE127" s="274"/>
      <c r="AF127" s="724"/>
      <c r="AG127" s="724"/>
      <c r="AH127" s="315">
        <f t="shared" si="24"/>
        <v>0</v>
      </c>
      <c r="AI127" s="759"/>
      <c r="AJ127" s="759"/>
      <c r="AK127" s="759"/>
      <c r="AL127" s="759"/>
      <c r="AM127" s="759"/>
      <c r="AN127" s="759"/>
      <c r="AO127" s="759"/>
      <c r="AP127" s="759"/>
      <c r="AQ127" s="759"/>
      <c r="AR127" s="759"/>
      <c r="AS127" s="315">
        <f t="shared" si="25"/>
        <v>0</v>
      </c>
      <c r="AT127" s="724"/>
      <c r="AU127" s="724"/>
      <c r="AV127" s="315">
        <f t="shared" si="26"/>
        <v>0</v>
      </c>
      <c r="AW127" s="315">
        <f t="shared" si="27"/>
        <v>0</v>
      </c>
      <c r="AX127" s="168"/>
      <c r="AY127" s="168"/>
      <c r="AZ127" s="720" t="e">
        <f t="shared" si="28"/>
        <v>#N/A</v>
      </c>
      <c r="BA127" s="720" t="e">
        <f t="shared" si="29"/>
        <v>#N/A</v>
      </c>
      <c r="BB127" s="720" t="str">
        <f t="shared" si="30"/>
        <v xml:space="preserve"> / </v>
      </c>
      <c r="BC127" s="720" t="e">
        <f t="shared" si="18"/>
        <v>#DIV/0!</v>
      </c>
      <c r="BD127" s="720" t="e">
        <f t="shared" si="31"/>
        <v>#DIV/0!</v>
      </c>
      <c r="BE127" s="720" t="e">
        <f t="shared" si="32"/>
        <v>#DIV/0!</v>
      </c>
      <c r="BF127" s="765"/>
      <c r="BG127" s="765"/>
      <c r="BH127" s="765"/>
      <c r="BI127" s="765"/>
      <c r="BJ127" s="765"/>
      <c r="BK127" s="765"/>
      <c r="BL127" s="765"/>
      <c r="BM127" s="765"/>
      <c r="BN127" s="765"/>
      <c r="BO127" s="765"/>
      <c r="BP127" s="765"/>
      <c r="BQ127" s="765"/>
      <c r="BR127" s="765"/>
      <c r="BS127" s="765"/>
      <c r="BT127" s="765"/>
      <c r="BU127" s="765"/>
      <c r="BV127" s="765"/>
      <c r="BW127" s="765"/>
      <c r="BX127" s="765"/>
      <c r="BY127" s="765"/>
      <c r="BZ127" s="765"/>
      <c r="CA127" s="765"/>
      <c r="CB127" s="765"/>
      <c r="CC127" s="765"/>
      <c r="CD127" s="26"/>
      <c r="CE127" s="729">
        <f t="shared" si="19"/>
        <v>0</v>
      </c>
      <c r="CF127" s="26"/>
      <c r="CG127" s="26"/>
      <c r="CH127" s="26"/>
      <c r="CI127" s="26"/>
      <c r="CJ127" s="26"/>
      <c r="CK127" s="26"/>
      <c r="CL127" s="26"/>
      <c r="CM127" s="26"/>
      <c r="CN127" s="26"/>
      <c r="CO127" s="26"/>
      <c r="CP127" s="26"/>
      <c r="CQ127" s="26"/>
      <c r="CR127" s="26"/>
      <c r="CS127" s="26"/>
      <c r="CT127" s="26"/>
      <c r="CU127" s="26"/>
    </row>
    <row r="128" spans="1:99" ht="15" customHeight="1" x14ac:dyDescent="0.25">
      <c r="A128" s="334">
        <f t="shared" si="20"/>
        <v>0</v>
      </c>
      <c r="B128" s="722"/>
      <c r="C128" s="722"/>
      <c r="D128" s="722"/>
      <c r="E128" s="722"/>
      <c r="F128" s="722"/>
      <c r="G128" s="722"/>
      <c r="H128" s="723"/>
      <c r="I128" s="22"/>
      <c r="J128" s="22"/>
      <c r="K128" s="22"/>
      <c r="L128" s="10"/>
      <c r="M128" s="22"/>
      <c r="N128" s="725"/>
      <c r="O128" s="10"/>
      <c r="P128" s="726"/>
      <c r="Q128" s="749"/>
      <c r="R128" s="726"/>
      <c r="S128" s="726"/>
      <c r="T128" s="726"/>
      <c r="U128" s="316">
        <f t="shared" si="21"/>
        <v>0</v>
      </c>
      <c r="V128" s="168"/>
      <c r="W128" s="331" t="str">
        <f t="shared" si="22"/>
        <v/>
      </c>
      <c r="X128" s="168"/>
      <c r="Y128" s="168"/>
      <c r="Z128" s="168"/>
      <c r="AA128" s="168"/>
      <c r="AB128" s="168"/>
      <c r="AC128" s="168"/>
      <c r="AD128" s="316">
        <f t="shared" si="23"/>
        <v>0</v>
      </c>
      <c r="AE128" s="274"/>
      <c r="AF128" s="724"/>
      <c r="AG128" s="724"/>
      <c r="AH128" s="315">
        <f t="shared" si="24"/>
        <v>0</v>
      </c>
      <c r="AI128" s="759"/>
      <c r="AJ128" s="759"/>
      <c r="AK128" s="759"/>
      <c r="AL128" s="759"/>
      <c r="AM128" s="759"/>
      <c r="AN128" s="759"/>
      <c r="AO128" s="759"/>
      <c r="AP128" s="759"/>
      <c r="AQ128" s="759"/>
      <c r="AR128" s="759"/>
      <c r="AS128" s="315">
        <f t="shared" si="25"/>
        <v>0</v>
      </c>
      <c r="AT128" s="724"/>
      <c r="AU128" s="724"/>
      <c r="AV128" s="315">
        <f t="shared" si="26"/>
        <v>0</v>
      </c>
      <c r="AW128" s="315">
        <f t="shared" si="27"/>
        <v>0</v>
      </c>
      <c r="AX128" s="168"/>
      <c r="AY128" s="168"/>
      <c r="AZ128" s="720" t="e">
        <f t="shared" si="28"/>
        <v>#N/A</v>
      </c>
      <c r="BA128" s="720" t="e">
        <f t="shared" si="29"/>
        <v>#N/A</v>
      </c>
      <c r="BB128" s="720" t="str">
        <f t="shared" si="30"/>
        <v xml:space="preserve"> / </v>
      </c>
      <c r="BC128" s="720" t="e">
        <f t="shared" si="18"/>
        <v>#DIV/0!</v>
      </c>
      <c r="BD128" s="720" t="e">
        <f t="shared" si="31"/>
        <v>#DIV/0!</v>
      </c>
      <c r="BE128" s="720" t="e">
        <f t="shared" si="32"/>
        <v>#DIV/0!</v>
      </c>
      <c r="BF128" s="765"/>
      <c r="BG128" s="765"/>
      <c r="BH128" s="765"/>
      <c r="BI128" s="765"/>
      <c r="BJ128" s="765"/>
      <c r="BK128" s="765"/>
      <c r="BL128" s="765"/>
      <c r="BM128" s="765"/>
      <c r="BN128" s="765"/>
      <c r="BO128" s="765"/>
      <c r="BP128" s="765"/>
      <c r="BQ128" s="765"/>
      <c r="BR128" s="765"/>
      <c r="BS128" s="765"/>
      <c r="BT128" s="765"/>
      <c r="BU128" s="765"/>
      <c r="BV128" s="765"/>
      <c r="BW128" s="765"/>
      <c r="BX128" s="765"/>
      <c r="BY128" s="765"/>
      <c r="BZ128" s="765"/>
      <c r="CA128" s="765"/>
      <c r="CB128" s="765"/>
      <c r="CC128" s="765"/>
      <c r="CD128" s="26"/>
      <c r="CE128" s="729">
        <f t="shared" si="19"/>
        <v>0</v>
      </c>
      <c r="CF128" s="26"/>
      <c r="CG128" s="26"/>
      <c r="CH128" s="26"/>
      <c r="CI128" s="26"/>
      <c r="CJ128" s="26"/>
      <c r="CK128" s="26"/>
      <c r="CL128" s="26"/>
      <c r="CM128" s="26"/>
      <c r="CN128" s="26"/>
      <c r="CO128" s="26"/>
      <c r="CP128" s="26"/>
      <c r="CQ128" s="26"/>
      <c r="CR128" s="26"/>
      <c r="CS128" s="26"/>
      <c r="CT128" s="26"/>
      <c r="CU128" s="26"/>
    </row>
    <row r="129" spans="1:99" ht="15" customHeight="1" x14ac:dyDescent="0.25">
      <c r="A129" s="334">
        <f t="shared" si="20"/>
        <v>0</v>
      </c>
      <c r="B129" s="722"/>
      <c r="C129" s="722"/>
      <c r="D129" s="722"/>
      <c r="E129" s="722"/>
      <c r="F129" s="722"/>
      <c r="G129" s="722"/>
      <c r="H129" s="723"/>
      <c r="I129" s="22"/>
      <c r="J129" s="22"/>
      <c r="K129" s="22"/>
      <c r="L129" s="10"/>
      <c r="M129" s="22"/>
      <c r="N129" s="725"/>
      <c r="O129" s="10"/>
      <c r="P129" s="726"/>
      <c r="Q129" s="749"/>
      <c r="R129" s="726"/>
      <c r="S129" s="726"/>
      <c r="T129" s="726"/>
      <c r="U129" s="316">
        <f t="shared" si="21"/>
        <v>0</v>
      </c>
      <c r="V129" s="168"/>
      <c r="W129" s="331" t="str">
        <f t="shared" si="22"/>
        <v/>
      </c>
      <c r="X129" s="168"/>
      <c r="Y129" s="168"/>
      <c r="Z129" s="168"/>
      <c r="AA129" s="168"/>
      <c r="AB129" s="168"/>
      <c r="AC129" s="168"/>
      <c r="AD129" s="316">
        <f t="shared" si="23"/>
        <v>0</v>
      </c>
      <c r="AE129" s="274"/>
      <c r="AF129" s="724"/>
      <c r="AG129" s="724"/>
      <c r="AH129" s="315">
        <f t="shared" si="24"/>
        <v>0</v>
      </c>
      <c r="AI129" s="759"/>
      <c r="AJ129" s="759"/>
      <c r="AK129" s="759"/>
      <c r="AL129" s="759"/>
      <c r="AM129" s="759"/>
      <c r="AN129" s="759"/>
      <c r="AO129" s="759"/>
      <c r="AP129" s="759"/>
      <c r="AQ129" s="759"/>
      <c r="AR129" s="759"/>
      <c r="AS129" s="315">
        <f t="shared" si="25"/>
        <v>0</v>
      </c>
      <c r="AT129" s="724"/>
      <c r="AU129" s="724"/>
      <c r="AV129" s="315">
        <f t="shared" si="26"/>
        <v>0</v>
      </c>
      <c r="AW129" s="315">
        <f t="shared" si="27"/>
        <v>0</v>
      </c>
      <c r="AX129" s="168"/>
      <c r="AY129" s="168"/>
      <c r="AZ129" s="720" t="e">
        <f t="shared" si="28"/>
        <v>#N/A</v>
      </c>
      <c r="BA129" s="720" t="e">
        <f t="shared" si="29"/>
        <v>#N/A</v>
      </c>
      <c r="BB129" s="720" t="str">
        <f t="shared" si="30"/>
        <v xml:space="preserve"> / </v>
      </c>
      <c r="BC129" s="720" t="e">
        <f t="shared" si="18"/>
        <v>#DIV/0!</v>
      </c>
      <c r="BD129" s="720" t="e">
        <f t="shared" si="31"/>
        <v>#DIV/0!</v>
      </c>
      <c r="BE129" s="720" t="e">
        <f t="shared" si="32"/>
        <v>#DIV/0!</v>
      </c>
      <c r="BF129" s="765"/>
      <c r="BG129" s="765"/>
      <c r="BH129" s="765"/>
      <c r="BI129" s="765"/>
      <c r="BJ129" s="765"/>
      <c r="BK129" s="765"/>
      <c r="BL129" s="765"/>
      <c r="BM129" s="765"/>
      <c r="BN129" s="765"/>
      <c r="BO129" s="765"/>
      <c r="BP129" s="765"/>
      <c r="BQ129" s="765"/>
      <c r="BR129" s="765"/>
      <c r="BS129" s="765"/>
      <c r="BT129" s="765"/>
      <c r="BU129" s="765"/>
      <c r="BV129" s="765"/>
      <c r="BW129" s="765"/>
      <c r="BX129" s="765"/>
      <c r="BY129" s="765"/>
      <c r="BZ129" s="765"/>
      <c r="CA129" s="765"/>
      <c r="CB129" s="765"/>
      <c r="CC129" s="765"/>
      <c r="CD129" s="26"/>
      <c r="CE129" s="729">
        <f t="shared" si="19"/>
        <v>0</v>
      </c>
      <c r="CF129" s="26"/>
      <c r="CG129" s="26"/>
      <c r="CH129" s="26"/>
      <c r="CI129" s="26"/>
      <c r="CJ129" s="26"/>
      <c r="CK129" s="26"/>
      <c r="CL129" s="26"/>
      <c r="CM129" s="26"/>
      <c r="CN129" s="26"/>
      <c r="CO129" s="26"/>
      <c r="CP129" s="26"/>
      <c r="CQ129" s="26"/>
      <c r="CR129" s="26"/>
      <c r="CS129" s="26"/>
      <c r="CT129" s="26"/>
      <c r="CU129" s="26"/>
    </row>
    <row r="130" spans="1:99" ht="15" customHeight="1" x14ac:dyDescent="0.25">
      <c r="A130" s="334">
        <f t="shared" si="20"/>
        <v>0</v>
      </c>
      <c r="B130" s="722"/>
      <c r="C130" s="722"/>
      <c r="D130" s="722"/>
      <c r="E130" s="722"/>
      <c r="F130" s="722"/>
      <c r="G130" s="722"/>
      <c r="H130" s="723"/>
      <c r="I130" s="22"/>
      <c r="J130" s="22"/>
      <c r="K130" s="22"/>
      <c r="L130" s="10"/>
      <c r="M130" s="22"/>
      <c r="N130" s="725"/>
      <c r="O130" s="10"/>
      <c r="P130" s="726"/>
      <c r="Q130" s="749"/>
      <c r="R130" s="726"/>
      <c r="S130" s="726"/>
      <c r="T130" s="726"/>
      <c r="U130" s="316">
        <f t="shared" si="21"/>
        <v>0</v>
      </c>
      <c r="V130" s="168"/>
      <c r="W130" s="331" t="str">
        <f t="shared" si="22"/>
        <v/>
      </c>
      <c r="X130" s="168"/>
      <c r="Y130" s="168"/>
      <c r="Z130" s="168"/>
      <c r="AA130" s="168"/>
      <c r="AB130" s="168"/>
      <c r="AC130" s="168"/>
      <c r="AD130" s="316">
        <f t="shared" si="23"/>
        <v>0</v>
      </c>
      <c r="AE130" s="274"/>
      <c r="AF130" s="724"/>
      <c r="AG130" s="724"/>
      <c r="AH130" s="315">
        <f t="shared" si="24"/>
        <v>0</v>
      </c>
      <c r="AI130" s="759"/>
      <c r="AJ130" s="759"/>
      <c r="AK130" s="759"/>
      <c r="AL130" s="759"/>
      <c r="AM130" s="759"/>
      <c r="AN130" s="759"/>
      <c r="AO130" s="759"/>
      <c r="AP130" s="759"/>
      <c r="AQ130" s="759"/>
      <c r="AR130" s="759"/>
      <c r="AS130" s="315">
        <f t="shared" si="25"/>
        <v>0</v>
      </c>
      <c r="AT130" s="724"/>
      <c r="AU130" s="724"/>
      <c r="AV130" s="315">
        <f t="shared" si="26"/>
        <v>0</v>
      </c>
      <c r="AW130" s="315">
        <f t="shared" si="27"/>
        <v>0</v>
      </c>
      <c r="AX130" s="168"/>
      <c r="AY130" s="168"/>
      <c r="AZ130" s="720" t="e">
        <f t="shared" si="28"/>
        <v>#N/A</v>
      </c>
      <c r="BA130" s="720" t="e">
        <f t="shared" si="29"/>
        <v>#N/A</v>
      </c>
      <c r="BB130" s="720" t="str">
        <f t="shared" si="30"/>
        <v xml:space="preserve"> / </v>
      </c>
      <c r="BC130" s="720" t="e">
        <f t="shared" si="18"/>
        <v>#DIV/0!</v>
      </c>
      <c r="BD130" s="720" t="e">
        <f t="shared" si="31"/>
        <v>#DIV/0!</v>
      </c>
      <c r="BE130" s="720" t="e">
        <f t="shared" si="32"/>
        <v>#DIV/0!</v>
      </c>
      <c r="BF130" s="765"/>
      <c r="BG130" s="765"/>
      <c r="BH130" s="765"/>
      <c r="BI130" s="765"/>
      <c r="BJ130" s="765"/>
      <c r="BK130" s="765"/>
      <c r="BL130" s="765"/>
      <c r="BM130" s="765"/>
      <c r="BN130" s="765"/>
      <c r="BO130" s="765"/>
      <c r="BP130" s="765"/>
      <c r="BQ130" s="765"/>
      <c r="BR130" s="765"/>
      <c r="BS130" s="765"/>
      <c r="BT130" s="765"/>
      <c r="BU130" s="765"/>
      <c r="BV130" s="765"/>
      <c r="BW130" s="765"/>
      <c r="BX130" s="765"/>
      <c r="BY130" s="765"/>
      <c r="BZ130" s="765"/>
      <c r="CA130" s="765"/>
      <c r="CB130" s="765"/>
      <c r="CC130" s="765"/>
      <c r="CD130" s="26"/>
      <c r="CE130" s="729">
        <f t="shared" si="19"/>
        <v>0</v>
      </c>
      <c r="CF130" s="26"/>
      <c r="CG130" s="26"/>
      <c r="CH130" s="26"/>
      <c r="CI130" s="26"/>
      <c r="CJ130" s="26"/>
      <c r="CK130" s="26"/>
      <c r="CL130" s="26"/>
      <c r="CM130" s="26"/>
      <c r="CN130" s="26"/>
      <c r="CO130" s="26"/>
      <c r="CP130" s="26"/>
      <c r="CQ130" s="26"/>
      <c r="CR130" s="26"/>
      <c r="CS130" s="26"/>
      <c r="CT130" s="26"/>
      <c r="CU130" s="26"/>
    </row>
    <row r="131" spans="1:99" ht="15" customHeight="1" x14ac:dyDescent="0.25">
      <c r="A131" s="334">
        <f t="shared" si="20"/>
        <v>0</v>
      </c>
      <c r="B131" s="722"/>
      <c r="C131" s="722"/>
      <c r="D131" s="722"/>
      <c r="E131" s="722"/>
      <c r="F131" s="722"/>
      <c r="G131" s="722"/>
      <c r="H131" s="723"/>
      <c r="I131" s="22"/>
      <c r="J131" s="22"/>
      <c r="K131" s="22"/>
      <c r="L131" s="10"/>
      <c r="M131" s="22"/>
      <c r="N131" s="725"/>
      <c r="O131" s="10"/>
      <c r="P131" s="726"/>
      <c r="Q131" s="749"/>
      <c r="R131" s="726"/>
      <c r="S131" s="726"/>
      <c r="T131" s="726"/>
      <c r="U131" s="316">
        <f t="shared" si="21"/>
        <v>0</v>
      </c>
      <c r="V131" s="168"/>
      <c r="W131" s="331" t="str">
        <f t="shared" si="22"/>
        <v/>
      </c>
      <c r="X131" s="168"/>
      <c r="Y131" s="168"/>
      <c r="Z131" s="168"/>
      <c r="AA131" s="168"/>
      <c r="AB131" s="168"/>
      <c r="AC131" s="168"/>
      <c r="AD131" s="316">
        <f t="shared" si="23"/>
        <v>0</v>
      </c>
      <c r="AE131" s="274"/>
      <c r="AF131" s="724"/>
      <c r="AG131" s="724"/>
      <c r="AH131" s="315">
        <f t="shared" si="24"/>
        <v>0</v>
      </c>
      <c r="AI131" s="759"/>
      <c r="AJ131" s="759"/>
      <c r="AK131" s="759"/>
      <c r="AL131" s="759"/>
      <c r="AM131" s="759"/>
      <c r="AN131" s="759"/>
      <c r="AO131" s="759"/>
      <c r="AP131" s="759"/>
      <c r="AQ131" s="759"/>
      <c r="AR131" s="759"/>
      <c r="AS131" s="315">
        <f t="shared" si="25"/>
        <v>0</v>
      </c>
      <c r="AT131" s="724"/>
      <c r="AU131" s="724"/>
      <c r="AV131" s="315">
        <f t="shared" si="26"/>
        <v>0</v>
      </c>
      <c r="AW131" s="315">
        <f t="shared" si="27"/>
        <v>0</v>
      </c>
      <c r="AX131" s="168"/>
      <c r="AY131" s="168"/>
      <c r="AZ131" s="720" t="e">
        <f t="shared" si="28"/>
        <v>#N/A</v>
      </c>
      <c r="BA131" s="720" t="e">
        <f t="shared" si="29"/>
        <v>#N/A</v>
      </c>
      <c r="BB131" s="720" t="str">
        <f t="shared" si="30"/>
        <v xml:space="preserve"> / </v>
      </c>
      <c r="BC131" s="720" t="e">
        <f t="shared" si="18"/>
        <v>#DIV/0!</v>
      </c>
      <c r="BD131" s="720" t="e">
        <f t="shared" si="31"/>
        <v>#DIV/0!</v>
      </c>
      <c r="BE131" s="720" t="e">
        <f t="shared" si="32"/>
        <v>#DIV/0!</v>
      </c>
      <c r="BF131" s="765"/>
      <c r="BG131" s="765"/>
      <c r="BH131" s="765"/>
      <c r="BI131" s="765"/>
      <c r="BJ131" s="765"/>
      <c r="BK131" s="765"/>
      <c r="BL131" s="765"/>
      <c r="BM131" s="765"/>
      <c r="BN131" s="765"/>
      <c r="BO131" s="765"/>
      <c r="BP131" s="765"/>
      <c r="BQ131" s="765"/>
      <c r="BR131" s="765"/>
      <c r="BS131" s="765"/>
      <c r="BT131" s="765"/>
      <c r="BU131" s="765"/>
      <c r="BV131" s="765"/>
      <c r="BW131" s="765"/>
      <c r="BX131" s="765"/>
      <c r="BY131" s="765"/>
      <c r="BZ131" s="765"/>
      <c r="CA131" s="765"/>
      <c r="CB131" s="765"/>
      <c r="CC131" s="765"/>
      <c r="CD131" s="26"/>
      <c r="CE131" s="729">
        <f t="shared" si="19"/>
        <v>0</v>
      </c>
      <c r="CF131" s="26"/>
      <c r="CG131" s="26"/>
      <c r="CH131" s="26"/>
      <c r="CI131" s="26"/>
      <c r="CJ131" s="26"/>
      <c r="CK131" s="26"/>
      <c r="CL131" s="26"/>
      <c r="CM131" s="26"/>
      <c r="CN131" s="26"/>
      <c r="CO131" s="26"/>
      <c r="CP131" s="26"/>
      <c r="CQ131" s="26"/>
      <c r="CR131" s="26"/>
      <c r="CS131" s="26"/>
      <c r="CT131" s="26"/>
      <c r="CU131" s="26"/>
    </row>
    <row r="132" spans="1:99" ht="15" customHeight="1" x14ac:dyDescent="0.25">
      <c r="A132" s="334">
        <f t="shared" si="20"/>
        <v>0</v>
      </c>
      <c r="B132" s="722"/>
      <c r="C132" s="722"/>
      <c r="D132" s="722"/>
      <c r="E132" s="722"/>
      <c r="F132" s="722"/>
      <c r="G132" s="722"/>
      <c r="H132" s="723"/>
      <c r="I132" s="22"/>
      <c r="J132" s="22"/>
      <c r="K132" s="22"/>
      <c r="L132" s="10"/>
      <c r="M132" s="22"/>
      <c r="N132" s="725"/>
      <c r="O132" s="10"/>
      <c r="P132" s="726"/>
      <c r="Q132" s="749"/>
      <c r="R132" s="726"/>
      <c r="S132" s="726"/>
      <c r="T132" s="726"/>
      <c r="U132" s="316">
        <f t="shared" si="21"/>
        <v>0</v>
      </c>
      <c r="V132" s="168"/>
      <c r="W132" s="331" t="str">
        <f t="shared" si="22"/>
        <v/>
      </c>
      <c r="X132" s="168"/>
      <c r="Y132" s="168"/>
      <c r="Z132" s="168"/>
      <c r="AA132" s="168"/>
      <c r="AB132" s="168"/>
      <c r="AC132" s="168"/>
      <c r="AD132" s="316">
        <f t="shared" si="23"/>
        <v>0</v>
      </c>
      <c r="AE132" s="274"/>
      <c r="AF132" s="724"/>
      <c r="AG132" s="724"/>
      <c r="AH132" s="315">
        <f t="shared" si="24"/>
        <v>0</v>
      </c>
      <c r="AI132" s="759"/>
      <c r="AJ132" s="759"/>
      <c r="AK132" s="759"/>
      <c r="AL132" s="759"/>
      <c r="AM132" s="759"/>
      <c r="AN132" s="759"/>
      <c r="AO132" s="759"/>
      <c r="AP132" s="759"/>
      <c r="AQ132" s="759"/>
      <c r="AR132" s="759"/>
      <c r="AS132" s="315">
        <f t="shared" si="25"/>
        <v>0</v>
      </c>
      <c r="AT132" s="724"/>
      <c r="AU132" s="724"/>
      <c r="AV132" s="315">
        <f t="shared" si="26"/>
        <v>0</v>
      </c>
      <c r="AW132" s="315">
        <f t="shared" si="27"/>
        <v>0</v>
      </c>
      <c r="AX132" s="168"/>
      <c r="AY132" s="168"/>
      <c r="AZ132" s="720" t="e">
        <f t="shared" si="28"/>
        <v>#N/A</v>
      </c>
      <c r="BA132" s="720" t="e">
        <f t="shared" si="29"/>
        <v>#N/A</v>
      </c>
      <c r="BB132" s="720" t="str">
        <f t="shared" si="30"/>
        <v xml:space="preserve"> / </v>
      </c>
      <c r="BC132" s="720" t="e">
        <f t="shared" si="18"/>
        <v>#DIV/0!</v>
      </c>
      <c r="BD132" s="720" t="e">
        <f t="shared" si="31"/>
        <v>#DIV/0!</v>
      </c>
      <c r="BE132" s="720" t="e">
        <f t="shared" si="32"/>
        <v>#DIV/0!</v>
      </c>
      <c r="BF132" s="765"/>
      <c r="BG132" s="765"/>
      <c r="BH132" s="765"/>
      <c r="BI132" s="765"/>
      <c r="BJ132" s="765"/>
      <c r="BK132" s="765"/>
      <c r="BL132" s="765"/>
      <c r="BM132" s="765"/>
      <c r="BN132" s="765"/>
      <c r="BO132" s="765"/>
      <c r="BP132" s="765"/>
      <c r="BQ132" s="765"/>
      <c r="BR132" s="765"/>
      <c r="BS132" s="765"/>
      <c r="BT132" s="765"/>
      <c r="BU132" s="765"/>
      <c r="BV132" s="765"/>
      <c r="BW132" s="765"/>
      <c r="BX132" s="765"/>
      <c r="BY132" s="765"/>
      <c r="BZ132" s="765"/>
      <c r="CA132" s="765"/>
      <c r="CB132" s="765"/>
      <c r="CC132" s="765"/>
      <c r="CD132" s="26"/>
      <c r="CE132" s="729">
        <f t="shared" si="19"/>
        <v>0</v>
      </c>
      <c r="CF132" s="26"/>
      <c r="CG132" s="26"/>
      <c r="CH132" s="26"/>
      <c r="CI132" s="26"/>
      <c r="CJ132" s="26"/>
      <c r="CK132" s="26"/>
      <c r="CL132" s="26"/>
      <c r="CM132" s="26"/>
      <c r="CN132" s="26"/>
      <c r="CO132" s="26"/>
      <c r="CP132" s="26"/>
      <c r="CQ132" s="26"/>
      <c r="CR132" s="26"/>
      <c r="CS132" s="26"/>
      <c r="CT132" s="26"/>
      <c r="CU132" s="26"/>
    </row>
    <row r="133" spans="1:99" ht="15" customHeight="1" x14ac:dyDescent="0.25">
      <c r="A133" s="334">
        <f t="shared" si="20"/>
        <v>0</v>
      </c>
      <c r="B133" s="722"/>
      <c r="C133" s="722"/>
      <c r="D133" s="722"/>
      <c r="E133" s="722"/>
      <c r="F133" s="722"/>
      <c r="G133" s="722"/>
      <c r="H133" s="723"/>
      <c r="I133" s="22"/>
      <c r="J133" s="22"/>
      <c r="K133" s="22"/>
      <c r="L133" s="10"/>
      <c r="M133" s="22"/>
      <c r="N133" s="725"/>
      <c r="O133" s="10"/>
      <c r="P133" s="726"/>
      <c r="Q133" s="749"/>
      <c r="R133" s="726"/>
      <c r="S133" s="726"/>
      <c r="T133" s="726"/>
      <c r="U133" s="316">
        <f t="shared" si="21"/>
        <v>0</v>
      </c>
      <c r="V133" s="168"/>
      <c r="W133" s="331" t="str">
        <f t="shared" si="22"/>
        <v/>
      </c>
      <c r="X133" s="168"/>
      <c r="Y133" s="168"/>
      <c r="Z133" s="168"/>
      <c r="AA133" s="168"/>
      <c r="AB133" s="168"/>
      <c r="AC133" s="168"/>
      <c r="AD133" s="316">
        <f t="shared" si="23"/>
        <v>0</v>
      </c>
      <c r="AE133" s="274"/>
      <c r="AF133" s="724"/>
      <c r="AG133" s="724"/>
      <c r="AH133" s="315">
        <f t="shared" si="24"/>
        <v>0</v>
      </c>
      <c r="AI133" s="759"/>
      <c r="AJ133" s="759"/>
      <c r="AK133" s="759"/>
      <c r="AL133" s="759"/>
      <c r="AM133" s="759"/>
      <c r="AN133" s="759"/>
      <c r="AO133" s="759"/>
      <c r="AP133" s="759"/>
      <c r="AQ133" s="759"/>
      <c r="AR133" s="759"/>
      <c r="AS133" s="315">
        <f t="shared" si="25"/>
        <v>0</v>
      </c>
      <c r="AT133" s="724"/>
      <c r="AU133" s="724"/>
      <c r="AV133" s="315">
        <f t="shared" si="26"/>
        <v>0</v>
      </c>
      <c r="AW133" s="315">
        <f t="shared" si="27"/>
        <v>0</v>
      </c>
      <c r="AX133" s="168"/>
      <c r="AY133" s="168"/>
      <c r="AZ133" s="720" t="e">
        <f t="shared" si="28"/>
        <v>#N/A</v>
      </c>
      <c r="BA133" s="720" t="e">
        <f t="shared" si="29"/>
        <v>#N/A</v>
      </c>
      <c r="BB133" s="720" t="str">
        <f t="shared" si="30"/>
        <v xml:space="preserve"> / </v>
      </c>
      <c r="BC133" s="720" t="e">
        <f t="shared" si="18"/>
        <v>#DIV/0!</v>
      </c>
      <c r="BD133" s="720" t="e">
        <f t="shared" si="31"/>
        <v>#DIV/0!</v>
      </c>
      <c r="BE133" s="720" t="e">
        <f t="shared" si="32"/>
        <v>#DIV/0!</v>
      </c>
      <c r="BF133" s="765"/>
      <c r="BG133" s="765"/>
      <c r="BH133" s="765"/>
      <c r="BI133" s="765"/>
      <c r="BJ133" s="765"/>
      <c r="BK133" s="765"/>
      <c r="BL133" s="765"/>
      <c r="BM133" s="765"/>
      <c r="BN133" s="765"/>
      <c r="BO133" s="765"/>
      <c r="BP133" s="765"/>
      <c r="BQ133" s="765"/>
      <c r="BR133" s="765"/>
      <c r="BS133" s="765"/>
      <c r="BT133" s="765"/>
      <c r="BU133" s="765"/>
      <c r="BV133" s="765"/>
      <c r="BW133" s="765"/>
      <c r="BX133" s="765"/>
      <c r="BY133" s="765"/>
      <c r="BZ133" s="765"/>
      <c r="CA133" s="765"/>
      <c r="CB133" s="765"/>
      <c r="CC133" s="765"/>
      <c r="CD133" s="26"/>
      <c r="CE133" s="729">
        <f t="shared" si="19"/>
        <v>0</v>
      </c>
      <c r="CF133" s="26"/>
      <c r="CG133" s="26"/>
      <c r="CH133" s="26"/>
      <c r="CI133" s="26"/>
      <c r="CJ133" s="26"/>
      <c r="CK133" s="26"/>
      <c r="CL133" s="26"/>
      <c r="CM133" s="26"/>
      <c r="CN133" s="26"/>
      <c r="CO133" s="26"/>
      <c r="CP133" s="26"/>
      <c r="CQ133" s="26"/>
      <c r="CR133" s="26"/>
      <c r="CS133" s="26"/>
      <c r="CT133" s="26"/>
      <c r="CU133" s="26"/>
    </row>
    <row r="134" spans="1:99" ht="15" customHeight="1" x14ac:dyDescent="0.25">
      <c r="A134" s="334">
        <f t="shared" si="20"/>
        <v>0</v>
      </c>
      <c r="B134" s="722"/>
      <c r="C134" s="722"/>
      <c r="D134" s="722"/>
      <c r="E134" s="722"/>
      <c r="F134" s="722"/>
      <c r="G134" s="722"/>
      <c r="H134" s="723"/>
      <c r="I134" s="22"/>
      <c r="J134" s="22"/>
      <c r="K134" s="22"/>
      <c r="L134" s="10"/>
      <c r="M134" s="22"/>
      <c r="N134" s="725"/>
      <c r="O134" s="10"/>
      <c r="P134" s="726"/>
      <c r="Q134" s="749"/>
      <c r="R134" s="726"/>
      <c r="S134" s="726"/>
      <c r="T134" s="726"/>
      <c r="U134" s="316">
        <f t="shared" si="21"/>
        <v>0</v>
      </c>
      <c r="V134" s="168"/>
      <c r="W134" s="331" t="str">
        <f t="shared" si="22"/>
        <v/>
      </c>
      <c r="X134" s="168"/>
      <c r="Y134" s="168"/>
      <c r="Z134" s="168"/>
      <c r="AA134" s="168"/>
      <c r="AB134" s="168"/>
      <c r="AC134" s="168"/>
      <c r="AD134" s="316">
        <f t="shared" si="23"/>
        <v>0</v>
      </c>
      <c r="AE134" s="274"/>
      <c r="AF134" s="724"/>
      <c r="AG134" s="724"/>
      <c r="AH134" s="315">
        <f t="shared" si="24"/>
        <v>0</v>
      </c>
      <c r="AI134" s="759"/>
      <c r="AJ134" s="759"/>
      <c r="AK134" s="759"/>
      <c r="AL134" s="759"/>
      <c r="AM134" s="759"/>
      <c r="AN134" s="759"/>
      <c r="AO134" s="759"/>
      <c r="AP134" s="759"/>
      <c r="AQ134" s="759"/>
      <c r="AR134" s="759"/>
      <c r="AS134" s="315">
        <f t="shared" si="25"/>
        <v>0</v>
      </c>
      <c r="AT134" s="724"/>
      <c r="AU134" s="724"/>
      <c r="AV134" s="315">
        <f t="shared" si="26"/>
        <v>0</v>
      </c>
      <c r="AW134" s="315">
        <f t="shared" si="27"/>
        <v>0</v>
      </c>
      <c r="AX134" s="168"/>
      <c r="AY134" s="168"/>
      <c r="AZ134" s="720" t="e">
        <f t="shared" si="28"/>
        <v>#N/A</v>
      </c>
      <c r="BA134" s="720" t="e">
        <f t="shared" si="29"/>
        <v>#N/A</v>
      </c>
      <c r="BB134" s="720" t="str">
        <f t="shared" si="30"/>
        <v xml:space="preserve"> / </v>
      </c>
      <c r="BC134" s="720" t="e">
        <f t="shared" si="18"/>
        <v>#DIV/0!</v>
      </c>
      <c r="BD134" s="720" t="e">
        <f t="shared" si="31"/>
        <v>#DIV/0!</v>
      </c>
      <c r="BE134" s="720" t="e">
        <f t="shared" si="32"/>
        <v>#DIV/0!</v>
      </c>
      <c r="BF134" s="765"/>
      <c r="BG134" s="765"/>
      <c r="BH134" s="765"/>
      <c r="BI134" s="765"/>
      <c r="BJ134" s="765"/>
      <c r="BK134" s="765"/>
      <c r="BL134" s="765"/>
      <c r="BM134" s="765"/>
      <c r="BN134" s="765"/>
      <c r="BO134" s="765"/>
      <c r="BP134" s="765"/>
      <c r="BQ134" s="765"/>
      <c r="BR134" s="765"/>
      <c r="BS134" s="765"/>
      <c r="BT134" s="765"/>
      <c r="BU134" s="765"/>
      <c r="BV134" s="765"/>
      <c r="BW134" s="765"/>
      <c r="BX134" s="765"/>
      <c r="BY134" s="765"/>
      <c r="BZ134" s="765"/>
      <c r="CA134" s="765"/>
      <c r="CB134" s="765"/>
      <c r="CC134" s="765"/>
      <c r="CD134" s="26"/>
      <c r="CE134" s="729">
        <f t="shared" si="19"/>
        <v>0</v>
      </c>
      <c r="CF134" s="26"/>
      <c r="CG134" s="26"/>
      <c r="CH134" s="26"/>
      <c r="CI134" s="26"/>
      <c r="CJ134" s="26"/>
      <c r="CK134" s="26"/>
      <c r="CL134" s="26"/>
      <c r="CM134" s="26"/>
      <c r="CN134" s="26"/>
      <c r="CO134" s="26"/>
      <c r="CP134" s="26"/>
      <c r="CQ134" s="26"/>
      <c r="CR134" s="26"/>
      <c r="CS134" s="26"/>
      <c r="CT134" s="26"/>
      <c r="CU134" s="26"/>
    </row>
    <row r="135" spans="1:99" ht="15" customHeight="1" x14ac:dyDescent="0.25">
      <c r="A135" s="334">
        <f t="shared" si="20"/>
        <v>0</v>
      </c>
      <c r="B135" s="722"/>
      <c r="C135" s="722"/>
      <c r="D135" s="722"/>
      <c r="E135" s="722"/>
      <c r="F135" s="722"/>
      <c r="G135" s="722"/>
      <c r="H135" s="723"/>
      <c r="I135" s="22"/>
      <c r="J135" s="22"/>
      <c r="K135" s="22"/>
      <c r="L135" s="10"/>
      <c r="M135" s="22"/>
      <c r="N135" s="725"/>
      <c r="O135" s="10"/>
      <c r="P135" s="726"/>
      <c r="Q135" s="749"/>
      <c r="R135" s="726"/>
      <c r="S135" s="726"/>
      <c r="T135" s="726"/>
      <c r="U135" s="316">
        <f t="shared" si="21"/>
        <v>0</v>
      </c>
      <c r="V135" s="168"/>
      <c r="W135" s="331" t="str">
        <f t="shared" si="22"/>
        <v/>
      </c>
      <c r="X135" s="168"/>
      <c r="Y135" s="168"/>
      <c r="Z135" s="168"/>
      <c r="AA135" s="168"/>
      <c r="AB135" s="168"/>
      <c r="AC135" s="168"/>
      <c r="AD135" s="316">
        <f t="shared" si="23"/>
        <v>0</v>
      </c>
      <c r="AE135" s="274"/>
      <c r="AF135" s="724"/>
      <c r="AG135" s="724"/>
      <c r="AH135" s="315">
        <f t="shared" si="24"/>
        <v>0</v>
      </c>
      <c r="AI135" s="759"/>
      <c r="AJ135" s="759"/>
      <c r="AK135" s="759"/>
      <c r="AL135" s="759"/>
      <c r="AM135" s="759"/>
      <c r="AN135" s="759"/>
      <c r="AO135" s="759"/>
      <c r="AP135" s="759"/>
      <c r="AQ135" s="759"/>
      <c r="AR135" s="759"/>
      <c r="AS135" s="315">
        <f t="shared" si="25"/>
        <v>0</v>
      </c>
      <c r="AT135" s="724"/>
      <c r="AU135" s="724"/>
      <c r="AV135" s="315">
        <f t="shared" si="26"/>
        <v>0</v>
      </c>
      <c r="AW135" s="315">
        <f t="shared" si="27"/>
        <v>0</v>
      </c>
      <c r="AX135" s="168"/>
      <c r="AY135" s="168"/>
      <c r="AZ135" s="720" t="e">
        <f t="shared" si="28"/>
        <v>#N/A</v>
      </c>
      <c r="BA135" s="720" t="e">
        <f t="shared" si="29"/>
        <v>#N/A</v>
      </c>
      <c r="BB135" s="720" t="str">
        <f t="shared" si="30"/>
        <v xml:space="preserve"> / </v>
      </c>
      <c r="BC135" s="720" t="e">
        <f t="shared" si="18"/>
        <v>#DIV/0!</v>
      </c>
      <c r="BD135" s="720" t="e">
        <f t="shared" si="31"/>
        <v>#DIV/0!</v>
      </c>
      <c r="BE135" s="720" t="e">
        <f t="shared" si="32"/>
        <v>#DIV/0!</v>
      </c>
      <c r="BF135" s="765"/>
      <c r="BG135" s="765"/>
      <c r="BH135" s="765"/>
      <c r="BI135" s="765"/>
      <c r="BJ135" s="765"/>
      <c r="BK135" s="765"/>
      <c r="BL135" s="765"/>
      <c r="BM135" s="765"/>
      <c r="BN135" s="765"/>
      <c r="BO135" s="765"/>
      <c r="BP135" s="765"/>
      <c r="BQ135" s="765"/>
      <c r="BR135" s="765"/>
      <c r="BS135" s="765"/>
      <c r="BT135" s="765"/>
      <c r="BU135" s="765"/>
      <c r="BV135" s="765"/>
      <c r="BW135" s="765"/>
      <c r="BX135" s="765"/>
      <c r="BY135" s="765"/>
      <c r="BZ135" s="765"/>
      <c r="CA135" s="765"/>
      <c r="CB135" s="765"/>
      <c r="CC135" s="765"/>
      <c r="CD135" s="26"/>
      <c r="CE135" s="729">
        <f t="shared" si="19"/>
        <v>0</v>
      </c>
      <c r="CF135" s="26"/>
      <c r="CG135" s="26"/>
      <c r="CH135" s="26"/>
      <c r="CI135" s="26"/>
      <c r="CJ135" s="26"/>
      <c r="CK135" s="26"/>
      <c r="CL135" s="26"/>
      <c r="CM135" s="26"/>
      <c r="CN135" s="26"/>
      <c r="CO135" s="26"/>
      <c r="CP135" s="26"/>
      <c r="CQ135" s="26"/>
      <c r="CR135" s="26"/>
      <c r="CS135" s="26"/>
      <c r="CT135" s="26"/>
      <c r="CU135" s="26"/>
    </row>
    <row r="136" spans="1:99" ht="15" customHeight="1" x14ac:dyDescent="0.25">
      <c r="A136" s="334">
        <f t="shared" si="20"/>
        <v>0</v>
      </c>
      <c r="B136" s="722"/>
      <c r="C136" s="722"/>
      <c r="D136" s="722"/>
      <c r="E136" s="722"/>
      <c r="F136" s="722"/>
      <c r="G136" s="722"/>
      <c r="H136" s="723"/>
      <c r="I136" s="22"/>
      <c r="J136" s="22"/>
      <c r="K136" s="22"/>
      <c r="L136" s="10"/>
      <c r="M136" s="22"/>
      <c r="N136" s="725"/>
      <c r="O136" s="10"/>
      <c r="P136" s="726"/>
      <c r="Q136" s="749"/>
      <c r="R136" s="726"/>
      <c r="S136" s="726"/>
      <c r="T136" s="726"/>
      <c r="U136" s="316">
        <f t="shared" si="21"/>
        <v>0</v>
      </c>
      <c r="V136" s="168"/>
      <c r="W136" s="331" t="str">
        <f t="shared" si="22"/>
        <v/>
      </c>
      <c r="X136" s="168"/>
      <c r="Y136" s="168"/>
      <c r="Z136" s="168"/>
      <c r="AA136" s="168"/>
      <c r="AB136" s="168"/>
      <c r="AC136" s="168"/>
      <c r="AD136" s="316">
        <f t="shared" si="23"/>
        <v>0</v>
      </c>
      <c r="AE136" s="274"/>
      <c r="AF136" s="724"/>
      <c r="AG136" s="724"/>
      <c r="AH136" s="315">
        <f t="shared" si="24"/>
        <v>0</v>
      </c>
      <c r="AI136" s="759"/>
      <c r="AJ136" s="759"/>
      <c r="AK136" s="759"/>
      <c r="AL136" s="759"/>
      <c r="AM136" s="759"/>
      <c r="AN136" s="759"/>
      <c r="AO136" s="759"/>
      <c r="AP136" s="759"/>
      <c r="AQ136" s="759"/>
      <c r="AR136" s="759"/>
      <c r="AS136" s="315">
        <f t="shared" si="25"/>
        <v>0</v>
      </c>
      <c r="AT136" s="724"/>
      <c r="AU136" s="724"/>
      <c r="AV136" s="315">
        <f t="shared" si="26"/>
        <v>0</v>
      </c>
      <c r="AW136" s="315">
        <f t="shared" si="27"/>
        <v>0</v>
      </c>
      <c r="AX136" s="168"/>
      <c r="AY136" s="168"/>
      <c r="AZ136" s="720" t="e">
        <f t="shared" si="28"/>
        <v>#N/A</v>
      </c>
      <c r="BA136" s="720" t="e">
        <f t="shared" si="29"/>
        <v>#N/A</v>
      </c>
      <c r="BB136" s="720" t="str">
        <f t="shared" si="30"/>
        <v xml:space="preserve"> / </v>
      </c>
      <c r="BC136" s="720" t="e">
        <f t="shared" si="18"/>
        <v>#DIV/0!</v>
      </c>
      <c r="BD136" s="720" t="e">
        <f t="shared" si="31"/>
        <v>#DIV/0!</v>
      </c>
      <c r="BE136" s="720" t="e">
        <f t="shared" si="32"/>
        <v>#DIV/0!</v>
      </c>
      <c r="BF136" s="765"/>
      <c r="BG136" s="765"/>
      <c r="BH136" s="765"/>
      <c r="BI136" s="765"/>
      <c r="BJ136" s="765"/>
      <c r="BK136" s="765"/>
      <c r="BL136" s="765"/>
      <c r="BM136" s="765"/>
      <c r="BN136" s="765"/>
      <c r="BO136" s="765"/>
      <c r="BP136" s="765"/>
      <c r="BQ136" s="765"/>
      <c r="BR136" s="765"/>
      <c r="BS136" s="765"/>
      <c r="BT136" s="765"/>
      <c r="BU136" s="765"/>
      <c r="BV136" s="765"/>
      <c r="BW136" s="765"/>
      <c r="BX136" s="765"/>
      <c r="BY136" s="765"/>
      <c r="BZ136" s="765"/>
      <c r="CA136" s="765"/>
      <c r="CB136" s="765"/>
      <c r="CC136" s="765"/>
      <c r="CD136" s="26"/>
      <c r="CE136" s="729">
        <f t="shared" si="19"/>
        <v>0</v>
      </c>
      <c r="CF136" s="26"/>
      <c r="CG136" s="26"/>
      <c r="CH136" s="26"/>
      <c r="CI136" s="26"/>
      <c r="CJ136" s="26"/>
      <c r="CK136" s="26"/>
      <c r="CL136" s="26"/>
      <c r="CM136" s="26"/>
      <c r="CN136" s="26"/>
      <c r="CO136" s="26"/>
      <c r="CP136" s="26"/>
      <c r="CQ136" s="26"/>
      <c r="CR136" s="26"/>
      <c r="CS136" s="26"/>
      <c r="CT136" s="26"/>
      <c r="CU136" s="26"/>
    </row>
    <row r="137" spans="1:99" ht="15" customHeight="1" x14ac:dyDescent="0.25">
      <c r="A137" s="334">
        <f t="shared" si="20"/>
        <v>0</v>
      </c>
      <c r="B137" s="722"/>
      <c r="C137" s="722"/>
      <c r="D137" s="722"/>
      <c r="E137" s="722"/>
      <c r="F137" s="722"/>
      <c r="G137" s="722"/>
      <c r="H137" s="723"/>
      <c r="I137" s="22"/>
      <c r="J137" s="22"/>
      <c r="K137" s="22"/>
      <c r="L137" s="10"/>
      <c r="M137" s="22"/>
      <c r="N137" s="725"/>
      <c r="O137" s="10"/>
      <c r="P137" s="726"/>
      <c r="Q137" s="749"/>
      <c r="R137" s="726"/>
      <c r="S137" s="726"/>
      <c r="T137" s="726"/>
      <c r="U137" s="316">
        <f t="shared" si="21"/>
        <v>0</v>
      </c>
      <c r="V137" s="168"/>
      <c r="W137" s="331" t="str">
        <f t="shared" si="22"/>
        <v/>
      </c>
      <c r="X137" s="168"/>
      <c r="Y137" s="168"/>
      <c r="Z137" s="168"/>
      <c r="AA137" s="168"/>
      <c r="AB137" s="168"/>
      <c r="AC137" s="168"/>
      <c r="AD137" s="316">
        <f t="shared" si="23"/>
        <v>0</v>
      </c>
      <c r="AE137" s="274"/>
      <c r="AF137" s="724"/>
      <c r="AG137" s="724"/>
      <c r="AH137" s="315">
        <f t="shared" si="24"/>
        <v>0</v>
      </c>
      <c r="AI137" s="759"/>
      <c r="AJ137" s="759"/>
      <c r="AK137" s="759"/>
      <c r="AL137" s="759"/>
      <c r="AM137" s="759"/>
      <c r="AN137" s="759"/>
      <c r="AO137" s="759"/>
      <c r="AP137" s="759"/>
      <c r="AQ137" s="759"/>
      <c r="AR137" s="759"/>
      <c r="AS137" s="315">
        <f t="shared" si="25"/>
        <v>0</v>
      </c>
      <c r="AT137" s="724"/>
      <c r="AU137" s="724"/>
      <c r="AV137" s="315">
        <f t="shared" si="26"/>
        <v>0</v>
      </c>
      <c r="AW137" s="315">
        <f t="shared" si="27"/>
        <v>0</v>
      </c>
      <c r="AX137" s="168"/>
      <c r="AY137" s="168"/>
      <c r="AZ137" s="720" t="e">
        <f t="shared" si="28"/>
        <v>#N/A</v>
      </c>
      <c r="BA137" s="720" t="e">
        <f t="shared" si="29"/>
        <v>#N/A</v>
      </c>
      <c r="BB137" s="720" t="str">
        <f t="shared" si="30"/>
        <v xml:space="preserve"> / </v>
      </c>
      <c r="BC137" s="720" t="e">
        <f t="shared" si="18"/>
        <v>#DIV/0!</v>
      </c>
      <c r="BD137" s="720" t="e">
        <f t="shared" si="31"/>
        <v>#DIV/0!</v>
      </c>
      <c r="BE137" s="720" t="e">
        <f t="shared" si="32"/>
        <v>#DIV/0!</v>
      </c>
      <c r="BF137" s="765"/>
      <c r="BG137" s="765"/>
      <c r="BH137" s="765"/>
      <c r="BI137" s="765"/>
      <c r="BJ137" s="765"/>
      <c r="BK137" s="765"/>
      <c r="BL137" s="765"/>
      <c r="BM137" s="765"/>
      <c r="BN137" s="765"/>
      <c r="BO137" s="765"/>
      <c r="BP137" s="765"/>
      <c r="BQ137" s="765"/>
      <c r="BR137" s="765"/>
      <c r="BS137" s="765"/>
      <c r="BT137" s="765"/>
      <c r="BU137" s="765"/>
      <c r="BV137" s="765"/>
      <c r="BW137" s="765"/>
      <c r="BX137" s="765"/>
      <c r="BY137" s="765"/>
      <c r="BZ137" s="765"/>
      <c r="CA137" s="765"/>
      <c r="CB137" s="765"/>
      <c r="CC137" s="765"/>
      <c r="CD137" s="26"/>
      <c r="CE137" s="729">
        <f t="shared" si="19"/>
        <v>0</v>
      </c>
      <c r="CF137" s="26"/>
      <c r="CG137" s="26"/>
      <c r="CH137" s="26"/>
      <c r="CI137" s="26"/>
      <c r="CJ137" s="26"/>
      <c r="CK137" s="26"/>
      <c r="CL137" s="26"/>
      <c r="CM137" s="26"/>
      <c r="CN137" s="26"/>
      <c r="CO137" s="26"/>
      <c r="CP137" s="26"/>
      <c r="CQ137" s="26"/>
      <c r="CR137" s="26"/>
      <c r="CS137" s="26"/>
      <c r="CT137" s="26"/>
      <c r="CU137" s="26"/>
    </row>
    <row r="138" spans="1:99" ht="15" customHeight="1" x14ac:dyDescent="0.25">
      <c r="A138" s="334">
        <f t="shared" si="20"/>
        <v>0</v>
      </c>
      <c r="B138" s="722"/>
      <c r="C138" s="722"/>
      <c r="D138" s="722"/>
      <c r="E138" s="722"/>
      <c r="F138" s="722"/>
      <c r="G138" s="722"/>
      <c r="H138" s="723"/>
      <c r="I138" s="22"/>
      <c r="J138" s="22"/>
      <c r="K138" s="22"/>
      <c r="L138" s="10"/>
      <c r="M138" s="22"/>
      <c r="N138" s="725"/>
      <c r="O138" s="10"/>
      <c r="P138" s="726"/>
      <c r="Q138" s="749"/>
      <c r="R138" s="726"/>
      <c r="S138" s="726"/>
      <c r="T138" s="726"/>
      <c r="U138" s="316">
        <f t="shared" si="21"/>
        <v>0</v>
      </c>
      <c r="V138" s="168"/>
      <c r="W138" s="331" t="str">
        <f t="shared" si="22"/>
        <v/>
      </c>
      <c r="X138" s="168"/>
      <c r="Y138" s="168"/>
      <c r="Z138" s="168"/>
      <c r="AA138" s="168"/>
      <c r="AB138" s="168"/>
      <c r="AC138" s="168"/>
      <c r="AD138" s="316">
        <f t="shared" si="23"/>
        <v>0</v>
      </c>
      <c r="AE138" s="274"/>
      <c r="AF138" s="724"/>
      <c r="AG138" s="724"/>
      <c r="AH138" s="315">
        <f t="shared" si="24"/>
        <v>0</v>
      </c>
      <c r="AI138" s="759"/>
      <c r="AJ138" s="759"/>
      <c r="AK138" s="759"/>
      <c r="AL138" s="759"/>
      <c r="AM138" s="759"/>
      <c r="AN138" s="759"/>
      <c r="AO138" s="759"/>
      <c r="AP138" s="759"/>
      <c r="AQ138" s="759"/>
      <c r="AR138" s="759"/>
      <c r="AS138" s="315">
        <f t="shared" si="25"/>
        <v>0</v>
      </c>
      <c r="AT138" s="724"/>
      <c r="AU138" s="724"/>
      <c r="AV138" s="315">
        <f t="shared" si="26"/>
        <v>0</v>
      </c>
      <c r="AW138" s="315">
        <f t="shared" si="27"/>
        <v>0</v>
      </c>
      <c r="AX138" s="168"/>
      <c r="AY138" s="168"/>
      <c r="AZ138" s="720" t="e">
        <f t="shared" si="28"/>
        <v>#N/A</v>
      </c>
      <c r="BA138" s="720" t="e">
        <f t="shared" si="29"/>
        <v>#N/A</v>
      </c>
      <c r="BB138" s="720" t="str">
        <f t="shared" si="30"/>
        <v xml:space="preserve"> / </v>
      </c>
      <c r="BC138" s="720" t="e">
        <f t="shared" ref="BC138:BC201" si="33">+AH138/U138</f>
        <v>#DIV/0!</v>
      </c>
      <c r="BD138" s="720" t="e">
        <f t="shared" si="31"/>
        <v>#DIV/0!</v>
      </c>
      <c r="BE138" s="720" t="e">
        <f t="shared" si="32"/>
        <v>#DIV/0!</v>
      </c>
      <c r="BF138" s="765"/>
      <c r="BG138" s="765"/>
      <c r="BH138" s="765"/>
      <c r="BI138" s="765"/>
      <c r="BJ138" s="765"/>
      <c r="BK138" s="765"/>
      <c r="BL138" s="765"/>
      <c r="BM138" s="765"/>
      <c r="BN138" s="765"/>
      <c r="BO138" s="765"/>
      <c r="BP138" s="765"/>
      <c r="BQ138" s="765"/>
      <c r="BR138" s="765"/>
      <c r="BS138" s="765"/>
      <c r="BT138" s="765"/>
      <c r="BU138" s="765"/>
      <c r="BV138" s="765"/>
      <c r="BW138" s="765"/>
      <c r="BX138" s="765"/>
      <c r="BY138" s="765"/>
      <c r="BZ138" s="765"/>
      <c r="CA138" s="765"/>
      <c r="CB138" s="765"/>
      <c r="CC138" s="765"/>
      <c r="CD138" s="26"/>
      <c r="CE138" s="729">
        <f t="shared" ref="CE138:CE201" si="34">+T138+S138</f>
        <v>0</v>
      </c>
      <c r="CF138" s="26"/>
      <c r="CG138" s="26"/>
      <c r="CH138" s="26"/>
      <c r="CI138" s="26"/>
      <c r="CJ138" s="26"/>
      <c r="CK138" s="26"/>
      <c r="CL138" s="26"/>
      <c r="CM138" s="26"/>
      <c r="CN138" s="26"/>
      <c r="CO138" s="26"/>
      <c r="CP138" s="26"/>
      <c r="CQ138" s="26"/>
      <c r="CR138" s="26"/>
      <c r="CS138" s="26"/>
      <c r="CT138" s="26"/>
      <c r="CU138" s="26"/>
    </row>
    <row r="139" spans="1:99" ht="15" customHeight="1" x14ac:dyDescent="0.25">
      <c r="A139" s="334">
        <f t="shared" ref="A139:A202" si="35">+F$3</f>
        <v>0</v>
      </c>
      <c r="B139" s="722"/>
      <c r="C139" s="722"/>
      <c r="D139" s="722"/>
      <c r="E139" s="722"/>
      <c r="F139" s="722"/>
      <c r="G139" s="722"/>
      <c r="H139" s="723"/>
      <c r="I139" s="22"/>
      <c r="J139" s="22"/>
      <c r="K139" s="22"/>
      <c r="L139" s="10"/>
      <c r="M139" s="22"/>
      <c r="N139" s="725"/>
      <c r="O139" s="10"/>
      <c r="P139" s="726"/>
      <c r="Q139" s="749"/>
      <c r="R139" s="726"/>
      <c r="S139" s="726"/>
      <c r="T139" s="726"/>
      <c r="U139" s="316">
        <f t="shared" ref="U139:U202" si="36">SUM(R139:T139)</f>
        <v>0</v>
      </c>
      <c r="V139" s="168"/>
      <c r="W139" s="331" t="str">
        <f t="shared" ref="W139:W202" si="37">IF(AD139&gt;0.01,1,IF(U139&gt;0.01,1,""))</f>
        <v/>
      </c>
      <c r="X139" s="168"/>
      <c r="Y139" s="168"/>
      <c r="Z139" s="168"/>
      <c r="AA139" s="168"/>
      <c r="AB139" s="168"/>
      <c r="AC139" s="168"/>
      <c r="AD139" s="316">
        <f t="shared" ref="AD139:AD202" si="38">SUM(X139:AC139)</f>
        <v>0</v>
      </c>
      <c r="AE139" s="274"/>
      <c r="AF139" s="724"/>
      <c r="AG139" s="724"/>
      <c r="AH139" s="315">
        <f t="shared" ref="AH139:AH202" si="39">+AG139+AF139</f>
        <v>0</v>
      </c>
      <c r="AI139" s="759"/>
      <c r="AJ139" s="759"/>
      <c r="AK139" s="759"/>
      <c r="AL139" s="759"/>
      <c r="AM139" s="759"/>
      <c r="AN139" s="759"/>
      <c r="AO139" s="759"/>
      <c r="AP139" s="759"/>
      <c r="AQ139" s="759"/>
      <c r="AR139" s="759"/>
      <c r="AS139" s="315">
        <f t="shared" ref="AS139:AS202" si="40">SUM(AI139:AR139)</f>
        <v>0</v>
      </c>
      <c r="AT139" s="724"/>
      <c r="AU139" s="724"/>
      <c r="AV139" s="315">
        <f t="shared" ref="AV139:AV202" si="41">+AU139+AT139+AS139</f>
        <v>0</v>
      </c>
      <c r="AW139" s="315">
        <f t="shared" ref="AW139:AW202" si="42">+AV139-AH139</f>
        <v>0</v>
      </c>
      <c r="AX139" s="168"/>
      <c r="AY139" s="168"/>
      <c r="AZ139" s="720" t="e">
        <f t="shared" ref="AZ139:AZ202" si="43">VLOOKUP(J139,look_up_disability,2,FALSE)</f>
        <v>#N/A</v>
      </c>
      <c r="BA139" s="720" t="e">
        <f t="shared" ref="BA139:BA202" si="44">AZ139&amp; " / " &amp;L139</f>
        <v>#N/A</v>
      </c>
      <c r="BB139" s="720" t="str">
        <f t="shared" ref="BB139:BB202" si="45">K139&amp; " / " &amp;L139</f>
        <v xml:space="preserve"> / </v>
      </c>
      <c r="BC139" s="720" t="e">
        <f t="shared" si="33"/>
        <v>#DIV/0!</v>
      </c>
      <c r="BD139" s="720" t="e">
        <f t="shared" ref="BD139:BD202" si="46">+AF139/AD139</f>
        <v>#DIV/0!</v>
      </c>
      <c r="BE139" s="720" t="e">
        <f t="shared" ref="BE139:BE202" si="47">+AH139/P139</f>
        <v>#DIV/0!</v>
      </c>
      <c r="BF139" s="765"/>
      <c r="BG139" s="765"/>
      <c r="BH139" s="765"/>
      <c r="BI139" s="765"/>
      <c r="BJ139" s="765"/>
      <c r="BK139" s="765"/>
      <c r="BL139" s="765"/>
      <c r="BM139" s="765"/>
      <c r="BN139" s="765"/>
      <c r="BO139" s="765"/>
      <c r="BP139" s="765"/>
      <c r="BQ139" s="765"/>
      <c r="BR139" s="765"/>
      <c r="BS139" s="765"/>
      <c r="BT139" s="765"/>
      <c r="BU139" s="765"/>
      <c r="BV139" s="765"/>
      <c r="BW139" s="765"/>
      <c r="BX139" s="765"/>
      <c r="BY139" s="765"/>
      <c r="BZ139" s="765"/>
      <c r="CA139" s="765"/>
      <c r="CB139" s="765"/>
      <c r="CC139" s="765"/>
      <c r="CD139" s="26"/>
      <c r="CE139" s="729">
        <f t="shared" si="34"/>
        <v>0</v>
      </c>
      <c r="CF139" s="26"/>
      <c r="CG139" s="26"/>
      <c r="CH139" s="26"/>
      <c r="CI139" s="26"/>
      <c r="CJ139" s="26"/>
      <c r="CK139" s="26"/>
      <c r="CL139" s="26"/>
      <c r="CM139" s="26"/>
      <c r="CN139" s="26"/>
      <c r="CO139" s="26"/>
      <c r="CP139" s="26"/>
      <c r="CQ139" s="26"/>
      <c r="CR139" s="26"/>
      <c r="CS139" s="26"/>
      <c r="CT139" s="26"/>
      <c r="CU139" s="26"/>
    </row>
    <row r="140" spans="1:99" ht="15" customHeight="1" x14ac:dyDescent="0.25">
      <c r="A140" s="334">
        <f t="shared" si="35"/>
        <v>0</v>
      </c>
      <c r="B140" s="722"/>
      <c r="C140" s="722"/>
      <c r="D140" s="722"/>
      <c r="E140" s="722"/>
      <c r="F140" s="722"/>
      <c r="G140" s="722"/>
      <c r="H140" s="723"/>
      <c r="I140" s="22"/>
      <c r="J140" s="22"/>
      <c r="K140" s="22"/>
      <c r="L140" s="10"/>
      <c r="M140" s="22"/>
      <c r="N140" s="725"/>
      <c r="O140" s="10"/>
      <c r="P140" s="726"/>
      <c r="Q140" s="749"/>
      <c r="R140" s="726"/>
      <c r="S140" s="726"/>
      <c r="T140" s="726"/>
      <c r="U140" s="316">
        <f t="shared" si="36"/>
        <v>0</v>
      </c>
      <c r="V140" s="168"/>
      <c r="W140" s="331" t="str">
        <f t="shared" si="37"/>
        <v/>
      </c>
      <c r="X140" s="168"/>
      <c r="Y140" s="168"/>
      <c r="Z140" s="168"/>
      <c r="AA140" s="168"/>
      <c r="AB140" s="168"/>
      <c r="AC140" s="168"/>
      <c r="AD140" s="316">
        <f t="shared" si="38"/>
        <v>0</v>
      </c>
      <c r="AE140" s="274"/>
      <c r="AF140" s="724"/>
      <c r="AG140" s="724"/>
      <c r="AH140" s="315">
        <f t="shared" si="39"/>
        <v>0</v>
      </c>
      <c r="AI140" s="759"/>
      <c r="AJ140" s="759"/>
      <c r="AK140" s="759"/>
      <c r="AL140" s="759"/>
      <c r="AM140" s="759"/>
      <c r="AN140" s="759"/>
      <c r="AO140" s="759"/>
      <c r="AP140" s="759"/>
      <c r="AQ140" s="759"/>
      <c r="AR140" s="759"/>
      <c r="AS140" s="315">
        <f t="shared" si="40"/>
        <v>0</v>
      </c>
      <c r="AT140" s="724"/>
      <c r="AU140" s="724"/>
      <c r="AV140" s="315">
        <f t="shared" si="41"/>
        <v>0</v>
      </c>
      <c r="AW140" s="315">
        <f t="shared" si="42"/>
        <v>0</v>
      </c>
      <c r="AX140" s="168"/>
      <c r="AY140" s="168"/>
      <c r="AZ140" s="720" t="e">
        <f t="shared" si="43"/>
        <v>#N/A</v>
      </c>
      <c r="BA140" s="720" t="e">
        <f t="shared" si="44"/>
        <v>#N/A</v>
      </c>
      <c r="BB140" s="720" t="str">
        <f t="shared" si="45"/>
        <v xml:space="preserve"> / </v>
      </c>
      <c r="BC140" s="720" t="e">
        <f t="shared" si="33"/>
        <v>#DIV/0!</v>
      </c>
      <c r="BD140" s="720" t="e">
        <f t="shared" si="46"/>
        <v>#DIV/0!</v>
      </c>
      <c r="BE140" s="720" t="e">
        <f t="shared" si="47"/>
        <v>#DIV/0!</v>
      </c>
      <c r="BF140" s="765"/>
      <c r="BG140" s="765"/>
      <c r="BH140" s="765"/>
      <c r="BI140" s="765"/>
      <c r="BJ140" s="765"/>
      <c r="BK140" s="765"/>
      <c r="BL140" s="765"/>
      <c r="BM140" s="765"/>
      <c r="BN140" s="765"/>
      <c r="BO140" s="765"/>
      <c r="BP140" s="765"/>
      <c r="BQ140" s="765"/>
      <c r="BR140" s="765"/>
      <c r="BS140" s="765"/>
      <c r="BT140" s="765"/>
      <c r="BU140" s="765"/>
      <c r="BV140" s="765"/>
      <c r="BW140" s="765"/>
      <c r="BX140" s="765"/>
      <c r="BY140" s="765"/>
      <c r="BZ140" s="765"/>
      <c r="CA140" s="765"/>
      <c r="CB140" s="765"/>
      <c r="CC140" s="765"/>
      <c r="CD140" s="26"/>
      <c r="CE140" s="729">
        <f t="shared" si="34"/>
        <v>0</v>
      </c>
      <c r="CF140" s="26"/>
      <c r="CG140" s="26"/>
      <c r="CH140" s="26"/>
      <c r="CI140" s="26"/>
      <c r="CJ140" s="26"/>
      <c r="CK140" s="26"/>
      <c r="CL140" s="26"/>
      <c r="CM140" s="26"/>
      <c r="CN140" s="26"/>
      <c r="CO140" s="26"/>
      <c r="CP140" s="26"/>
      <c r="CQ140" s="26"/>
      <c r="CR140" s="26"/>
      <c r="CS140" s="26"/>
      <c r="CT140" s="26"/>
      <c r="CU140" s="26"/>
    </row>
    <row r="141" spans="1:99" ht="15" customHeight="1" x14ac:dyDescent="0.25">
      <c r="A141" s="334">
        <f t="shared" si="35"/>
        <v>0</v>
      </c>
      <c r="B141" s="722"/>
      <c r="C141" s="722"/>
      <c r="D141" s="722"/>
      <c r="E141" s="722"/>
      <c r="F141" s="722"/>
      <c r="G141" s="722"/>
      <c r="H141" s="723"/>
      <c r="I141" s="22"/>
      <c r="J141" s="22"/>
      <c r="K141" s="22"/>
      <c r="L141" s="10"/>
      <c r="M141" s="22"/>
      <c r="N141" s="725"/>
      <c r="O141" s="10"/>
      <c r="P141" s="726"/>
      <c r="Q141" s="749"/>
      <c r="R141" s="726"/>
      <c r="S141" s="726"/>
      <c r="T141" s="726"/>
      <c r="U141" s="316">
        <f t="shared" si="36"/>
        <v>0</v>
      </c>
      <c r="V141" s="168"/>
      <c r="W141" s="331" t="str">
        <f t="shared" si="37"/>
        <v/>
      </c>
      <c r="X141" s="168"/>
      <c r="Y141" s="168"/>
      <c r="Z141" s="168"/>
      <c r="AA141" s="168"/>
      <c r="AB141" s="168"/>
      <c r="AC141" s="168"/>
      <c r="AD141" s="316">
        <f t="shared" si="38"/>
        <v>0</v>
      </c>
      <c r="AE141" s="274"/>
      <c r="AF141" s="724"/>
      <c r="AG141" s="724"/>
      <c r="AH141" s="315">
        <f t="shared" si="39"/>
        <v>0</v>
      </c>
      <c r="AI141" s="759"/>
      <c r="AJ141" s="759"/>
      <c r="AK141" s="759"/>
      <c r="AL141" s="759"/>
      <c r="AM141" s="759"/>
      <c r="AN141" s="759"/>
      <c r="AO141" s="759"/>
      <c r="AP141" s="759"/>
      <c r="AQ141" s="759"/>
      <c r="AR141" s="759"/>
      <c r="AS141" s="315">
        <f t="shared" si="40"/>
        <v>0</v>
      </c>
      <c r="AT141" s="724"/>
      <c r="AU141" s="724"/>
      <c r="AV141" s="315">
        <f t="shared" si="41"/>
        <v>0</v>
      </c>
      <c r="AW141" s="315">
        <f t="shared" si="42"/>
        <v>0</v>
      </c>
      <c r="AX141" s="168"/>
      <c r="AY141" s="168"/>
      <c r="AZ141" s="720" t="e">
        <f t="shared" si="43"/>
        <v>#N/A</v>
      </c>
      <c r="BA141" s="720" t="e">
        <f t="shared" si="44"/>
        <v>#N/A</v>
      </c>
      <c r="BB141" s="720" t="str">
        <f t="shared" si="45"/>
        <v xml:space="preserve"> / </v>
      </c>
      <c r="BC141" s="720" t="e">
        <f t="shared" si="33"/>
        <v>#DIV/0!</v>
      </c>
      <c r="BD141" s="720" t="e">
        <f t="shared" si="46"/>
        <v>#DIV/0!</v>
      </c>
      <c r="BE141" s="720" t="e">
        <f t="shared" si="47"/>
        <v>#DIV/0!</v>
      </c>
      <c r="BF141" s="765"/>
      <c r="BG141" s="765"/>
      <c r="BH141" s="765"/>
      <c r="BI141" s="765"/>
      <c r="BJ141" s="765"/>
      <c r="BK141" s="765"/>
      <c r="BL141" s="765"/>
      <c r="BM141" s="765"/>
      <c r="BN141" s="765"/>
      <c r="BO141" s="765"/>
      <c r="BP141" s="765"/>
      <c r="BQ141" s="765"/>
      <c r="BR141" s="765"/>
      <c r="BS141" s="765"/>
      <c r="BT141" s="765"/>
      <c r="BU141" s="765"/>
      <c r="BV141" s="765"/>
      <c r="BW141" s="765"/>
      <c r="BX141" s="765"/>
      <c r="BY141" s="765"/>
      <c r="BZ141" s="765"/>
      <c r="CA141" s="765"/>
      <c r="CB141" s="765"/>
      <c r="CC141" s="765"/>
      <c r="CD141" s="26"/>
      <c r="CE141" s="729">
        <f t="shared" si="34"/>
        <v>0</v>
      </c>
      <c r="CF141" s="26"/>
      <c r="CG141" s="26"/>
      <c r="CH141" s="26"/>
      <c r="CI141" s="26"/>
      <c r="CJ141" s="26"/>
      <c r="CK141" s="26"/>
      <c r="CL141" s="26"/>
      <c r="CM141" s="26"/>
      <c r="CN141" s="26"/>
      <c r="CO141" s="26"/>
      <c r="CP141" s="26"/>
      <c r="CQ141" s="26"/>
      <c r="CR141" s="26"/>
      <c r="CS141" s="26"/>
      <c r="CT141" s="26"/>
      <c r="CU141" s="26"/>
    </row>
    <row r="142" spans="1:99" ht="15" customHeight="1" x14ac:dyDescent="0.25">
      <c r="A142" s="334">
        <f t="shared" si="35"/>
        <v>0</v>
      </c>
      <c r="B142" s="722"/>
      <c r="C142" s="722"/>
      <c r="D142" s="722"/>
      <c r="E142" s="722"/>
      <c r="F142" s="722"/>
      <c r="G142" s="722"/>
      <c r="H142" s="723"/>
      <c r="I142" s="22"/>
      <c r="J142" s="22"/>
      <c r="K142" s="22"/>
      <c r="L142" s="10"/>
      <c r="M142" s="22"/>
      <c r="N142" s="725"/>
      <c r="O142" s="10"/>
      <c r="P142" s="726"/>
      <c r="Q142" s="749"/>
      <c r="R142" s="726"/>
      <c r="S142" s="726"/>
      <c r="T142" s="726"/>
      <c r="U142" s="316">
        <f t="shared" si="36"/>
        <v>0</v>
      </c>
      <c r="V142" s="168"/>
      <c r="W142" s="331" t="str">
        <f t="shared" si="37"/>
        <v/>
      </c>
      <c r="X142" s="168"/>
      <c r="Y142" s="168"/>
      <c r="Z142" s="168"/>
      <c r="AA142" s="168"/>
      <c r="AB142" s="168"/>
      <c r="AC142" s="168"/>
      <c r="AD142" s="316">
        <f t="shared" si="38"/>
        <v>0</v>
      </c>
      <c r="AE142" s="274"/>
      <c r="AF142" s="724"/>
      <c r="AG142" s="724"/>
      <c r="AH142" s="315">
        <f t="shared" si="39"/>
        <v>0</v>
      </c>
      <c r="AI142" s="759"/>
      <c r="AJ142" s="759"/>
      <c r="AK142" s="759"/>
      <c r="AL142" s="759"/>
      <c r="AM142" s="759"/>
      <c r="AN142" s="759"/>
      <c r="AO142" s="759"/>
      <c r="AP142" s="759"/>
      <c r="AQ142" s="759"/>
      <c r="AR142" s="759"/>
      <c r="AS142" s="315">
        <f t="shared" si="40"/>
        <v>0</v>
      </c>
      <c r="AT142" s="724"/>
      <c r="AU142" s="724"/>
      <c r="AV142" s="315">
        <f t="shared" si="41"/>
        <v>0</v>
      </c>
      <c r="AW142" s="315">
        <f t="shared" si="42"/>
        <v>0</v>
      </c>
      <c r="AX142" s="168"/>
      <c r="AY142" s="168"/>
      <c r="AZ142" s="720" t="e">
        <f t="shared" si="43"/>
        <v>#N/A</v>
      </c>
      <c r="BA142" s="720" t="e">
        <f t="shared" si="44"/>
        <v>#N/A</v>
      </c>
      <c r="BB142" s="720" t="str">
        <f t="shared" si="45"/>
        <v xml:space="preserve"> / </v>
      </c>
      <c r="BC142" s="720" t="e">
        <f t="shared" si="33"/>
        <v>#DIV/0!</v>
      </c>
      <c r="BD142" s="720" t="e">
        <f t="shared" si="46"/>
        <v>#DIV/0!</v>
      </c>
      <c r="BE142" s="720" t="e">
        <f t="shared" si="47"/>
        <v>#DIV/0!</v>
      </c>
      <c r="BF142" s="765"/>
      <c r="BG142" s="765"/>
      <c r="BH142" s="765"/>
      <c r="BI142" s="765"/>
      <c r="BJ142" s="765"/>
      <c r="BK142" s="765"/>
      <c r="BL142" s="765"/>
      <c r="BM142" s="765"/>
      <c r="BN142" s="765"/>
      <c r="BO142" s="765"/>
      <c r="BP142" s="765"/>
      <c r="BQ142" s="765"/>
      <c r="BR142" s="765"/>
      <c r="BS142" s="765"/>
      <c r="BT142" s="765"/>
      <c r="BU142" s="765"/>
      <c r="BV142" s="765"/>
      <c r="BW142" s="765"/>
      <c r="BX142" s="765"/>
      <c r="BY142" s="765"/>
      <c r="BZ142" s="765"/>
      <c r="CA142" s="765"/>
      <c r="CB142" s="765"/>
      <c r="CC142" s="765"/>
      <c r="CD142" s="26"/>
      <c r="CE142" s="729">
        <f t="shared" si="34"/>
        <v>0</v>
      </c>
      <c r="CF142" s="26"/>
      <c r="CG142" s="26"/>
      <c r="CH142" s="26"/>
      <c r="CI142" s="26"/>
      <c r="CJ142" s="26"/>
      <c r="CK142" s="26"/>
      <c r="CL142" s="26"/>
      <c r="CM142" s="26"/>
      <c r="CN142" s="26"/>
      <c r="CO142" s="26"/>
      <c r="CP142" s="26"/>
      <c r="CQ142" s="26"/>
      <c r="CR142" s="26"/>
      <c r="CS142" s="26"/>
      <c r="CT142" s="26"/>
      <c r="CU142" s="26"/>
    </row>
    <row r="143" spans="1:99" ht="15" customHeight="1" x14ac:dyDescent="0.25">
      <c r="A143" s="334">
        <f t="shared" si="35"/>
        <v>0</v>
      </c>
      <c r="B143" s="722"/>
      <c r="C143" s="722"/>
      <c r="D143" s="722"/>
      <c r="E143" s="722"/>
      <c r="F143" s="722"/>
      <c r="G143" s="722"/>
      <c r="H143" s="723"/>
      <c r="I143" s="22"/>
      <c r="J143" s="22"/>
      <c r="K143" s="22"/>
      <c r="L143" s="10"/>
      <c r="M143" s="22"/>
      <c r="N143" s="725"/>
      <c r="O143" s="10"/>
      <c r="P143" s="726"/>
      <c r="Q143" s="749"/>
      <c r="R143" s="726"/>
      <c r="S143" s="726"/>
      <c r="T143" s="726"/>
      <c r="U143" s="316">
        <f t="shared" si="36"/>
        <v>0</v>
      </c>
      <c r="V143" s="168"/>
      <c r="W143" s="331" t="str">
        <f t="shared" si="37"/>
        <v/>
      </c>
      <c r="X143" s="168"/>
      <c r="Y143" s="168"/>
      <c r="Z143" s="168"/>
      <c r="AA143" s="168"/>
      <c r="AB143" s="168"/>
      <c r="AC143" s="168"/>
      <c r="AD143" s="316">
        <f t="shared" si="38"/>
        <v>0</v>
      </c>
      <c r="AE143" s="274"/>
      <c r="AF143" s="724"/>
      <c r="AG143" s="724"/>
      <c r="AH143" s="315">
        <f t="shared" si="39"/>
        <v>0</v>
      </c>
      <c r="AI143" s="759"/>
      <c r="AJ143" s="759"/>
      <c r="AK143" s="759"/>
      <c r="AL143" s="759"/>
      <c r="AM143" s="759"/>
      <c r="AN143" s="759"/>
      <c r="AO143" s="759"/>
      <c r="AP143" s="759"/>
      <c r="AQ143" s="759"/>
      <c r="AR143" s="759"/>
      <c r="AS143" s="315">
        <f t="shared" si="40"/>
        <v>0</v>
      </c>
      <c r="AT143" s="724"/>
      <c r="AU143" s="724"/>
      <c r="AV143" s="315">
        <f t="shared" si="41"/>
        <v>0</v>
      </c>
      <c r="AW143" s="315">
        <f t="shared" si="42"/>
        <v>0</v>
      </c>
      <c r="AX143" s="168"/>
      <c r="AY143" s="168"/>
      <c r="AZ143" s="720" t="e">
        <f t="shared" si="43"/>
        <v>#N/A</v>
      </c>
      <c r="BA143" s="720" t="e">
        <f t="shared" si="44"/>
        <v>#N/A</v>
      </c>
      <c r="BB143" s="720" t="str">
        <f t="shared" si="45"/>
        <v xml:space="preserve"> / </v>
      </c>
      <c r="BC143" s="720" t="e">
        <f t="shared" si="33"/>
        <v>#DIV/0!</v>
      </c>
      <c r="BD143" s="720" t="e">
        <f t="shared" si="46"/>
        <v>#DIV/0!</v>
      </c>
      <c r="BE143" s="720" t="e">
        <f t="shared" si="47"/>
        <v>#DIV/0!</v>
      </c>
      <c r="BF143" s="765"/>
      <c r="BG143" s="765"/>
      <c r="BH143" s="765"/>
      <c r="BI143" s="765"/>
      <c r="BJ143" s="765"/>
      <c r="BK143" s="765"/>
      <c r="BL143" s="765"/>
      <c r="BM143" s="765"/>
      <c r="BN143" s="765"/>
      <c r="BO143" s="765"/>
      <c r="BP143" s="765"/>
      <c r="BQ143" s="765"/>
      <c r="BR143" s="765"/>
      <c r="BS143" s="765"/>
      <c r="BT143" s="765"/>
      <c r="BU143" s="765"/>
      <c r="BV143" s="765"/>
      <c r="BW143" s="765"/>
      <c r="BX143" s="765"/>
      <c r="BY143" s="765"/>
      <c r="BZ143" s="765"/>
      <c r="CA143" s="765"/>
      <c r="CB143" s="765"/>
      <c r="CC143" s="765"/>
      <c r="CD143" s="26"/>
      <c r="CE143" s="729">
        <f t="shared" si="34"/>
        <v>0</v>
      </c>
      <c r="CF143" s="26"/>
      <c r="CG143" s="26"/>
      <c r="CH143" s="26"/>
      <c r="CI143" s="26"/>
      <c r="CJ143" s="26"/>
      <c r="CK143" s="26"/>
      <c r="CL143" s="26"/>
      <c r="CM143" s="26"/>
      <c r="CN143" s="26"/>
      <c r="CO143" s="26"/>
      <c r="CP143" s="26"/>
      <c r="CQ143" s="26"/>
      <c r="CR143" s="26"/>
      <c r="CS143" s="26"/>
      <c r="CT143" s="26"/>
      <c r="CU143" s="26"/>
    </row>
    <row r="144" spans="1:99" ht="15" customHeight="1" x14ac:dyDescent="0.25">
      <c r="A144" s="334">
        <f t="shared" si="35"/>
        <v>0</v>
      </c>
      <c r="B144" s="722"/>
      <c r="C144" s="722"/>
      <c r="D144" s="722"/>
      <c r="E144" s="722"/>
      <c r="F144" s="722"/>
      <c r="G144" s="722"/>
      <c r="H144" s="723"/>
      <c r="I144" s="22"/>
      <c r="J144" s="22"/>
      <c r="K144" s="22"/>
      <c r="L144" s="10"/>
      <c r="M144" s="22"/>
      <c r="N144" s="725"/>
      <c r="O144" s="10"/>
      <c r="P144" s="726"/>
      <c r="Q144" s="749"/>
      <c r="R144" s="726"/>
      <c r="S144" s="726"/>
      <c r="T144" s="726"/>
      <c r="U144" s="316">
        <f t="shared" si="36"/>
        <v>0</v>
      </c>
      <c r="V144" s="168"/>
      <c r="W144" s="331" t="str">
        <f t="shared" si="37"/>
        <v/>
      </c>
      <c r="X144" s="168"/>
      <c r="Y144" s="168"/>
      <c r="Z144" s="168"/>
      <c r="AA144" s="168"/>
      <c r="AB144" s="168"/>
      <c r="AC144" s="168"/>
      <c r="AD144" s="316">
        <f t="shared" si="38"/>
        <v>0</v>
      </c>
      <c r="AE144" s="274"/>
      <c r="AF144" s="724"/>
      <c r="AG144" s="724"/>
      <c r="AH144" s="315">
        <f t="shared" si="39"/>
        <v>0</v>
      </c>
      <c r="AI144" s="759"/>
      <c r="AJ144" s="759"/>
      <c r="AK144" s="759"/>
      <c r="AL144" s="759"/>
      <c r="AM144" s="759"/>
      <c r="AN144" s="759"/>
      <c r="AO144" s="759"/>
      <c r="AP144" s="759"/>
      <c r="AQ144" s="759"/>
      <c r="AR144" s="759"/>
      <c r="AS144" s="315">
        <f t="shared" si="40"/>
        <v>0</v>
      </c>
      <c r="AT144" s="724"/>
      <c r="AU144" s="724"/>
      <c r="AV144" s="315">
        <f t="shared" si="41"/>
        <v>0</v>
      </c>
      <c r="AW144" s="315">
        <f t="shared" si="42"/>
        <v>0</v>
      </c>
      <c r="AX144" s="168"/>
      <c r="AY144" s="168"/>
      <c r="AZ144" s="720" t="e">
        <f t="shared" si="43"/>
        <v>#N/A</v>
      </c>
      <c r="BA144" s="720" t="e">
        <f t="shared" si="44"/>
        <v>#N/A</v>
      </c>
      <c r="BB144" s="720" t="str">
        <f t="shared" si="45"/>
        <v xml:space="preserve"> / </v>
      </c>
      <c r="BC144" s="720" t="e">
        <f t="shared" si="33"/>
        <v>#DIV/0!</v>
      </c>
      <c r="BD144" s="720" t="e">
        <f t="shared" si="46"/>
        <v>#DIV/0!</v>
      </c>
      <c r="BE144" s="720" t="e">
        <f t="shared" si="47"/>
        <v>#DIV/0!</v>
      </c>
      <c r="BF144" s="765"/>
      <c r="BG144" s="765"/>
      <c r="BH144" s="765"/>
      <c r="BI144" s="765"/>
      <c r="BJ144" s="765"/>
      <c r="BK144" s="765"/>
      <c r="BL144" s="765"/>
      <c r="BM144" s="765"/>
      <c r="BN144" s="765"/>
      <c r="BO144" s="765"/>
      <c r="BP144" s="765"/>
      <c r="BQ144" s="765"/>
      <c r="BR144" s="765"/>
      <c r="BS144" s="765"/>
      <c r="BT144" s="765"/>
      <c r="BU144" s="765"/>
      <c r="BV144" s="765"/>
      <c r="BW144" s="765"/>
      <c r="BX144" s="765"/>
      <c r="BY144" s="765"/>
      <c r="BZ144" s="765"/>
      <c r="CA144" s="765"/>
      <c r="CB144" s="765"/>
      <c r="CC144" s="765"/>
      <c r="CD144" s="26"/>
      <c r="CE144" s="729">
        <f t="shared" si="34"/>
        <v>0</v>
      </c>
      <c r="CF144" s="26"/>
      <c r="CG144" s="26"/>
      <c r="CH144" s="26"/>
      <c r="CI144" s="26"/>
      <c r="CJ144" s="26"/>
      <c r="CK144" s="26"/>
      <c r="CL144" s="26"/>
      <c r="CM144" s="26"/>
      <c r="CN144" s="26"/>
      <c r="CO144" s="26"/>
      <c r="CP144" s="26"/>
      <c r="CQ144" s="26"/>
      <c r="CR144" s="26"/>
      <c r="CS144" s="26"/>
      <c r="CT144" s="26"/>
      <c r="CU144" s="26"/>
    </row>
    <row r="145" spans="1:99" ht="15" customHeight="1" x14ac:dyDescent="0.25">
      <c r="A145" s="334">
        <f t="shared" si="35"/>
        <v>0</v>
      </c>
      <c r="B145" s="722"/>
      <c r="C145" s="722"/>
      <c r="D145" s="722"/>
      <c r="E145" s="722"/>
      <c r="F145" s="722"/>
      <c r="G145" s="722"/>
      <c r="H145" s="723"/>
      <c r="I145" s="22"/>
      <c r="J145" s="22"/>
      <c r="K145" s="22"/>
      <c r="L145" s="10"/>
      <c r="M145" s="22"/>
      <c r="N145" s="725"/>
      <c r="O145" s="10"/>
      <c r="P145" s="726"/>
      <c r="Q145" s="749"/>
      <c r="R145" s="726"/>
      <c r="S145" s="726"/>
      <c r="T145" s="726"/>
      <c r="U145" s="316">
        <f t="shared" si="36"/>
        <v>0</v>
      </c>
      <c r="V145" s="168"/>
      <c r="W145" s="331" t="str">
        <f t="shared" si="37"/>
        <v/>
      </c>
      <c r="X145" s="168"/>
      <c r="Y145" s="168"/>
      <c r="Z145" s="168"/>
      <c r="AA145" s="168"/>
      <c r="AB145" s="168"/>
      <c r="AC145" s="168"/>
      <c r="AD145" s="316">
        <f t="shared" si="38"/>
        <v>0</v>
      </c>
      <c r="AE145" s="274"/>
      <c r="AF145" s="724"/>
      <c r="AG145" s="724"/>
      <c r="AH145" s="315">
        <f t="shared" si="39"/>
        <v>0</v>
      </c>
      <c r="AI145" s="759"/>
      <c r="AJ145" s="759"/>
      <c r="AK145" s="759"/>
      <c r="AL145" s="759"/>
      <c r="AM145" s="759"/>
      <c r="AN145" s="759"/>
      <c r="AO145" s="759"/>
      <c r="AP145" s="759"/>
      <c r="AQ145" s="759"/>
      <c r="AR145" s="759"/>
      <c r="AS145" s="315">
        <f t="shared" si="40"/>
        <v>0</v>
      </c>
      <c r="AT145" s="724"/>
      <c r="AU145" s="724"/>
      <c r="AV145" s="315">
        <f t="shared" si="41"/>
        <v>0</v>
      </c>
      <c r="AW145" s="315">
        <f t="shared" si="42"/>
        <v>0</v>
      </c>
      <c r="AX145" s="168"/>
      <c r="AY145" s="168"/>
      <c r="AZ145" s="720" t="e">
        <f t="shared" si="43"/>
        <v>#N/A</v>
      </c>
      <c r="BA145" s="720" t="e">
        <f t="shared" si="44"/>
        <v>#N/A</v>
      </c>
      <c r="BB145" s="720" t="str">
        <f t="shared" si="45"/>
        <v xml:space="preserve"> / </v>
      </c>
      <c r="BC145" s="720" t="e">
        <f t="shared" si="33"/>
        <v>#DIV/0!</v>
      </c>
      <c r="BD145" s="720" t="e">
        <f t="shared" si="46"/>
        <v>#DIV/0!</v>
      </c>
      <c r="BE145" s="720" t="e">
        <f t="shared" si="47"/>
        <v>#DIV/0!</v>
      </c>
      <c r="BF145" s="765"/>
      <c r="BG145" s="765"/>
      <c r="BH145" s="765"/>
      <c r="BI145" s="765"/>
      <c r="BJ145" s="765"/>
      <c r="BK145" s="765"/>
      <c r="BL145" s="765"/>
      <c r="BM145" s="765"/>
      <c r="BN145" s="765"/>
      <c r="BO145" s="765"/>
      <c r="BP145" s="765"/>
      <c r="BQ145" s="765"/>
      <c r="BR145" s="765"/>
      <c r="BS145" s="765"/>
      <c r="BT145" s="765"/>
      <c r="BU145" s="765"/>
      <c r="BV145" s="765"/>
      <c r="BW145" s="765"/>
      <c r="BX145" s="765"/>
      <c r="BY145" s="765"/>
      <c r="BZ145" s="765"/>
      <c r="CA145" s="765"/>
      <c r="CB145" s="765"/>
      <c r="CC145" s="765"/>
      <c r="CD145" s="26"/>
      <c r="CE145" s="729">
        <f t="shared" si="34"/>
        <v>0</v>
      </c>
      <c r="CF145" s="26"/>
      <c r="CG145" s="26"/>
      <c r="CH145" s="26"/>
      <c r="CI145" s="26"/>
      <c r="CJ145" s="26"/>
      <c r="CK145" s="26"/>
      <c r="CL145" s="26"/>
      <c r="CM145" s="26"/>
      <c r="CN145" s="26"/>
      <c r="CO145" s="26"/>
      <c r="CP145" s="26"/>
      <c r="CQ145" s="26"/>
      <c r="CR145" s="26"/>
      <c r="CS145" s="26"/>
      <c r="CT145" s="26"/>
      <c r="CU145" s="26"/>
    </row>
    <row r="146" spans="1:99" ht="15" customHeight="1" x14ac:dyDescent="0.25">
      <c r="A146" s="334">
        <f t="shared" si="35"/>
        <v>0</v>
      </c>
      <c r="B146" s="722"/>
      <c r="C146" s="722"/>
      <c r="D146" s="722"/>
      <c r="E146" s="722"/>
      <c r="F146" s="722"/>
      <c r="G146" s="722"/>
      <c r="H146" s="723"/>
      <c r="I146" s="22"/>
      <c r="J146" s="22"/>
      <c r="K146" s="22"/>
      <c r="L146" s="10"/>
      <c r="M146" s="22"/>
      <c r="N146" s="725"/>
      <c r="O146" s="10"/>
      <c r="P146" s="726"/>
      <c r="Q146" s="749"/>
      <c r="R146" s="726"/>
      <c r="S146" s="726"/>
      <c r="T146" s="726"/>
      <c r="U146" s="316">
        <f t="shared" si="36"/>
        <v>0</v>
      </c>
      <c r="V146" s="168"/>
      <c r="W146" s="331" t="str">
        <f t="shared" si="37"/>
        <v/>
      </c>
      <c r="X146" s="168"/>
      <c r="Y146" s="168"/>
      <c r="Z146" s="168"/>
      <c r="AA146" s="168"/>
      <c r="AB146" s="168"/>
      <c r="AC146" s="168"/>
      <c r="AD146" s="316">
        <f t="shared" si="38"/>
        <v>0</v>
      </c>
      <c r="AE146" s="274"/>
      <c r="AF146" s="724"/>
      <c r="AG146" s="724"/>
      <c r="AH146" s="315">
        <f t="shared" si="39"/>
        <v>0</v>
      </c>
      <c r="AI146" s="759"/>
      <c r="AJ146" s="759"/>
      <c r="AK146" s="759"/>
      <c r="AL146" s="759"/>
      <c r="AM146" s="759"/>
      <c r="AN146" s="759"/>
      <c r="AO146" s="759"/>
      <c r="AP146" s="759"/>
      <c r="AQ146" s="759"/>
      <c r="AR146" s="759"/>
      <c r="AS146" s="315">
        <f t="shared" si="40"/>
        <v>0</v>
      </c>
      <c r="AT146" s="724"/>
      <c r="AU146" s="724"/>
      <c r="AV146" s="315">
        <f t="shared" si="41"/>
        <v>0</v>
      </c>
      <c r="AW146" s="315">
        <f t="shared" si="42"/>
        <v>0</v>
      </c>
      <c r="AX146" s="168"/>
      <c r="AY146" s="168"/>
      <c r="AZ146" s="720" t="e">
        <f t="shared" si="43"/>
        <v>#N/A</v>
      </c>
      <c r="BA146" s="720" t="e">
        <f t="shared" si="44"/>
        <v>#N/A</v>
      </c>
      <c r="BB146" s="720" t="str">
        <f t="shared" si="45"/>
        <v xml:space="preserve"> / </v>
      </c>
      <c r="BC146" s="720" t="e">
        <f t="shared" si="33"/>
        <v>#DIV/0!</v>
      </c>
      <c r="BD146" s="720" t="e">
        <f t="shared" si="46"/>
        <v>#DIV/0!</v>
      </c>
      <c r="BE146" s="720" t="e">
        <f t="shared" si="47"/>
        <v>#DIV/0!</v>
      </c>
      <c r="BF146" s="765"/>
      <c r="BG146" s="765"/>
      <c r="BH146" s="765"/>
      <c r="BI146" s="765"/>
      <c r="BJ146" s="765"/>
      <c r="BK146" s="765"/>
      <c r="BL146" s="765"/>
      <c r="BM146" s="765"/>
      <c r="BN146" s="765"/>
      <c r="BO146" s="765"/>
      <c r="BP146" s="765"/>
      <c r="BQ146" s="765"/>
      <c r="BR146" s="765"/>
      <c r="BS146" s="765"/>
      <c r="BT146" s="765"/>
      <c r="BU146" s="765"/>
      <c r="BV146" s="765"/>
      <c r="BW146" s="765"/>
      <c r="BX146" s="765"/>
      <c r="BY146" s="765"/>
      <c r="BZ146" s="765"/>
      <c r="CA146" s="765"/>
      <c r="CB146" s="765"/>
      <c r="CC146" s="765"/>
      <c r="CD146" s="26"/>
      <c r="CE146" s="729">
        <f t="shared" si="34"/>
        <v>0</v>
      </c>
      <c r="CF146" s="26"/>
      <c r="CG146" s="26"/>
      <c r="CH146" s="26"/>
      <c r="CI146" s="26"/>
      <c r="CJ146" s="26"/>
      <c r="CK146" s="26"/>
      <c r="CL146" s="26"/>
      <c r="CM146" s="26"/>
      <c r="CN146" s="26"/>
      <c r="CO146" s="26"/>
      <c r="CP146" s="26"/>
      <c r="CQ146" s="26"/>
      <c r="CR146" s="26"/>
      <c r="CS146" s="26"/>
      <c r="CT146" s="26"/>
      <c r="CU146" s="26"/>
    </row>
    <row r="147" spans="1:99" ht="15" customHeight="1" x14ac:dyDescent="0.25">
      <c r="A147" s="334">
        <f t="shared" si="35"/>
        <v>0</v>
      </c>
      <c r="B147" s="722"/>
      <c r="C147" s="722"/>
      <c r="D147" s="722"/>
      <c r="E147" s="722"/>
      <c r="F147" s="722"/>
      <c r="G147" s="722"/>
      <c r="H147" s="723"/>
      <c r="I147" s="22"/>
      <c r="J147" s="22"/>
      <c r="K147" s="22"/>
      <c r="L147" s="10"/>
      <c r="M147" s="22"/>
      <c r="N147" s="725"/>
      <c r="O147" s="10"/>
      <c r="P147" s="726"/>
      <c r="Q147" s="749"/>
      <c r="R147" s="726"/>
      <c r="S147" s="726"/>
      <c r="T147" s="726"/>
      <c r="U147" s="316">
        <f t="shared" si="36"/>
        <v>0</v>
      </c>
      <c r="V147" s="168"/>
      <c r="W147" s="331" t="str">
        <f t="shared" si="37"/>
        <v/>
      </c>
      <c r="X147" s="168"/>
      <c r="Y147" s="168"/>
      <c r="Z147" s="168"/>
      <c r="AA147" s="168"/>
      <c r="AB147" s="168"/>
      <c r="AC147" s="168"/>
      <c r="AD147" s="316">
        <f t="shared" si="38"/>
        <v>0</v>
      </c>
      <c r="AE147" s="274"/>
      <c r="AF147" s="724"/>
      <c r="AG147" s="724"/>
      <c r="AH147" s="315">
        <f t="shared" si="39"/>
        <v>0</v>
      </c>
      <c r="AI147" s="759"/>
      <c r="AJ147" s="759"/>
      <c r="AK147" s="759"/>
      <c r="AL147" s="759"/>
      <c r="AM147" s="759"/>
      <c r="AN147" s="759"/>
      <c r="AO147" s="759"/>
      <c r="AP147" s="759"/>
      <c r="AQ147" s="759"/>
      <c r="AR147" s="759"/>
      <c r="AS147" s="315">
        <f t="shared" si="40"/>
        <v>0</v>
      </c>
      <c r="AT147" s="724"/>
      <c r="AU147" s="724"/>
      <c r="AV147" s="315">
        <f t="shared" si="41"/>
        <v>0</v>
      </c>
      <c r="AW147" s="315">
        <f t="shared" si="42"/>
        <v>0</v>
      </c>
      <c r="AX147" s="168"/>
      <c r="AY147" s="168"/>
      <c r="AZ147" s="720" t="e">
        <f t="shared" si="43"/>
        <v>#N/A</v>
      </c>
      <c r="BA147" s="720" t="e">
        <f t="shared" si="44"/>
        <v>#N/A</v>
      </c>
      <c r="BB147" s="720" t="str">
        <f t="shared" si="45"/>
        <v xml:space="preserve"> / </v>
      </c>
      <c r="BC147" s="720" t="e">
        <f t="shared" si="33"/>
        <v>#DIV/0!</v>
      </c>
      <c r="BD147" s="720" t="e">
        <f t="shared" si="46"/>
        <v>#DIV/0!</v>
      </c>
      <c r="BE147" s="720" t="e">
        <f t="shared" si="47"/>
        <v>#DIV/0!</v>
      </c>
      <c r="BF147" s="765"/>
      <c r="BG147" s="765"/>
      <c r="BH147" s="765"/>
      <c r="BI147" s="765"/>
      <c r="BJ147" s="765"/>
      <c r="BK147" s="765"/>
      <c r="BL147" s="765"/>
      <c r="BM147" s="765"/>
      <c r="BN147" s="765"/>
      <c r="BO147" s="765"/>
      <c r="BP147" s="765"/>
      <c r="BQ147" s="765"/>
      <c r="BR147" s="765"/>
      <c r="BS147" s="765"/>
      <c r="BT147" s="765"/>
      <c r="BU147" s="765"/>
      <c r="BV147" s="765"/>
      <c r="BW147" s="765"/>
      <c r="BX147" s="765"/>
      <c r="BY147" s="765"/>
      <c r="BZ147" s="765"/>
      <c r="CA147" s="765"/>
      <c r="CB147" s="765"/>
      <c r="CC147" s="765"/>
      <c r="CD147" s="26"/>
      <c r="CE147" s="729">
        <f t="shared" si="34"/>
        <v>0</v>
      </c>
      <c r="CF147" s="26"/>
      <c r="CG147" s="26"/>
      <c r="CH147" s="26"/>
      <c r="CI147" s="26"/>
      <c r="CJ147" s="26"/>
      <c r="CK147" s="26"/>
      <c r="CL147" s="26"/>
      <c r="CM147" s="26"/>
      <c r="CN147" s="26"/>
      <c r="CO147" s="26"/>
      <c r="CP147" s="26"/>
      <c r="CQ147" s="26"/>
      <c r="CR147" s="26"/>
      <c r="CS147" s="26"/>
      <c r="CT147" s="26"/>
      <c r="CU147" s="26"/>
    </row>
    <row r="148" spans="1:99" ht="15" customHeight="1" x14ac:dyDescent="0.25">
      <c r="A148" s="334">
        <f t="shared" si="35"/>
        <v>0</v>
      </c>
      <c r="B148" s="722"/>
      <c r="C148" s="722"/>
      <c r="D148" s="722"/>
      <c r="E148" s="722"/>
      <c r="F148" s="722"/>
      <c r="G148" s="722"/>
      <c r="H148" s="723"/>
      <c r="I148" s="22"/>
      <c r="J148" s="22"/>
      <c r="K148" s="22"/>
      <c r="L148" s="10"/>
      <c r="M148" s="22"/>
      <c r="N148" s="725"/>
      <c r="O148" s="10"/>
      <c r="P148" s="726"/>
      <c r="Q148" s="749"/>
      <c r="R148" s="726"/>
      <c r="S148" s="726"/>
      <c r="T148" s="726"/>
      <c r="U148" s="316">
        <f t="shared" si="36"/>
        <v>0</v>
      </c>
      <c r="V148" s="168"/>
      <c r="W148" s="331" t="str">
        <f t="shared" si="37"/>
        <v/>
      </c>
      <c r="X148" s="168"/>
      <c r="Y148" s="168"/>
      <c r="Z148" s="168"/>
      <c r="AA148" s="168"/>
      <c r="AB148" s="168"/>
      <c r="AC148" s="168"/>
      <c r="AD148" s="316">
        <f t="shared" si="38"/>
        <v>0</v>
      </c>
      <c r="AE148" s="274"/>
      <c r="AF148" s="724"/>
      <c r="AG148" s="724"/>
      <c r="AH148" s="315">
        <f t="shared" si="39"/>
        <v>0</v>
      </c>
      <c r="AI148" s="759"/>
      <c r="AJ148" s="759"/>
      <c r="AK148" s="759"/>
      <c r="AL148" s="759"/>
      <c r="AM148" s="759"/>
      <c r="AN148" s="759"/>
      <c r="AO148" s="759"/>
      <c r="AP148" s="759"/>
      <c r="AQ148" s="759"/>
      <c r="AR148" s="759"/>
      <c r="AS148" s="315">
        <f t="shared" si="40"/>
        <v>0</v>
      </c>
      <c r="AT148" s="724"/>
      <c r="AU148" s="724"/>
      <c r="AV148" s="315">
        <f t="shared" si="41"/>
        <v>0</v>
      </c>
      <c r="AW148" s="315">
        <f t="shared" si="42"/>
        <v>0</v>
      </c>
      <c r="AX148" s="168"/>
      <c r="AY148" s="168"/>
      <c r="AZ148" s="720" t="e">
        <f t="shared" si="43"/>
        <v>#N/A</v>
      </c>
      <c r="BA148" s="720" t="e">
        <f t="shared" si="44"/>
        <v>#N/A</v>
      </c>
      <c r="BB148" s="720" t="str">
        <f t="shared" si="45"/>
        <v xml:space="preserve"> / </v>
      </c>
      <c r="BC148" s="720" t="e">
        <f t="shared" si="33"/>
        <v>#DIV/0!</v>
      </c>
      <c r="BD148" s="720" t="e">
        <f t="shared" si="46"/>
        <v>#DIV/0!</v>
      </c>
      <c r="BE148" s="720" t="e">
        <f t="shared" si="47"/>
        <v>#DIV/0!</v>
      </c>
      <c r="BF148" s="765"/>
      <c r="BG148" s="765"/>
      <c r="BH148" s="765"/>
      <c r="BI148" s="765"/>
      <c r="BJ148" s="765"/>
      <c r="BK148" s="765"/>
      <c r="BL148" s="765"/>
      <c r="BM148" s="765"/>
      <c r="BN148" s="765"/>
      <c r="BO148" s="765"/>
      <c r="BP148" s="765"/>
      <c r="BQ148" s="765"/>
      <c r="BR148" s="765"/>
      <c r="BS148" s="765"/>
      <c r="BT148" s="765"/>
      <c r="BU148" s="765"/>
      <c r="BV148" s="765"/>
      <c r="BW148" s="765"/>
      <c r="BX148" s="765"/>
      <c r="BY148" s="765"/>
      <c r="BZ148" s="765"/>
      <c r="CA148" s="765"/>
      <c r="CB148" s="765"/>
      <c r="CC148" s="765"/>
      <c r="CD148" s="26"/>
      <c r="CE148" s="729">
        <f t="shared" si="34"/>
        <v>0</v>
      </c>
      <c r="CF148" s="26"/>
      <c r="CG148" s="26"/>
      <c r="CH148" s="26"/>
      <c r="CI148" s="26"/>
      <c r="CJ148" s="26"/>
      <c r="CK148" s="26"/>
      <c r="CL148" s="26"/>
      <c r="CM148" s="26"/>
      <c r="CN148" s="26"/>
      <c r="CO148" s="26"/>
      <c r="CP148" s="26"/>
      <c r="CQ148" s="26"/>
      <c r="CR148" s="26"/>
      <c r="CS148" s="26"/>
      <c r="CT148" s="26"/>
      <c r="CU148" s="26"/>
    </row>
    <row r="149" spans="1:99" ht="15" customHeight="1" x14ac:dyDescent="0.25">
      <c r="A149" s="334">
        <f t="shared" si="35"/>
        <v>0</v>
      </c>
      <c r="B149" s="722"/>
      <c r="C149" s="722"/>
      <c r="D149" s="722"/>
      <c r="E149" s="722"/>
      <c r="F149" s="722"/>
      <c r="G149" s="722"/>
      <c r="H149" s="723"/>
      <c r="I149" s="22"/>
      <c r="J149" s="22"/>
      <c r="K149" s="22"/>
      <c r="L149" s="10"/>
      <c r="M149" s="22"/>
      <c r="N149" s="725"/>
      <c r="O149" s="10"/>
      <c r="P149" s="726"/>
      <c r="Q149" s="749"/>
      <c r="R149" s="726"/>
      <c r="S149" s="726"/>
      <c r="T149" s="726"/>
      <c r="U149" s="316">
        <f t="shared" si="36"/>
        <v>0</v>
      </c>
      <c r="V149" s="168"/>
      <c r="W149" s="331" t="str">
        <f t="shared" si="37"/>
        <v/>
      </c>
      <c r="X149" s="168"/>
      <c r="Y149" s="168"/>
      <c r="Z149" s="168"/>
      <c r="AA149" s="168"/>
      <c r="AB149" s="168"/>
      <c r="AC149" s="168"/>
      <c r="AD149" s="316">
        <f t="shared" si="38"/>
        <v>0</v>
      </c>
      <c r="AE149" s="274"/>
      <c r="AF149" s="724"/>
      <c r="AG149" s="724"/>
      <c r="AH149" s="315">
        <f t="shared" si="39"/>
        <v>0</v>
      </c>
      <c r="AI149" s="759"/>
      <c r="AJ149" s="759"/>
      <c r="AK149" s="759"/>
      <c r="AL149" s="759"/>
      <c r="AM149" s="759"/>
      <c r="AN149" s="759"/>
      <c r="AO149" s="759"/>
      <c r="AP149" s="759"/>
      <c r="AQ149" s="759"/>
      <c r="AR149" s="759"/>
      <c r="AS149" s="315">
        <f t="shared" si="40"/>
        <v>0</v>
      </c>
      <c r="AT149" s="724"/>
      <c r="AU149" s="724"/>
      <c r="AV149" s="315">
        <f t="shared" si="41"/>
        <v>0</v>
      </c>
      <c r="AW149" s="315">
        <f t="shared" si="42"/>
        <v>0</v>
      </c>
      <c r="AX149" s="168"/>
      <c r="AY149" s="168"/>
      <c r="AZ149" s="720" t="e">
        <f t="shared" si="43"/>
        <v>#N/A</v>
      </c>
      <c r="BA149" s="720" t="e">
        <f t="shared" si="44"/>
        <v>#N/A</v>
      </c>
      <c r="BB149" s="720" t="str">
        <f t="shared" si="45"/>
        <v xml:space="preserve"> / </v>
      </c>
      <c r="BC149" s="720" t="e">
        <f t="shared" si="33"/>
        <v>#DIV/0!</v>
      </c>
      <c r="BD149" s="720" t="e">
        <f t="shared" si="46"/>
        <v>#DIV/0!</v>
      </c>
      <c r="BE149" s="720" t="e">
        <f t="shared" si="47"/>
        <v>#DIV/0!</v>
      </c>
      <c r="BF149" s="765"/>
      <c r="BG149" s="765"/>
      <c r="BH149" s="765"/>
      <c r="BI149" s="765"/>
      <c r="BJ149" s="765"/>
      <c r="BK149" s="765"/>
      <c r="BL149" s="765"/>
      <c r="BM149" s="765"/>
      <c r="BN149" s="765"/>
      <c r="BO149" s="765"/>
      <c r="BP149" s="765"/>
      <c r="BQ149" s="765"/>
      <c r="BR149" s="765"/>
      <c r="BS149" s="765"/>
      <c r="BT149" s="765"/>
      <c r="BU149" s="765"/>
      <c r="BV149" s="765"/>
      <c r="BW149" s="765"/>
      <c r="BX149" s="765"/>
      <c r="BY149" s="765"/>
      <c r="BZ149" s="765"/>
      <c r="CA149" s="765"/>
      <c r="CB149" s="765"/>
      <c r="CC149" s="765"/>
      <c r="CD149" s="26"/>
      <c r="CE149" s="729">
        <f t="shared" si="34"/>
        <v>0</v>
      </c>
      <c r="CF149" s="26"/>
      <c r="CG149" s="26"/>
      <c r="CH149" s="26"/>
      <c r="CI149" s="26"/>
      <c r="CJ149" s="26"/>
      <c r="CK149" s="26"/>
      <c r="CL149" s="26"/>
      <c r="CM149" s="26"/>
      <c r="CN149" s="26"/>
      <c r="CO149" s="26"/>
      <c r="CP149" s="26"/>
      <c r="CQ149" s="26"/>
      <c r="CR149" s="26"/>
      <c r="CS149" s="26"/>
      <c r="CT149" s="26"/>
      <c r="CU149" s="26"/>
    </row>
    <row r="150" spans="1:99" ht="15" customHeight="1" x14ac:dyDescent="0.25">
      <c r="A150" s="334">
        <f t="shared" si="35"/>
        <v>0</v>
      </c>
      <c r="B150" s="722"/>
      <c r="C150" s="722"/>
      <c r="D150" s="722"/>
      <c r="E150" s="722"/>
      <c r="F150" s="722"/>
      <c r="G150" s="722"/>
      <c r="H150" s="723"/>
      <c r="I150" s="22"/>
      <c r="J150" s="22"/>
      <c r="K150" s="22"/>
      <c r="L150" s="10"/>
      <c r="M150" s="22"/>
      <c r="N150" s="725"/>
      <c r="O150" s="10"/>
      <c r="P150" s="726"/>
      <c r="Q150" s="749"/>
      <c r="R150" s="726"/>
      <c r="S150" s="726"/>
      <c r="T150" s="726"/>
      <c r="U150" s="316">
        <f t="shared" si="36"/>
        <v>0</v>
      </c>
      <c r="V150" s="168"/>
      <c r="W150" s="331" t="str">
        <f t="shared" si="37"/>
        <v/>
      </c>
      <c r="X150" s="168"/>
      <c r="Y150" s="168"/>
      <c r="Z150" s="168"/>
      <c r="AA150" s="168"/>
      <c r="AB150" s="168"/>
      <c r="AC150" s="168"/>
      <c r="AD150" s="316">
        <f t="shared" si="38"/>
        <v>0</v>
      </c>
      <c r="AE150" s="274"/>
      <c r="AF150" s="724"/>
      <c r="AG150" s="724"/>
      <c r="AH150" s="315">
        <f t="shared" si="39"/>
        <v>0</v>
      </c>
      <c r="AI150" s="759"/>
      <c r="AJ150" s="759"/>
      <c r="AK150" s="759"/>
      <c r="AL150" s="759"/>
      <c r="AM150" s="759"/>
      <c r="AN150" s="759"/>
      <c r="AO150" s="759"/>
      <c r="AP150" s="759"/>
      <c r="AQ150" s="759"/>
      <c r="AR150" s="759"/>
      <c r="AS150" s="315">
        <f t="shared" si="40"/>
        <v>0</v>
      </c>
      <c r="AT150" s="724"/>
      <c r="AU150" s="724"/>
      <c r="AV150" s="315">
        <f t="shared" si="41"/>
        <v>0</v>
      </c>
      <c r="AW150" s="315">
        <f t="shared" si="42"/>
        <v>0</v>
      </c>
      <c r="AX150" s="168"/>
      <c r="AY150" s="168"/>
      <c r="AZ150" s="720" t="e">
        <f t="shared" si="43"/>
        <v>#N/A</v>
      </c>
      <c r="BA150" s="720" t="e">
        <f t="shared" si="44"/>
        <v>#N/A</v>
      </c>
      <c r="BB150" s="720" t="str">
        <f t="shared" si="45"/>
        <v xml:space="preserve"> / </v>
      </c>
      <c r="BC150" s="720" t="e">
        <f t="shared" si="33"/>
        <v>#DIV/0!</v>
      </c>
      <c r="BD150" s="720" t="e">
        <f t="shared" si="46"/>
        <v>#DIV/0!</v>
      </c>
      <c r="BE150" s="720" t="e">
        <f t="shared" si="47"/>
        <v>#DIV/0!</v>
      </c>
      <c r="BF150" s="765"/>
      <c r="BG150" s="765"/>
      <c r="BH150" s="765"/>
      <c r="BI150" s="765"/>
      <c r="BJ150" s="765"/>
      <c r="BK150" s="765"/>
      <c r="BL150" s="765"/>
      <c r="BM150" s="765"/>
      <c r="BN150" s="765"/>
      <c r="BO150" s="765"/>
      <c r="BP150" s="765"/>
      <c r="BQ150" s="765"/>
      <c r="BR150" s="765"/>
      <c r="BS150" s="765"/>
      <c r="BT150" s="765"/>
      <c r="BU150" s="765"/>
      <c r="BV150" s="765"/>
      <c r="BW150" s="765"/>
      <c r="BX150" s="765"/>
      <c r="BY150" s="765"/>
      <c r="BZ150" s="765"/>
      <c r="CA150" s="765"/>
      <c r="CB150" s="765"/>
      <c r="CC150" s="765"/>
      <c r="CD150" s="26"/>
      <c r="CE150" s="729">
        <f t="shared" si="34"/>
        <v>0</v>
      </c>
      <c r="CF150" s="26"/>
      <c r="CG150" s="26"/>
      <c r="CH150" s="26"/>
      <c r="CI150" s="26"/>
      <c r="CJ150" s="26"/>
      <c r="CK150" s="26"/>
      <c r="CL150" s="26"/>
      <c r="CM150" s="26"/>
      <c r="CN150" s="26"/>
      <c r="CO150" s="26"/>
      <c r="CP150" s="26"/>
      <c r="CQ150" s="26"/>
      <c r="CR150" s="26"/>
      <c r="CS150" s="26"/>
      <c r="CT150" s="26"/>
      <c r="CU150" s="26"/>
    </row>
    <row r="151" spans="1:99" ht="15" customHeight="1" x14ac:dyDescent="0.25">
      <c r="A151" s="334">
        <f t="shared" si="35"/>
        <v>0</v>
      </c>
      <c r="B151" s="722"/>
      <c r="C151" s="722"/>
      <c r="D151" s="722"/>
      <c r="E151" s="722"/>
      <c r="F151" s="722"/>
      <c r="G151" s="722"/>
      <c r="H151" s="723"/>
      <c r="I151" s="22"/>
      <c r="J151" s="22"/>
      <c r="K151" s="22"/>
      <c r="L151" s="10"/>
      <c r="M151" s="22"/>
      <c r="N151" s="725"/>
      <c r="O151" s="10"/>
      <c r="P151" s="726"/>
      <c r="Q151" s="749"/>
      <c r="R151" s="726"/>
      <c r="S151" s="726"/>
      <c r="T151" s="726"/>
      <c r="U151" s="316">
        <f t="shared" si="36"/>
        <v>0</v>
      </c>
      <c r="V151" s="168"/>
      <c r="W151" s="331" t="str">
        <f t="shared" si="37"/>
        <v/>
      </c>
      <c r="X151" s="168"/>
      <c r="Y151" s="168"/>
      <c r="Z151" s="168"/>
      <c r="AA151" s="168"/>
      <c r="AB151" s="168"/>
      <c r="AC151" s="168"/>
      <c r="AD151" s="316">
        <f t="shared" si="38"/>
        <v>0</v>
      </c>
      <c r="AE151" s="274"/>
      <c r="AF151" s="724"/>
      <c r="AG151" s="724"/>
      <c r="AH151" s="315">
        <f t="shared" si="39"/>
        <v>0</v>
      </c>
      <c r="AI151" s="759"/>
      <c r="AJ151" s="759"/>
      <c r="AK151" s="759"/>
      <c r="AL151" s="759"/>
      <c r="AM151" s="759"/>
      <c r="AN151" s="759"/>
      <c r="AO151" s="759"/>
      <c r="AP151" s="759"/>
      <c r="AQ151" s="759"/>
      <c r="AR151" s="759"/>
      <c r="AS151" s="315">
        <f t="shared" si="40"/>
        <v>0</v>
      </c>
      <c r="AT151" s="724"/>
      <c r="AU151" s="724"/>
      <c r="AV151" s="315">
        <f t="shared" si="41"/>
        <v>0</v>
      </c>
      <c r="AW151" s="315">
        <f t="shared" si="42"/>
        <v>0</v>
      </c>
      <c r="AX151" s="168"/>
      <c r="AY151" s="168"/>
      <c r="AZ151" s="720" t="e">
        <f t="shared" si="43"/>
        <v>#N/A</v>
      </c>
      <c r="BA151" s="720" t="e">
        <f t="shared" si="44"/>
        <v>#N/A</v>
      </c>
      <c r="BB151" s="720" t="str">
        <f t="shared" si="45"/>
        <v xml:space="preserve"> / </v>
      </c>
      <c r="BC151" s="720" t="e">
        <f t="shared" si="33"/>
        <v>#DIV/0!</v>
      </c>
      <c r="BD151" s="720" t="e">
        <f t="shared" si="46"/>
        <v>#DIV/0!</v>
      </c>
      <c r="BE151" s="720" t="e">
        <f t="shared" si="47"/>
        <v>#DIV/0!</v>
      </c>
      <c r="BF151" s="765"/>
      <c r="BG151" s="765"/>
      <c r="BH151" s="765"/>
      <c r="BI151" s="765"/>
      <c r="BJ151" s="765"/>
      <c r="BK151" s="765"/>
      <c r="BL151" s="765"/>
      <c r="BM151" s="765"/>
      <c r="BN151" s="765"/>
      <c r="BO151" s="765"/>
      <c r="BP151" s="765"/>
      <c r="BQ151" s="765"/>
      <c r="BR151" s="765"/>
      <c r="BS151" s="765"/>
      <c r="BT151" s="765"/>
      <c r="BU151" s="765"/>
      <c r="BV151" s="765"/>
      <c r="BW151" s="765"/>
      <c r="BX151" s="765"/>
      <c r="BY151" s="765"/>
      <c r="BZ151" s="765"/>
      <c r="CA151" s="765"/>
      <c r="CB151" s="765"/>
      <c r="CC151" s="765"/>
      <c r="CD151" s="26"/>
      <c r="CE151" s="729">
        <f t="shared" si="34"/>
        <v>0</v>
      </c>
      <c r="CF151" s="26"/>
      <c r="CG151" s="26"/>
      <c r="CH151" s="26"/>
      <c r="CI151" s="26"/>
      <c r="CJ151" s="26"/>
      <c r="CK151" s="26"/>
      <c r="CL151" s="26"/>
      <c r="CM151" s="26"/>
      <c r="CN151" s="26"/>
      <c r="CO151" s="26"/>
      <c r="CP151" s="26"/>
      <c r="CQ151" s="26"/>
      <c r="CR151" s="26"/>
      <c r="CS151" s="26"/>
      <c r="CT151" s="26"/>
      <c r="CU151" s="26"/>
    </row>
    <row r="152" spans="1:99" ht="15" customHeight="1" x14ac:dyDescent="0.25">
      <c r="A152" s="334">
        <f t="shared" si="35"/>
        <v>0</v>
      </c>
      <c r="B152" s="722"/>
      <c r="C152" s="722"/>
      <c r="D152" s="722"/>
      <c r="E152" s="722"/>
      <c r="F152" s="722"/>
      <c r="G152" s="722"/>
      <c r="H152" s="723"/>
      <c r="I152" s="22"/>
      <c r="J152" s="22"/>
      <c r="K152" s="22"/>
      <c r="L152" s="10"/>
      <c r="M152" s="22"/>
      <c r="N152" s="725"/>
      <c r="O152" s="10"/>
      <c r="P152" s="726"/>
      <c r="Q152" s="749"/>
      <c r="R152" s="726"/>
      <c r="S152" s="726"/>
      <c r="T152" s="726"/>
      <c r="U152" s="316">
        <f t="shared" si="36"/>
        <v>0</v>
      </c>
      <c r="V152" s="168"/>
      <c r="W152" s="331" t="str">
        <f t="shared" si="37"/>
        <v/>
      </c>
      <c r="X152" s="168"/>
      <c r="Y152" s="168"/>
      <c r="Z152" s="168"/>
      <c r="AA152" s="168"/>
      <c r="AB152" s="168"/>
      <c r="AC152" s="168"/>
      <c r="AD152" s="316">
        <f t="shared" si="38"/>
        <v>0</v>
      </c>
      <c r="AE152" s="274"/>
      <c r="AF152" s="724"/>
      <c r="AG152" s="724"/>
      <c r="AH152" s="315">
        <f t="shared" si="39"/>
        <v>0</v>
      </c>
      <c r="AI152" s="759"/>
      <c r="AJ152" s="759"/>
      <c r="AK152" s="759"/>
      <c r="AL152" s="759"/>
      <c r="AM152" s="759"/>
      <c r="AN152" s="759"/>
      <c r="AO152" s="759"/>
      <c r="AP152" s="759"/>
      <c r="AQ152" s="759"/>
      <c r="AR152" s="759"/>
      <c r="AS152" s="315">
        <f t="shared" si="40"/>
        <v>0</v>
      </c>
      <c r="AT152" s="724"/>
      <c r="AU152" s="724"/>
      <c r="AV152" s="315">
        <f t="shared" si="41"/>
        <v>0</v>
      </c>
      <c r="AW152" s="315">
        <f t="shared" si="42"/>
        <v>0</v>
      </c>
      <c r="AX152" s="168"/>
      <c r="AY152" s="168"/>
      <c r="AZ152" s="720" t="e">
        <f t="shared" si="43"/>
        <v>#N/A</v>
      </c>
      <c r="BA152" s="720" t="e">
        <f t="shared" si="44"/>
        <v>#N/A</v>
      </c>
      <c r="BB152" s="720" t="str">
        <f t="shared" si="45"/>
        <v xml:space="preserve"> / </v>
      </c>
      <c r="BC152" s="720" t="e">
        <f t="shared" si="33"/>
        <v>#DIV/0!</v>
      </c>
      <c r="BD152" s="720" t="e">
        <f t="shared" si="46"/>
        <v>#DIV/0!</v>
      </c>
      <c r="BE152" s="720" t="e">
        <f t="shared" si="47"/>
        <v>#DIV/0!</v>
      </c>
      <c r="BF152" s="765"/>
      <c r="BG152" s="765"/>
      <c r="BH152" s="765"/>
      <c r="BI152" s="765"/>
      <c r="BJ152" s="765"/>
      <c r="BK152" s="765"/>
      <c r="BL152" s="765"/>
      <c r="BM152" s="765"/>
      <c r="BN152" s="765"/>
      <c r="BO152" s="765"/>
      <c r="BP152" s="765"/>
      <c r="BQ152" s="765"/>
      <c r="BR152" s="765"/>
      <c r="BS152" s="765"/>
      <c r="BT152" s="765"/>
      <c r="BU152" s="765"/>
      <c r="BV152" s="765"/>
      <c r="BW152" s="765"/>
      <c r="BX152" s="765"/>
      <c r="BY152" s="765"/>
      <c r="BZ152" s="765"/>
      <c r="CA152" s="765"/>
      <c r="CB152" s="765"/>
      <c r="CC152" s="765"/>
      <c r="CD152" s="26"/>
      <c r="CE152" s="729">
        <f t="shared" si="34"/>
        <v>0</v>
      </c>
      <c r="CF152" s="26"/>
      <c r="CG152" s="26"/>
      <c r="CH152" s="26"/>
      <c r="CI152" s="26"/>
      <c r="CJ152" s="26"/>
      <c r="CK152" s="26"/>
      <c r="CL152" s="26"/>
      <c r="CM152" s="26"/>
      <c r="CN152" s="26"/>
      <c r="CO152" s="26"/>
      <c r="CP152" s="26"/>
      <c r="CQ152" s="26"/>
      <c r="CR152" s="26"/>
      <c r="CS152" s="26"/>
      <c r="CT152" s="26"/>
      <c r="CU152" s="26"/>
    </row>
    <row r="153" spans="1:99" ht="15" customHeight="1" x14ac:dyDescent="0.25">
      <c r="A153" s="334">
        <f t="shared" si="35"/>
        <v>0</v>
      </c>
      <c r="B153" s="722"/>
      <c r="C153" s="722"/>
      <c r="D153" s="722"/>
      <c r="E153" s="722"/>
      <c r="F153" s="722"/>
      <c r="G153" s="722"/>
      <c r="H153" s="723"/>
      <c r="I153" s="22"/>
      <c r="J153" s="22"/>
      <c r="K153" s="22"/>
      <c r="L153" s="10"/>
      <c r="M153" s="22"/>
      <c r="N153" s="725"/>
      <c r="O153" s="10"/>
      <c r="P153" s="726"/>
      <c r="Q153" s="749"/>
      <c r="R153" s="726"/>
      <c r="S153" s="726"/>
      <c r="T153" s="726"/>
      <c r="U153" s="316">
        <f t="shared" si="36"/>
        <v>0</v>
      </c>
      <c r="V153" s="168"/>
      <c r="W153" s="331" t="str">
        <f t="shared" si="37"/>
        <v/>
      </c>
      <c r="X153" s="168"/>
      <c r="Y153" s="168"/>
      <c r="Z153" s="168"/>
      <c r="AA153" s="168"/>
      <c r="AB153" s="168"/>
      <c r="AC153" s="168"/>
      <c r="AD153" s="316">
        <f t="shared" si="38"/>
        <v>0</v>
      </c>
      <c r="AE153" s="274"/>
      <c r="AF153" s="724"/>
      <c r="AG153" s="724"/>
      <c r="AH153" s="315">
        <f t="shared" si="39"/>
        <v>0</v>
      </c>
      <c r="AI153" s="759"/>
      <c r="AJ153" s="759"/>
      <c r="AK153" s="759"/>
      <c r="AL153" s="759"/>
      <c r="AM153" s="759"/>
      <c r="AN153" s="759"/>
      <c r="AO153" s="759"/>
      <c r="AP153" s="759"/>
      <c r="AQ153" s="759"/>
      <c r="AR153" s="759"/>
      <c r="AS153" s="315">
        <f t="shared" si="40"/>
        <v>0</v>
      </c>
      <c r="AT153" s="724"/>
      <c r="AU153" s="724"/>
      <c r="AV153" s="315">
        <f t="shared" si="41"/>
        <v>0</v>
      </c>
      <c r="AW153" s="315">
        <f t="shared" si="42"/>
        <v>0</v>
      </c>
      <c r="AX153" s="168"/>
      <c r="AY153" s="168"/>
      <c r="AZ153" s="720" t="e">
        <f t="shared" si="43"/>
        <v>#N/A</v>
      </c>
      <c r="BA153" s="720" t="e">
        <f t="shared" si="44"/>
        <v>#N/A</v>
      </c>
      <c r="BB153" s="720" t="str">
        <f t="shared" si="45"/>
        <v xml:space="preserve"> / </v>
      </c>
      <c r="BC153" s="720" t="e">
        <f t="shared" si="33"/>
        <v>#DIV/0!</v>
      </c>
      <c r="BD153" s="720" t="e">
        <f t="shared" si="46"/>
        <v>#DIV/0!</v>
      </c>
      <c r="BE153" s="720" t="e">
        <f t="shared" si="47"/>
        <v>#DIV/0!</v>
      </c>
      <c r="BF153" s="765"/>
      <c r="BG153" s="765"/>
      <c r="BH153" s="765"/>
      <c r="BI153" s="765"/>
      <c r="BJ153" s="765"/>
      <c r="BK153" s="765"/>
      <c r="BL153" s="765"/>
      <c r="BM153" s="765"/>
      <c r="BN153" s="765"/>
      <c r="BO153" s="765"/>
      <c r="BP153" s="765"/>
      <c r="BQ153" s="765"/>
      <c r="BR153" s="765"/>
      <c r="BS153" s="765"/>
      <c r="BT153" s="765"/>
      <c r="BU153" s="765"/>
      <c r="BV153" s="765"/>
      <c r="BW153" s="765"/>
      <c r="BX153" s="765"/>
      <c r="BY153" s="765"/>
      <c r="BZ153" s="765"/>
      <c r="CA153" s="765"/>
      <c r="CB153" s="765"/>
      <c r="CC153" s="765"/>
      <c r="CD153" s="26"/>
      <c r="CE153" s="729">
        <f t="shared" si="34"/>
        <v>0</v>
      </c>
      <c r="CF153" s="26"/>
      <c r="CG153" s="26"/>
      <c r="CH153" s="26"/>
      <c r="CI153" s="26"/>
      <c r="CJ153" s="26"/>
      <c r="CK153" s="26"/>
      <c r="CL153" s="26"/>
      <c r="CM153" s="26"/>
      <c r="CN153" s="26"/>
      <c r="CO153" s="26"/>
      <c r="CP153" s="26"/>
      <c r="CQ153" s="26"/>
      <c r="CR153" s="26"/>
      <c r="CS153" s="26"/>
      <c r="CT153" s="26"/>
      <c r="CU153" s="26"/>
    </row>
    <row r="154" spans="1:99" ht="15" customHeight="1" x14ac:dyDescent="0.25">
      <c r="A154" s="334">
        <f t="shared" si="35"/>
        <v>0</v>
      </c>
      <c r="B154" s="722"/>
      <c r="C154" s="722"/>
      <c r="D154" s="722"/>
      <c r="E154" s="722"/>
      <c r="F154" s="722"/>
      <c r="G154" s="722"/>
      <c r="H154" s="723"/>
      <c r="I154" s="22"/>
      <c r="J154" s="22"/>
      <c r="K154" s="22"/>
      <c r="L154" s="10"/>
      <c r="M154" s="22"/>
      <c r="N154" s="725"/>
      <c r="O154" s="10"/>
      <c r="P154" s="726"/>
      <c r="Q154" s="749"/>
      <c r="R154" s="726"/>
      <c r="S154" s="726"/>
      <c r="T154" s="726"/>
      <c r="U154" s="316">
        <f t="shared" si="36"/>
        <v>0</v>
      </c>
      <c r="V154" s="168"/>
      <c r="W154" s="331" t="str">
        <f t="shared" si="37"/>
        <v/>
      </c>
      <c r="X154" s="168"/>
      <c r="Y154" s="168"/>
      <c r="Z154" s="168"/>
      <c r="AA154" s="168"/>
      <c r="AB154" s="168"/>
      <c r="AC154" s="168"/>
      <c r="AD154" s="316">
        <f t="shared" si="38"/>
        <v>0</v>
      </c>
      <c r="AE154" s="274"/>
      <c r="AF154" s="724"/>
      <c r="AG154" s="724"/>
      <c r="AH154" s="315">
        <f t="shared" si="39"/>
        <v>0</v>
      </c>
      <c r="AI154" s="759"/>
      <c r="AJ154" s="759"/>
      <c r="AK154" s="759"/>
      <c r="AL154" s="759"/>
      <c r="AM154" s="759"/>
      <c r="AN154" s="759"/>
      <c r="AO154" s="759"/>
      <c r="AP154" s="759"/>
      <c r="AQ154" s="759"/>
      <c r="AR154" s="759"/>
      <c r="AS154" s="315">
        <f t="shared" si="40"/>
        <v>0</v>
      </c>
      <c r="AT154" s="724"/>
      <c r="AU154" s="724"/>
      <c r="AV154" s="315">
        <f t="shared" si="41"/>
        <v>0</v>
      </c>
      <c r="AW154" s="315">
        <f t="shared" si="42"/>
        <v>0</v>
      </c>
      <c r="AX154" s="168"/>
      <c r="AY154" s="168"/>
      <c r="AZ154" s="720" t="e">
        <f t="shared" si="43"/>
        <v>#N/A</v>
      </c>
      <c r="BA154" s="720" t="e">
        <f t="shared" si="44"/>
        <v>#N/A</v>
      </c>
      <c r="BB154" s="720" t="str">
        <f t="shared" si="45"/>
        <v xml:space="preserve"> / </v>
      </c>
      <c r="BC154" s="720" t="e">
        <f t="shared" si="33"/>
        <v>#DIV/0!</v>
      </c>
      <c r="BD154" s="720" t="e">
        <f t="shared" si="46"/>
        <v>#DIV/0!</v>
      </c>
      <c r="BE154" s="720" t="e">
        <f t="shared" si="47"/>
        <v>#DIV/0!</v>
      </c>
      <c r="BF154" s="765"/>
      <c r="BG154" s="765"/>
      <c r="BH154" s="765"/>
      <c r="BI154" s="765"/>
      <c r="BJ154" s="765"/>
      <c r="BK154" s="765"/>
      <c r="BL154" s="765"/>
      <c r="BM154" s="765"/>
      <c r="BN154" s="765"/>
      <c r="BO154" s="765"/>
      <c r="BP154" s="765"/>
      <c r="BQ154" s="765"/>
      <c r="BR154" s="765"/>
      <c r="BS154" s="765"/>
      <c r="BT154" s="765"/>
      <c r="BU154" s="765"/>
      <c r="BV154" s="765"/>
      <c r="BW154" s="765"/>
      <c r="BX154" s="765"/>
      <c r="BY154" s="765"/>
      <c r="BZ154" s="765"/>
      <c r="CA154" s="765"/>
      <c r="CB154" s="765"/>
      <c r="CC154" s="765"/>
      <c r="CD154" s="26"/>
      <c r="CE154" s="729">
        <f t="shared" si="34"/>
        <v>0</v>
      </c>
      <c r="CF154" s="26"/>
      <c r="CG154" s="26"/>
      <c r="CH154" s="26"/>
      <c r="CI154" s="26"/>
      <c r="CJ154" s="26"/>
      <c r="CK154" s="26"/>
      <c r="CL154" s="26"/>
      <c r="CM154" s="26"/>
      <c r="CN154" s="26"/>
      <c r="CO154" s="26"/>
      <c r="CP154" s="26"/>
      <c r="CQ154" s="26"/>
      <c r="CR154" s="26"/>
      <c r="CS154" s="26"/>
      <c r="CT154" s="26"/>
      <c r="CU154" s="26"/>
    </row>
    <row r="155" spans="1:99" ht="15" customHeight="1" x14ac:dyDescent="0.25">
      <c r="A155" s="334">
        <f t="shared" si="35"/>
        <v>0</v>
      </c>
      <c r="B155" s="722"/>
      <c r="C155" s="722"/>
      <c r="D155" s="722"/>
      <c r="E155" s="722"/>
      <c r="F155" s="722"/>
      <c r="G155" s="722"/>
      <c r="H155" s="723"/>
      <c r="I155" s="22"/>
      <c r="J155" s="22"/>
      <c r="K155" s="22"/>
      <c r="L155" s="10"/>
      <c r="M155" s="22"/>
      <c r="N155" s="725"/>
      <c r="O155" s="10"/>
      <c r="P155" s="726"/>
      <c r="Q155" s="749"/>
      <c r="R155" s="726"/>
      <c r="S155" s="726"/>
      <c r="T155" s="726"/>
      <c r="U155" s="316">
        <f t="shared" si="36"/>
        <v>0</v>
      </c>
      <c r="V155" s="168"/>
      <c r="W155" s="331" t="str">
        <f t="shared" si="37"/>
        <v/>
      </c>
      <c r="X155" s="168"/>
      <c r="Y155" s="168"/>
      <c r="Z155" s="168"/>
      <c r="AA155" s="168"/>
      <c r="AB155" s="168"/>
      <c r="AC155" s="168"/>
      <c r="AD155" s="316">
        <f t="shared" si="38"/>
        <v>0</v>
      </c>
      <c r="AE155" s="274"/>
      <c r="AF155" s="724"/>
      <c r="AG155" s="724"/>
      <c r="AH155" s="315">
        <f t="shared" si="39"/>
        <v>0</v>
      </c>
      <c r="AI155" s="759"/>
      <c r="AJ155" s="759"/>
      <c r="AK155" s="759"/>
      <c r="AL155" s="759"/>
      <c r="AM155" s="759"/>
      <c r="AN155" s="759"/>
      <c r="AO155" s="759"/>
      <c r="AP155" s="759"/>
      <c r="AQ155" s="759"/>
      <c r="AR155" s="759"/>
      <c r="AS155" s="315">
        <f t="shared" si="40"/>
        <v>0</v>
      </c>
      <c r="AT155" s="724"/>
      <c r="AU155" s="724"/>
      <c r="AV155" s="315">
        <f t="shared" si="41"/>
        <v>0</v>
      </c>
      <c r="AW155" s="315">
        <f t="shared" si="42"/>
        <v>0</v>
      </c>
      <c r="AX155" s="168"/>
      <c r="AY155" s="168"/>
      <c r="AZ155" s="720" t="e">
        <f t="shared" si="43"/>
        <v>#N/A</v>
      </c>
      <c r="BA155" s="720" t="e">
        <f t="shared" si="44"/>
        <v>#N/A</v>
      </c>
      <c r="BB155" s="720" t="str">
        <f t="shared" si="45"/>
        <v xml:space="preserve"> / </v>
      </c>
      <c r="BC155" s="720" t="e">
        <f t="shared" si="33"/>
        <v>#DIV/0!</v>
      </c>
      <c r="BD155" s="720" t="e">
        <f t="shared" si="46"/>
        <v>#DIV/0!</v>
      </c>
      <c r="BE155" s="720" t="e">
        <f t="shared" si="47"/>
        <v>#DIV/0!</v>
      </c>
      <c r="BF155" s="765"/>
      <c r="BG155" s="765"/>
      <c r="BH155" s="765"/>
      <c r="BI155" s="765"/>
      <c r="BJ155" s="765"/>
      <c r="BK155" s="765"/>
      <c r="BL155" s="765"/>
      <c r="BM155" s="765"/>
      <c r="BN155" s="765"/>
      <c r="BO155" s="765"/>
      <c r="BP155" s="765"/>
      <c r="BQ155" s="765"/>
      <c r="BR155" s="765"/>
      <c r="BS155" s="765"/>
      <c r="BT155" s="765"/>
      <c r="BU155" s="765"/>
      <c r="BV155" s="765"/>
      <c r="BW155" s="765"/>
      <c r="BX155" s="765"/>
      <c r="BY155" s="765"/>
      <c r="BZ155" s="765"/>
      <c r="CA155" s="765"/>
      <c r="CB155" s="765"/>
      <c r="CC155" s="765"/>
      <c r="CD155" s="26"/>
      <c r="CE155" s="729">
        <f t="shared" si="34"/>
        <v>0</v>
      </c>
      <c r="CF155" s="26"/>
      <c r="CG155" s="26"/>
      <c r="CH155" s="26"/>
      <c r="CI155" s="26"/>
      <c r="CJ155" s="26"/>
      <c r="CK155" s="26"/>
      <c r="CL155" s="26"/>
      <c r="CM155" s="26"/>
      <c r="CN155" s="26"/>
      <c r="CO155" s="26"/>
      <c r="CP155" s="26"/>
      <c r="CQ155" s="26"/>
      <c r="CR155" s="26"/>
      <c r="CS155" s="26"/>
      <c r="CT155" s="26"/>
      <c r="CU155" s="26"/>
    </row>
    <row r="156" spans="1:99" ht="15" customHeight="1" x14ac:dyDescent="0.25">
      <c r="A156" s="334">
        <f t="shared" si="35"/>
        <v>0</v>
      </c>
      <c r="B156" s="722"/>
      <c r="C156" s="722"/>
      <c r="D156" s="722"/>
      <c r="E156" s="722"/>
      <c r="F156" s="722"/>
      <c r="G156" s="722"/>
      <c r="H156" s="723"/>
      <c r="I156" s="22"/>
      <c r="J156" s="22"/>
      <c r="K156" s="22"/>
      <c r="L156" s="10"/>
      <c r="M156" s="22"/>
      <c r="N156" s="725"/>
      <c r="O156" s="10"/>
      <c r="P156" s="726"/>
      <c r="Q156" s="749"/>
      <c r="R156" s="726"/>
      <c r="S156" s="726"/>
      <c r="T156" s="726"/>
      <c r="U156" s="316">
        <f t="shared" si="36"/>
        <v>0</v>
      </c>
      <c r="V156" s="168"/>
      <c r="W156" s="331" t="str">
        <f t="shared" si="37"/>
        <v/>
      </c>
      <c r="X156" s="168"/>
      <c r="Y156" s="168"/>
      <c r="Z156" s="168"/>
      <c r="AA156" s="168"/>
      <c r="AB156" s="168"/>
      <c r="AC156" s="168"/>
      <c r="AD156" s="316">
        <f t="shared" si="38"/>
        <v>0</v>
      </c>
      <c r="AE156" s="274"/>
      <c r="AF156" s="724"/>
      <c r="AG156" s="724"/>
      <c r="AH156" s="315">
        <f t="shared" si="39"/>
        <v>0</v>
      </c>
      <c r="AI156" s="759"/>
      <c r="AJ156" s="759"/>
      <c r="AK156" s="759"/>
      <c r="AL156" s="759"/>
      <c r="AM156" s="759"/>
      <c r="AN156" s="759"/>
      <c r="AO156" s="759"/>
      <c r="AP156" s="759"/>
      <c r="AQ156" s="759"/>
      <c r="AR156" s="759"/>
      <c r="AS156" s="315">
        <f t="shared" si="40"/>
        <v>0</v>
      </c>
      <c r="AT156" s="724"/>
      <c r="AU156" s="724"/>
      <c r="AV156" s="315">
        <f t="shared" si="41"/>
        <v>0</v>
      </c>
      <c r="AW156" s="315">
        <f t="shared" si="42"/>
        <v>0</v>
      </c>
      <c r="AX156" s="168"/>
      <c r="AY156" s="168"/>
      <c r="AZ156" s="720" t="e">
        <f t="shared" si="43"/>
        <v>#N/A</v>
      </c>
      <c r="BA156" s="720" t="e">
        <f t="shared" si="44"/>
        <v>#N/A</v>
      </c>
      <c r="BB156" s="720" t="str">
        <f t="shared" si="45"/>
        <v xml:space="preserve"> / </v>
      </c>
      <c r="BC156" s="720" t="e">
        <f t="shared" si="33"/>
        <v>#DIV/0!</v>
      </c>
      <c r="BD156" s="720" t="e">
        <f t="shared" si="46"/>
        <v>#DIV/0!</v>
      </c>
      <c r="BE156" s="720" t="e">
        <f t="shared" si="47"/>
        <v>#DIV/0!</v>
      </c>
      <c r="BF156" s="765"/>
      <c r="BG156" s="765"/>
      <c r="BH156" s="765"/>
      <c r="BI156" s="765"/>
      <c r="BJ156" s="765"/>
      <c r="BK156" s="765"/>
      <c r="BL156" s="765"/>
      <c r="BM156" s="765"/>
      <c r="BN156" s="765"/>
      <c r="BO156" s="765"/>
      <c r="BP156" s="765"/>
      <c r="BQ156" s="765"/>
      <c r="BR156" s="765"/>
      <c r="BS156" s="765"/>
      <c r="BT156" s="765"/>
      <c r="BU156" s="765"/>
      <c r="BV156" s="765"/>
      <c r="BW156" s="765"/>
      <c r="BX156" s="765"/>
      <c r="BY156" s="765"/>
      <c r="BZ156" s="765"/>
      <c r="CA156" s="765"/>
      <c r="CB156" s="765"/>
      <c r="CC156" s="765"/>
      <c r="CD156" s="26"/>
      <c r="CE156" s="729">
        <f t="shared" si="34"/>
        <v>0</v>
      </c>
      <c r="CF156" s="26"/>
      <c r="CG156" s="26"/>
      <c r="CH156" s="26"/>
      <c r="CI156" s="26"/>
      <c r="CJ156" s="26"/>
      <c r="CK156" s="26"/>
      <c r="CL156" s="26"/>
      <c r="CM156" s="26"/>
      <c r="CN156" s="26"/>
      <c r="CO156" s="26"/>
      <c r="CP156" s="26"/>
      <c r="CQ156" s="26"/>
      <c r="CR156" s="26"/>
      <c r="CS156" s="26"/>
      <c r="CT156" s="26"/>
      <c r="CU156" s="26"/>
    </row>
    <row r="157" spans="1:99" ht="15" customHeight="1" x14ac:dyDescent="0.25">
      <c r="A157" s="334">
        <f t="shared" si="35"/>
        <v>0</v>
      </c>
      <c r="B157" s="722"/>
      <c r="C157" s="722"/>
      <c r="D157" s="722"/>
      <c r="E157" s="722"/>
      <c r="F157" s="722"/>
      <c r="G157" s="722"/>
      <c r="H157" s="723"/>
      <c r="I157" s="22"/>
      <c r="J157" s="22"/>
      <c r="K157" s="22"/>
      <c r="L157" s="10"/>
      <c r="M157" s="22"/>
      <c r="N157" s="725"/>
      <c r="O157" s="10"/>
      <c r="P157" s="726"/>
      <c r="Q157" s="749"/>
      <c r="R157" s="726"/>
      <c r="S157" s="726"/>
      <c r="T157" s="726"/>
      <c r="U157" s="316">
        <f t="shared" si="36"/>
        <v>0</v>
      </c>
      <c r="V157" s="168"/>
      <c r="W157" s="331" t="str">
        <f t="shared" si="37"/>
        <v/>
      </c>
      <c r="X157" s="168"/>
      <c r="Y157" s="168"/>
      <c r="Z157" s="168"/>
      <c r="AA157" s="168"/>
      <c r="AB157" s="168"/>
      <c r="AC157" s="168"/>
      <c r="AD157" s="316">
        <f t="shared" si="38"/>
        <v>0</v>
      </c>
      <c r="AE157" s="274"/>
      <c r="AF157" s="724"/>
      <c r="AG157" s="724"/>
      <c r="AH157" s="315">
        <f t="shared" si="39"/>
        <v>0</v>
      </c>
      <c r="AI157" s="759"/>
      <c r="AJ157" s="759"/>
      <c r="AK157" s="759"/>
      <c r="AL157" s="759"/>
      <c r="AM157" s="759"/>
      <c r="AN157" s="759"/>
      <c r="AO157" s="759"/>
      <c r="AP157" s="759"/>
      <c r="AQ157" s="759"/>
      <c r="AR157" s="759"/>
      <c r="AS157" s="315">
        <f t="shared" si="40"/>
        <v>0</v>
      </c>
      <c r="AT157" s="724"/>
      <c r="AU157" s="724"/>
      <c r="AV157" s="315">
        <f t="shared" si="41"/>
        <v>0</v>
      </c>
      <c r="AW157" s="315">
        <f t="shared" si="42"/>
        <v>0</v>
      </c>
      <c r="AX157" s="168"/>
      <c r="AY157" s="168"/>
      <c r="AZ157" s="720" t="e">
        <f t="shared" si="43"/>
        <v>#N/A</v>
      </c>
      <c r="BA157" s="720" t="e">
        <f t="shared" si="44"/>
        <v>#N/A</v>
      </c>
      <c r="BB157" s="720" t="str">
        <f t="shared" si="45"/>
        <v xml:space="preserve"> / </v>
      </c>
      <c r="BC157" s="720" t="e">
        <f t="shared" si="33"/>
        <v>#DIV/0!</v>
      </c>
      <c r="BD157" s="720" t="e">
        <f t="shared" si="46"/>
        <v>#DIV/0!</v>
      </c>
      <c r="BE157" s="720" t="e">
        <f t="shared" si="47"/>
        <v>#DIV/0!</v>
      </c>
      <c r="BF157" s="765"/>
      <c r="BG157" s="765"/>
      <c r="BH157" s="765"/>
      <c r="BI157" s="765"/>
      <c r="BJ157" s="765"/>
      <c r="BK157" s="765"/>
      <c r="BL157" s="765"/>
      <c r="BM157" s="765"/>
      <c r="BN157" s="765"/>
      <c r="BO157" s="765"/>
      <c r="BP157" s="765"/>
      <c r="BQ157" s="765"/>
      <c r="BR157" s="765"/>
      <c r="BS157" s="765"/>
      <c r="BT157" s="765"/>
      <c r="BU157" s="765"/>
      <c r="BV157" s="765"/>
      <c r="BW157" s="765"/>
      <c r="BX157" s="765"/>
      <c r="BY157" s="765"/>
      <c r="BZ157" s="765"/>
      <c r="CA157" s="765"/>
      <c r="CB157" s="765"/>
      <c r="CC157" s="765"/>
      <c r="CD157" s="26"/>
      <c r="CE157" s="729">
        <f t="shared" si="34"/>
        <v>0</v>
      </c>
      <c r="CF157" s="26"/>
      <c r="CG157" s="26"/>
      <c r="CH157" s="26"/>
      <c r="CI157" s="26"/>
      <c r="CJ157" s="26"/>
      <c r="CK157" s="26"/>
      <c r="CL157" s="26"/>
      <c r="CM157" s="26"/>
      <c r="CN157" s="26"/>
      <c r="CO157" s="26"/>
      <c r="CP157" s="26"/>
      <c r="CQ157" s="26"/>
      <c r="CR157" s="26"/>
      <c r="CS157" s="26"/>
      <c r="CT157" s="26"/>
      <c r="CU157" s="26"/>
    </row>
    <row r="158" spans="1:99" ht="15" customHeight="1" x14ac:dyDescent="0.25">
      <c r="A158" s="334">
        <f t="shared" si="35"/>
        <v>0</v>
      </c>
      <c r="B158" s="722"/>
      <c r="C158" s="722"/>
      <c r="D158" s="722"/>
      <c r="E158" s="722"/>
      <c r="F158" s="722"/>
      <c r="G158" s="722"/>
      <c r="H158" s="723"/>
      <c r="I158" s="22"/>
      <c r="J158" s="22"/>
      <c r="K158" s="22"/>
      <c r="L158" s="10"/>
      <c r="M158" s="22"/>
      <c r="N158" s="725"/>
      <c r="O158" s="10"/>
      <c r="P158" s="726"/>
      <c r="Q158" s="749"/>
      <c r="R158" s="726"/>
      <c r="S158" s="726"/>
      <c r="T158" s="726"/>
      <c r="U158" s="316">
        <f t="shared" si="36"/>
        <v>0</v>
      </c>
      <c r="V158" s="168"/>
      <c r="W158" s="331" t="str">
        <f t="shared" si="37"/>
        <v/>
      </c>
      <c r="X158" s="168"/>
      <c r="Y158" s="168"/>
      <c r="Z158" s="168"/>
      <c r="AA158" s="168"/>
      <c r="AB158" s="168"/>
      <c r="AC158" s="168"/>
      <c r="AD158" s="316">
        <f t="shared" si="38"/>
        <v>0</v>
      </c>
      <c r="AE158" s="274"/>
      <c r="AF158" s="724"/>
      <c r="AG158" s="724"/>
      <c r="AH158" s="315">
        <f t="shared" si="39"/>
        <v>0</v>
      </c>
      <c r="AI158" s="759"/>
      <c r="AJ158" s="759"/>
      <c r="AK158" s="759"/>
      <c r="AL158" s="759"/>
      <c r="AM158" s="759"/>
      <c r="AN158" s="759"/>
      <c r="AO158" s="759"/>
      <c r="AP158" s="759"/>
      <c r="AQ158" s="759"/>
      <c r="AR158" s="759"/>
      <c r="AS158" s="315">
        <f t="shared" si="40"/>
        <v>0</v>
      </c>
      <c r="AT158" s="724"/>
      <c r="AU158" s="724"/>
      <c r="AV158" s="315">
        <f t="shared" si="41"/>
        <v>0</v>
      </c>
      <c r="AW158" s="315">
        <f t="shared" si="42"/>
        <v>0</v>
      </c>
      <c r="AX158" s="168"/>
      <c r="AY158" s="168"/>
      <c r="AZ158" s="720" t="e">
        <f t="shared" si="43"/>
        <v>#N/A</v>
      </c>
      <c r="BA158" s="720" t="e">
        <f t="shared" si="44"/>
        <v>#N/A</v>
      </c>
      <c r="BB158" s="720" t="str">
        <f t="shared" si="45"/>
        <v xml:space="preserve"> / </v>
      </c>
      <c r="BC158" s="720" t="e">
        <f t="shared" si="33"/>
        <v>#DIV/0!</v>
      </c>
      <c r="BD158" s="720" t="e">
        <f t="shared" si="46"/>
        <v>#DIV/0!</v>
      </c>
      <c r="BE158" s="720" t="e">
        <f t="shared" si="47"/>
        <v>#DIV/0!</v>
      </c>
      <c r="BF158" s="765"/>
      <c r="BG158" s="765"/>
      <c r="BH158" s="765"/>
      <c r="BI158" s="765"/>
      <c r="BJ158" s="765"/>
      <c r="BK158" s="765"/>
      <c r="BL158" s="765"/>
      <c r="BM158" s="765"/>
      <c r="BN158" s="765"/>
      <c r="BO158" s="765"/>
      <c r="BP158" s="765"/>
      <c r="BQ158" s="765"/>
      <c r="BR158" s="765"/>
      <c r="BS158" s="765"/>
      <c r="BT158" s="765"/>
      <c r="BU158" s="765"/>
      <c r="BV158" s="765"/>
      <c r="BW158" s="765"/>
      <c r="BX158" s="765"/>
      <c r="BY158" s="765"/>
      <c r="BZ158" s="765"/>
      <c r="CA158" s="765"/>
      <c r="CB158" s="765"/>
      <c r="CC158" s="765"/>
      <c r="CD158" s="26"/>
      <c r="CE158" s="729">
        <f t="shared" si="34"/>
        <v>0</v>
      </c>
      <c r="CF158" s="26"/>
      <c r="CG158" s="26"/>
      <c r="CH158" s="26"/>
      <c r="CI158" s="26"/>
      <c r="CJ158" s="26"/>
      <c r="CK158" s="26"/>
      <c r="CL158" s="26"/>
      <c r="CM158" s="26"/>
      <c r="CN158" s="26"/>
      <c r="CO158" s="26"/>
      <c r="CP158" s="26"/>
      <c r="CQ158" s="26"/>
      <c r="CR158" s="26"/>
      <c r="CS158" s="26"/>
      <c r="CT158" s="26"/>
      <c r="CU158" s="26"/>
    </row>
    <row r="159" spans="1:99" ht="15" customHeight="1" x14ac:dyDescent="0.25">
      <c r="A159" s="334">
        <f t="shared" si="35"/>
        <v>0</v>
      </c>
      <c r="B159" s="722"/>
      <c r="C159" s="722"/>
      <c r="D159" s="722"/>
      <c r="E159" s="722"/>
      <c r="F159" s="722"/>
      <c r="G159" s="722"/>
      <c r="H159" s="723"/>
      <c r="I159" s="22"/>
      <c r="J159" s="22"/>
      <c r="K159" s="22"/>
      <c r="L159" s="10"/>
      <c r="M159" s="22"/>
      <c r="N159" s="725"/>
      <c r="O159" s="10"/>
      <c r="P159" s="726"/>
      <c r="Q159" s="749"/>
      <c r="R159" s="726"/>
      <c r="S159" s="726"/>
      <c r="T159" s="726"/>
      <c r="U159" s="316">
        <f t="shared" si="36"/>
        <v>0</v>
      </c>
      <c r="V159" s="168"/>
      <c r="W159" s="331" t="str">
        <f t="shared" si="37"/>
        <v/>
      </c>
      <c r="X159" s="168"/>
      <c r="Y159" s="168"/>
      <c r="Z159" s="168"/>
      <c r="AA159" s="168"/>
      <c r="AB159" s="168"/>
      <c r="AC159" s="168"/>
      <c r="AD159" s="316">
        <f t="shared" si="38"/>
        <v>0</v>
      </c>
      <c r="AE159" s="274"/>
      <c r="AF159" s="724"/>
      <c r="AG159" s="724"/>
      <c r="AH159" s="315">
        <f t="shared" si="39"/>
        <v>0</v>
      </c>
      <c r="AI159" s="759"/>
      <c r="AJ159" s="759"/>
      <c r="AK159" s="759"/>
      <c r="AL159" s="759"/>
      <c r="AM159" s="759"/>
      <c r="AN159" s="759"/>
      <c r="AO159" s="759"/>
      <c r="AP159" s="759"/>
      <c r="AQ159" s="759"/>
      <c r="AR159" s="759"/>
      <c r="AS159" s="315">
        <f t="shared" si="40"/>
        <v>0</v>
      </c>
      <c r="AT159" s="724"/>
      <c r="AU159" s="724"/>
      <c r="AV159" s="315">
        <f t="shared" si="41"/>
        <v>0</v>
      </c>
      <c r="AW159" s="315">
        <f t="shared" si="42"/>
        <v>0</v>
      </c>
      <c r="AX159" s="168"/>
      <c r="AY159" s="168"/>
      <c r="AZ159" s="720" t="e">
        <f t="shared" si="43"/>
        <v>#N/A</v>
      </c>
      <c r="BA159" s="720" t="e">
        <f t="shared" si="44"/>
        <v>#N/A</v>
      </c>
      <c r="BB159" s="720" t="str">
        <f t="shared" si="45"/>
        <v xml:space="preserve"> / </v>
      </c>
      <c r="BC159" s="720" t="e">
        <f t="shared" si="33"/>
        <v>#DIV/0!</v>
      </c>
      <c r="BD159" s="720" t="e">
        <f t="shared" si="46"/>
        <v>#DIV/0!</v>
      </c>
      <c r="BE159" s="720" t="e">
        <f t="shared" si="47"/>
        <v>#DIV/0!</v>
      </c>
      <c r="BF159" s="765"/>
      <c r="BG159" s="765"/>
      <c r="BH159" s="765"/>
      <c r="BI159" s="765"/>
      <c r="BJ159" s="765"/>
      <c r="BK159" s="765"/>
      <c r="BL159" s="765"/>
      <c r="BM159" s="765"/>
      <c r="BN159" s="765"/>
      <c r="BO159" s="765"/>
      <c r="BP159" s="765"/>
      <c r="BQ159" s="765"/>
      <c r="BR159" s="765"/>
      <c r="BS159" s="765"/>
      <c r="BT159" s="765"/>
      <c r="BU159" s="765"/>
      <c r="BV159" s="765"/>
      <c r="BW159" s="765"/>
      <c r="BX159" s="765"/>
      <c r="BY159" s="765"/>
      <c r="BZ159" s="765"/>
      <c r="CA159" s="765"/>
      <c r="CB159" s="765"/>
      <c r="CC159" s="765"/>
      <c r="CD159" s="26"/>
      <c r="CE159" s="729">
        <f t="shared" si="34"/>
        <v>0</v>
      </c>
      <c r="CF159" s="26"/>
      <c r="CG159" s="26"/>
      <c r="CH159" s="26"/>
      <c r="CI159" s="26"/>
      <c r="CJ159" s="26"/>
      <c r="CK159" s="26"/>
      <c r="CL159" s="26"/>
      <c r="CM159" s="26"/>
      <c r="CN159" s="26"/>
      <c r="CO159" s="26"/>
      <c r="CP159" s="26"/>
      <c r="CQ159" s="26"/>
      <c r="CR159" s="26"/>
      <c r="CS159" s="26"/>
      <c r="CT159" s="26"/>
      <c r="CU159" s="26"/>
    </row>
    <row r="160" spans="1:99" ht="15" customHeight="1" x14ac:dyDescent="0.25">
      <c r="A160" s="334">
        <f t="shared" si="35"/>
        <v>0</v>
      </c>
      <c r="B160" s="722"/>
      <c r="C160" s="722"/>
      <c r="D160" s="722"/>
      <c r="E160" s="722"/>
      <c r="F160" s="722"/>
      <c r="G160" s="722"/>
      <c r="H160" s="723"/>
      <c r="I160" s="22"/>
      <c r="J160" s="22"/>
      <c r="K160" s="22"/>
      <c r="L160" s="10"/>
      <c r="M160" s="22"/>
      <c r="N160" s="725"/>
      <c r="O160" s="10"/>
      <c r="P160" s="726"/>
      <c r="Q160" s="749"/>
      <c r="R160" s="726"/>
      <c r="S160" s="726"/>
      <c r="T160" s="726"/>
      <c r="U160" s="316">
        <f t="shared" si="36"/>
        <v>0</v>
      </c>
      <c r="V160" s="168"/>
      <c r="W160" s="331" t="str">
        <f t="shared" si="37"/>
        <v/>
      </c>
      <c r="X160" s="168"/>
      <c r="Y160" s="168"/>
      <c r="Z160" s="168"/>
      <c r="AA160" s="168"/>
      <c r="AB160" s="168"/>
      <c r="AC160" s="168"/>
      <c r="AD160" s="316">
        <f t="shared" si="38"/>
        <v>0</v>
      </c>
      <c r="AE160" s="274"/>
      <c r="AF160" s="724"/>
      <c r="AG160" s="724"/>
      <c r="AH160" s="315">
        <f t="shared" si="39"/>
        <v>0</v>
      </c>
      <c r="AI160" s="759"/>
      <c r="AJ160" s="759"/>
      <c r="AK160" s="759"/>
      <c r="AL160" s="759"/>
      <c r="AM160" s="759"/>
      <c r="AN160" s="759"/>
      <c r="AO160" s="759"/>
      <c r="AP160" s="759"/>
      <c r="AQ160" s="759"/>
      <c r="AR160" s="759"/>
      <c r="AS160" s="315">
        <f t="shared" si="40"/>
        <v>0</v>
      </c>
      <c r="AT160" s="724"/>
      <c r="AU160" s="724"/>
      <c r="AV160" s="315">
        <f t="shared" si="41"/>
        <v>0</v>
      </c>
      <c r="AW160" s="315">
        <f t="shared" si="42"/>
        <v>0</v>
      </c>
      <c r="AX160" s="168"/>
      <c r="AY160" s="168"/>
      <c r="AZ160" s="720" t="e">
        <f t="shared" si="43"/>
        <v>#N/A</v>
      </c>
      <c r="BA160" s="720" t="e">
        <f t="shared" si="44"/>
        <v>#N/A</v>
      </c>
      <c r="BB160" s="720" t="str">
        <f t="shared" si="45"/>
        <v xml:space="preserve"> / </v>
      </c>
      <c r="BC160" s="720" t="e">
        <f t="shared" si="33"/>
        <v>#DIV/0!</v>
      </c>
      <c r="BD160" s="720" t="e">
        <f t="shared" si="46"/>
        <v>#DIV/0!</v>
      </c>
      <c r="BE160" s="720" t="e">
        <f t="shared" si="47"/>
        <v>#DIV/0!</v>
      </c>
      <c r="BF160" s="765"/>
      <c r="BG160" s="765"/>
      <c r="BH160" s="765"/>
      <c r="BI160" s="765"/>
      <c r="BJ160" s="765"/>
      <c r="BK160" s="765"/>
      <c r="BL160" s="765"/>
      <c r="BM160" s="765"/>
      <c r="BN160" s="765"/>
      <c r="BO160" s="765"/>
      <c r="BP160" s="765"/>
      <c r="BQ160" s="765"/>
      <c r="BR160" s="765"/>
      <c r="BS160" s="765"/>
      <c r="BT160" s="765"/>
      <c r="BU160" s="765"/>
      <c r="BV160" s="765"/>
      <c r="BW160" s="765"/>
      <c r="BX160" s="765"/>
      <c r="BY160" s="765"/>
      <c r="BZ160" s="765"/>
      <c r="CA160" s="765"/>
      <c r="CB160" s="765"/>
      <c r="CC160" s="765"/>
      <c r="CD160" s="26"/>
      <c r="CE160" s="729">
        <f t="shared" si="34"/>
        <v>0</v>
      </c>
      <c r="CF160" s="26"/>
      <c r="CG160" s="26"/>
      <c r="CH160" s="26"/>
      <c r="CI160" s="26"/>
      <c r="CJ160" s="26"/>
      <c r="CK160" s="26"/>
      <c r="CL160" s="26"/>
      <c r="CM160" s="26"/>
      <c r="CN160" s="26"/>
      <c r="CO160" s="26"/>
      <c r="CP160" s="26"/>
      <c r="CQ160" s="26"/>
      <c r="CR160" s="26"/>
      <c r="CS160" s="26"/>
      <c r="CT160" s="26"/>
      <c r="CU160" s="26"/>
    </row>
    <row r="161" spans="1:99" ht="15" customHeight="1" x14ac:dyDescent="0.25">
      <c r="A161" s="334">
        <f t="shared" si="35"/>
        <v>0</v>
      </c>
      <c r="B161" s="722"/>
      <c r="C161" s="722"/>
      <c r="D161" s="722"/>
      <c r="E161" s="722"/>
      <c r="F161" s="722"/>
      <c r="G161" s="722"/>
      <c r="H161" s="723"/>
      <c r="I161" s="22"/>
      <c r="J161" s="22"/>
      <c r="K161" s="22"/>
      <c r="L161" s="10"/>
      <c r="M161" s="22"/>
      <c r="N161" s="725"/>
      <c r="O161" s="10"/>
      <c r="P161" s="726"/>
      <c r="Q161" s="749"/>
      <c r="R161" s="726"/>
      <c r="S161" s="726"/>
      <c r="T161" s="726"/>
      <c r="U161" s="316">
        <f t="shared" si="36"/>
        <v>0</v>
      </c>
      <c r="V161" s="168"/>
      <c r="W161" s="331" t="str">
        <f t="shared" si="37"/>
        <v/>
      </c>
      <c r="X161" s="168"/>
      <c r="Y161" s="168"/>
      <c r="Z161" s="168"/>
      <c r="AA161" s="168"/>
      <c r="AB161" s="168"/>
      <c r="AC161" s="168"/>
      <c r="AD161" s="316">
        <f t="shared" si="38"/>
        <v>0</v>
      </c>
      <c r="AE161" s="274"/>
      <c r="AF161" s="724"/>
      <c r="AG161" s="724"/>
      <c r="AH161" s="315">
        <f t="shared" si="39"/>
        <v>0</v>
      </c>
      <c r="AI161" s="759"/>
      <c r="AJ161" s="759"/>
      <c r="AK161" s="759"/>
      <c r="AL161" s="759"/>
      <c r="AM161" s="759"/>
      <c r="AN161" s="759"/>
      <c r="AO161" s="759"/>
      <c r="AP161" s="759"/>
      <c r="AQ161" s="759"/>
      <c r="AR161" s="759"/>
      <c r="AS161" s="315">
        <f t="shared" si="40"/>
        <v>0</v>
      </c>
      <c r="AT161" s="724"/>
      <c r="AU161" s="724"/>
      <c r="AV161" s="315">
        <f t="shared" si="41"/>
        <v>0</v>
      </c>
      <c r="AW161" s="315">
        <f t="shared" si="42"/>
        <v>0</v>
      </c>
      <c r="AX161" s="168"/>
      <c r="AY161" s="168"/>
      <c r="AZ161" s="720" t="e">
        <f t="shared" si="43"/>
        <v>#N/A</v>
      </c>
      <c r="BA161" s="720" t="e">
        <f t="shared" si="44"/>
        <v>#N/A</v>
      </c>
      <c r="BB161" s="720" t="str">
        <f t="shared" si="45"/>
        <v xml:space="preserve"> / </v>
      </c>
      <c r="BC161" s="720" t="e">
        <f t="shared" si="33"/>
        <v>#DIV/0!</v>
      </c>
      <c r="BD161" s="720" t="e">
        <f t="shared" si="46"/>
        <v>#DIV/0!</v>
      </c>
      <c r="BE161" s="720" t="e">
        <f t="shared" si="47"/>
        <v>#DIV/0!</v>
      </c>
      <c r="BF161" s="765"/>
      <c r="BG161" s="765"/>
      <c r="BH161" s="765"/>
      <c r="BI161" s="765"/>
      <c r="BJ161" s="765"/>
      <c r="BK161" s="765"/>
      <c r="BL161" s="765"/>
      <c r="BM161" s="765"/>
      <c r="BN161" s="765"/>
      <c r="BO161" s="765"/>
      <c r="BP161" s="765"/>
      <c r="BQ161" s="765"/>
      <c r="BR161" s="765"/>
      <c r="BS161" s="765"/>
      <c r="BT161" s="765"/>
      <c r="BU161" s="765"/>
      <c r="BV161" s="765"/>
      <c r="BW161" s="765"/>
      <c r="BX161" s="765"/>
      <c r="BY161" s="765"/>
      <c r="BZ161" s="765"/>
      <c r="CA161" s="765"/>
      <c r="CB161" s="765"/>
      <c r="CC161" s="765"/>
      <c r="CD161" s="26"/>
      <c r="CE161" s="729">
        <f t="shared" si="34"/>
        <v>0</v>
      </c>
      <c r="CF161" s="26"/>
      <c r="CG161" s="26"/>
      <c r="CH161" s="26"/>
      <c r="CI161" s="26"/>
      <c r="CJ161" s="26"/>
      <c r="CK161" s="26"/>
      <c r="CL161" s="26"/>
      <c r="CM161" s="26"/>
      <c r="CN161" s="26"/>
      <c r="CO161" s="26"/>
      <c r="CP161" s="26"/>
      <c r="CQ161" s="26"/>
      <c r="CR161" s="26"/>
      <c r="CS161" s="26"/>
      <c r="CT161" s="26"/>
      <c r="CU161" s="26"/>
    </row>
    <row r="162" spans="1:99" ht="15" customHeight="1" x14ac:dyDescent="0.25">
      <c r="A162" s="334">
        <f t="shared" si="35"/>
        <v>0</v>
      </c>
      <c r="B162" s="722"/>
      <c r="C162" s="722"/>
      <c r="D162" s="722"/>
      <c r="E162" s="722"/>
      <c r="F162" s="722"/>
      <c r="G162" s="722"/>
      <c r="H162" s="723"/>
      <c r="I162" s="22"/>
      <c r="J162" s="22"/>
      <c r="K162" s="22"/>
      <c r="L162" s="10"/>
      <c r="M162" s="22"/>
      <c r="N162" s="725"/>
      <c r="O162" s="10"/>
      <c r="P162" s="726"/>
      <c r="Q162" s="749"/>
      <c r="R162" s="726"/>
      <c r="S162" s="726"/>
      <c r="T162" s="726"/>
      <c r="U162" s="316">
        <f t="shared" si="36"/>
        <v>0</v>
      </c>
      <c r="V162" s="168"/>
      <c r="W162" s="331" t="str">
        <f t="shared" si="37"/>
        <v/>
      </c>
      <c r="X162" s="168"/>
      <c r="Y162" s="168"/>
      <c r="Z162" s="168"/>
      <c r="AA162" s="168"/>
      <c r="AB162" s="168"/>
      <c r="AC162" s="168"/>
      <c r="AD162" s="316">
        <f t="shared" si="38"/>
        <v>0</v>
      </c>
      <c r="AE162" s="274"/>
      <c r="AF162" s="724"/>
      <c r="AG162" s="724"/>
      <c r="AH162" s="315">
        <f t="shared" si="39"/>
        <v>0</v>
      </c>
      <c r="AI162" s="759"/>
      <c r="AJ162" s="759"/>
      <c r="AK162" s="759"/>
      <c r="AL162" s="759"/>
      <c r="AM162" s="759"/>
      <c r="AN162" s="759"/>
      <c r="AO162" s="759"/>
      <c r="AP162" s="759"/>
      <c r="AQ162" s="759"/>
      <c r="AR162" s="759"/>
      <c r="AS162" s="315">
        <f t="shared" si="40"/>
        <v>0</v>
      </c>
      <c r="AT162" s="724"/>
      <c r="AU162" s="724"/>
      <c r="AV162" s="315">
        <f t="shared" si="41"/>
        <v>0</v>
      </c>
      <c r="AW162" s="315">
        <f t="shared" si="42"/>
        <v>0</v>
      </c>
      <c r="AX162" s="168"/>
      <c r="AY162" s="168"/>
      <c r="AZ162" s="720" t="e">
        <f t="shared" si="43"/>
        <v>#N/A</v>
      </c>
      <c r="BA162" s="720" t="e">
        <f t="shared" si="44"/>
        <v>#N/A</v>
      </c>
      <c r="BB162" s="720" t="str">
        <f t="shared" si="45"/>
        <v xml:space="preserve"> / </v>
      </c>
      <c r="BC162" s="720" t="e">
        <f t="shared" si="33"/>
        <v>#DIV/0!</v>
      </c>
      <c r="BD162" s="720" t="e">
        <f t="shared" si="46"/>
        <v>#DIV/0!</v>
      </c>
      <c r="BE162" s="720" t="e">
        <f t="shared" si="47"/>
        <v>#DIV/0!</v>
      </c>
      <c r="BF162" s="765"/>
      <c r="BG162" s="765"/>
      <c r="BH162" s="765"/>
      <c r="BI162" s="765"/>
      <c r="BJ162" s="765"/>
      <c r="BK162" s="765"/>
      <c r="BL162" s="765"/>
      <c r="BM162" s="765"/>
      <c r="BN162" s="765"/>
      <c r="BO162" s="765"/>
      <c r="BP162" s="765"/>
      <c r="BQ162" s="765"/>
      <c r="BR162" s="765"/>
      <c r="BS162" s="765"/>
      <c r="BT162" s="765"/>
      <c r="BU162" s="765"/>
      <c r="BV162" s="765"/>
      <c r="BW162" s="765"/>
      <c r="BX162" s="765"/>
      <c r="BY162" s="765"/>
      <c r="BZ162" s="765"/>
      <c r="CA162" s="765"/>
      <c r="CB162" s="765"/>
      <c r="CC162" s="765"/>
      <c r="CD162" s="26"/>
      <c r="CE162" s="729">
        <f t="shared" si="34"/>
        <v>0</v>
      </c>
      <c r="CF162" s="26"/>
      <c r="CG162" s="26"/>
      <c r="CH162" s="26"/>
      <c r="CI162" s="26"/>
      <c r="CJ162" s="26"/>
      <c r="CK162" s="26"/>
      <c r="CL162" s="26"/>
      <c r="CM162" s="26"/>
      <c r="CN162" s="26"/>
      <c r="CO162" s="26"/>
      <c r="CP162" s="26"/>
      <c r="CQ162" s="26"/>
      <c r="CR162" s="26"/>
      <c r="CS162" s="26"/>
      <c r="CT162" s="26"/>
      <c r="CU162" s="26"/>
    </row>
    <row r="163" spans="1:99" ht="15" customHeight="1" x14ac:dyDescent="0.25">
      <c r="A163" s="334">
        <f t="shared" si="35"/>
        <v>0</v>
      </c>
      <c r="B163" s="722"/>
      <c r="C163" s="722"/>
      <c r="D163" s="722"/>
      <c r="E163" s="722"/>
      <c r="F163" s="722"/>
      <c r="G163" s="722"/>
      <c r="H163" s="723"/>
      <c r="I163" s="22"/>
      <c r="J163" s="22"/>
      <c r="K163" s="22"/>
      <c r="L163" s="10"/>
      <c r="M163" s="22"/>
      <c r="N163" s="725"/>
      <c r="O163" s="10"/>
      <c r="P163" s="726"/>
      <c r="Q163" s="749"/>
      <c r="R163" s="726"/>
      <c r="S163" s="726"/>
      <c r="T163" s="726"/>
      <c r="U163" s="316">
        <f t="shared" si="36"/>
        <v>0</v>
      </c>
      <c r="V163" s="168"/>
      <c r="W163" s="331" t="str">
        <f t="shared" si="37"/>
        <v/>
      </c>
      <c r="X163" s="168"/>
      <c r="Y163" s="168"/>
      <c r="Z163" s="168"/>
      <c r="AA163" s="168"/>
      <c r="AB163" s="168"/>
      <c r="AC163" s="168"/>
      <c r="AD163" s="316">
        <f t="shared" si="38"/>
        <v>0</v>
      </c>
      <c r="AE163" s="274"/>
      <c r="AF163" s="724"/>
      <c r="AG163" s="724"/>
      <c r="AH163" s="315">
        <f t="shared" si="39"/>
        <v>0</v>
      </c>
      <c r="AI163" s="759"/>
      <c r="AJ163" s="759"/>
      <c r="AK163" s="759"/>
      <c r="AL163" s="759"/>
      <c r="AM163" s="759"/>
      <c r="AN163" s="759"/>
      <c r="AO163" s="759"/>
      <c r="AP163" s="759"/>
      <c r="AQ163" s="759"/>
      <c r="AR163" s="759"/>
      <c r="AS163" s="315">
        <f t="shared" si="40"/>
        <v>0</v>
      </c>
      <c r="AT163" s="724"/>
      <c r="AU163" s="724"/>
      <c r="AV163" s="315">
        <f t="shared" si="41"/>
        <v>0</v>
      </c>
      <c r="AW163" s="315">
        <f t="shared" si="42"/>
        <v>0</v>
      </c>
      <c r="AX163" s="168"/>
      <c r="AY163" s="168"/>
      <c r="AZ163" s="720" t="e">
        <f t="shared" si="43"/>
        <v>#N/A</v>
      </c>
      <c r="BA163" s="720" t="e">
        <f t="shared" si="44"/>
        <v>#N/A</v>
      </c>
      <c r="BB163" s="720" t="str">
        <f t="shared" si="45"/>
        <v xml:space="preserve"> / </v>
      </c>
      <c r="BC163" s="720" t="e">
        <f t="shared" si="33"/>
        <v>#DIV/0!</v>
      </c>
      <c r="BD163" s="720" t="e">
        <f t="shared" si="46"/>
        <v>#DIV/0!</v>
      </c>
      <c r="BE163" s="720" t="e">
        <f t="shared" si="47"/>
        <v>#DIV/0!</v>
      </c>
      <c r="BF163" s="765"/>
      <c r="BG163" s="765"/>
      <c r="BH163" s="765"/>
      <c r="BI163" s="765"/>
      <c r="BJ163" s="765"/>
      <c r="BK163" s="765"/>
      <c r="BL163" s="765"/>
      <c r="BM163" s="765"/>
      <c r="BN163" s="765"/>
      <c r="BO163" s="765"/>
      <c r="BP163" s="765"/>
      <c r="BQ163" s="765"/>
      <c r="BR163" s="765"/>
      <c r="BS163" s="765"/>
      <c r="BT163" s="765"/>
      <c r="BU163" s="765"/>
      <c r="BV163" s="765"/>
      <c r="BW163" s="765"/>
      <c r="BX163" s="765"/>
      <c r="BY163" s="765"/>
      <c r="BZ163" s="765"/>
      <c r="CA163" s="765"/>
      <c r="CB163" s="765"/>
      <c r="CC163" s="765"/>
      <c r="CD163" s="26"/>
      <c r="CE163" s="729">
        <f t="shared" si="34"/>
        <v>0</v>
      </c>
      <c r="CF163" s="26"/>
      <c r="CG163" s="26"/>
      <c r="CH163" s="26"/>
      <c r="CI163" s="26"/>
      <c r="CJ163" s="26"/>
      <c r="CK163" s="26"/>
      <c r="CL163" s="26"/>
      <c r="CM163" s="26"/>
      <c r="CN163" s="26"/>
      <c r="CO163" s="26"/>
      <c r="CP163" s="26"/>
      <c r="CQ163" s="26"/>
      <c r="CR163" s="26"/>
      <c r="CS163" s="26"/>
      <c r="CT163" s="26"/>
      <c r="CU163" s="26"/>
    </row>
    <row r="164" spans="1:99" ht="15" customHeight="1" x14ac:dyDescent="0.25">
      <c r="A164" s="334">
        <f t="shared" si="35"/>
        <v>0</v>
      </c>
      <c r="B164" s="722"/>
      <c r="C164" s="722"/>
      <c r="D164" s="722"/>
      <c r="E164" s="722"/>
      <c r="F164" s="722"/>
      <c r="G164" s="722"/>
      <c r="H164" s="723"/>
      <c r="I164" s="22"/>
      <c r="J164" s="22"/>
      <c r="K164" s="22"/>
      <c r="L164" s="10"/>
      <c r="M164" s="22"/>
      <c r="N164" s="725"/>
      <c r="O164" s="10"/>
      <c r="P164" s="726"/>
      <c r="Q164" s="749"/>
      <c r="R164" s="726"/>
      <c r="S164" s="726"/>
      <c r="T164" s="726"/>
      <c r="U164" s="316">
        <f t="shared" si="36"/>
        <v>0</v>
      </c>
      <c r="V164" s="168"/>
      <c r="W164" s="331" t="str">
        <f t="shared" si="37"/>
        <v/>
      </c>
      <c r="X164" s="168"/>
      <c r="Y164" s="168"/>
      <c r="Z164" s="168"/>
      <c r="AA164" s="168"/>
      <c r="AB164" s="168"/>
      <c r="AC164" s="168"/>
      <c r="AD164" s="316">
        <f t="shared" si="38"/>
        <v>0</v>
      </c>
      <c r="AE164" s="274"/>
      <c r="AF164" s="724"/>
      <c r="AG164" s="724"/>
      <c r="AH164" s="315">
        <f t="shared" si="39"/>
        <v>0</v>
      </c>
      <c r="AI164" s="759"/>
      <c r="AJ164" s="759"/>
      <c r="AK164" s="759"/>
      <c r="AL164" s="759"/>
      <c r="AM164" s="759"/>
      <c r="AN164" s="759"/>
      <c r="AO164" s="759"/>
      <c r="AP164" s="759"/>
      <c r="AQ164" s="759"/>
      <c r="AR164" s="759"/>
      <c r="AS164" s="315">
        <f t="shared" si="40"/>
        <v>0</v>
      </c>
      <c r="AT164" s="724"/>
      <c r="AU164" s="724"/>
      <c r="AV164" s="315">
        <f t="shared" si="41"/>
        <v>0</v>
      </c>
      <c r="AW164" s="315">
        <f t="shared" si="42"/>
        <v>0</v>
      </c>
      <c r="AX164" s="168"/>
      <c r="AY164" s="168"/>
      <c r="AZ164" s="720" t="e">
        <f t="shared" si="43"/>
        <v>#N/A</v>
      </c>
      <c r="BA164" s="720" t="e">
        <f t="shared" si="44"/>
        <v>#N/A</v>
      </c>
      <c r="BB164" s="720" t="str">
        <f t="shared" si="45"/>
        <v xml:space="preserve"> / </v>
      </c>
      <c r="BC164" s="720" t="e">
        <f t="shared" si="33"/>
        <v>#DIV/0!</v>
      </c>
      <c r="BD164" s="720" t="e">
        <f t="shared" si="46"/>
        <v>#DIV/0!</v>
      </c>
      <c r="BE164" s="720" t="e">
        <f t="shared" si="47"/>
        <v>#DIV/0!</v>
      </c>
      <c r="BF164" s="765"/>
      <c r="BG164" s="765"/>
      <c r="BH164" s="765"/>
      <c r="BI164" s="765"/>
      <c r="BJ164" s="765"/>
      <c r="BK164" s="765"/>
      <c r="BL164" s="765"/>
      <c r="BM164" s="765"/>
      <c r="BN164" s="765"/>
      <c r="BO164" s="765"/>
      <c r="BP164" s="765"/>
      <c r="BQ164" s="765"/>
      <c r="BR164" s="765"/>
      <c r="BS164" s="765"/>
      <c r="BT164" s="765"/>
      <c r="BU164" s="765"/>
      <c r="BV164" s="765"/>
      <c r="BW164" s="765"/>
      <c r="BX164" s="765"/>
      <c r="BY164" s="765"/>
      <c r="BZ164" s="765"/>
      <c r="CA164" s="765"/>
      <c r="CB164" s="765"/>
      <c r="CC164" s="765"/>
      <c r="CD164" s="26"/>
      <c r="CE164" s="729">
        <f t="shared" si="34"/>
        <v>0</v>
      </c>
      <c r="CF164" s="26"/>
      <c r="CG164" s="26"/>
      <c r="CH164" s="26"/>
      <c r="CI164" s="26"/>
      <c r="CJ164" s="26"/>
      <c r="CK164" s="26"/>
      <c r="CL164" s="26"/>
      <c r="CM164" s="26"/>
      <c r="CN164" s="26"/>
      <c r="CO164" s="26"/>
      <c r="CP164" s="26"/>
      <c r="CQ164" s="26"/>
      <c r="CR164" s="26"/>
      <c r="CS164" s="26"/>
      <c r="CT164" s="26"/>
      <c r="CU164" s="26"/>
    </row>
    <row r="165" spans="1:99" ht="15" customHeight="1" x14ac:dyDescent="0.25">
      <c r="A165" s="334">
        <f t="shared" si="35"/>
        <v>0</v>
      </c>
      <c r="B165" s="722"/>
      <c r="C165" s="722"/>
      <c r="D165" s="722"/>
      <c r="E165" s="722"/>
      <c r="F165" s="722"/>
      <c r="G165" s="722"/>
      <c r="H165" s="723"/>
      <c r="I165" s="22"/>
      <c r="J165" s="22"/>
      <c r="K165" s="22"/>
      <c r="L165" s="10"/>
      <c r="M165" s="22"/>
      <c r="N165" s="725"/>
      <c r="O165" s="10"/>
      <c r="P165" s="726"/>
      <c r="Q165" s="749"/>
      <c r="R165" s="726"/>
      <c r="S165" s="726"/>
      <c r="T165" s="726"/>
      <c r="U165" s="316">
        <f t="shared" si="36"/>
        <v>0</v>
      </c>
      <c r="V165" s="168"/>
      <c r="W165" s="331" t="str">
        <f t="shared" si="37"/>
        <v/>
      </c>
      <c r="X165" s="168"/>
      <c r="Y165" s="168"/>
      <c r="Z165" s="168"/>
      <c r="AA165" s="168"/>
      <c r="AB165" s="168"/>
      <c r="AC165" s="168"/>
      <c r="AD165" s="316">
        <f t="shared" si="38"/>
        <v>0</v>
      </c>
      <c r="AE165" s="274"/>
      <c r="AF165" s="724"/>
      <c r="AG165" s="724"/>
      <c r="AH165" s="315">
        <f t="shared" si="39"/>
        <v>0</v>
      </c>
      <c r="AI165" s="759"/>
      <c r="AJ165" s="759"/>
      <c r="AK165" s="759"/>
      <c r="AL165" s="759"/>
      <c r="AM165" s="759"/>
      <c r="AN165" s="759"/>
      <c r="AO165" s="759"/>
      <c r="AP165" s="759"/>
      <c r="AQ165" s="759"/>
      <c r="AR165" s="759"/>
      <c r="AS165" s="315">
        <f t="shared" si="40"/>
        <v>0</v>
      </c>
      <c r="AT165" s="724"/>
      <c r="AU165" s="724"/>
      <c r="AV165" s="315">
        <f t="shared" si="41"/>
        <v>0</v>
      </c>
      <c r="AW165" s="315">
        <f t="shared" si="42"/>
        <v>0</v>
      </c>
      <c r="AX165" s="168"/>
      <c r="AY165" s="168"/>
      <c r="AZ165" s="720" t="e">
        <f t="shared" si="43"/>
        <v>#N/A</v>
      </c>
      <c r="BA165" s="720" t="e">
        <f t="shared" si="44"/>
        <v>#N/A</v>
      </c>
      <c r="BB165" s="720" t="str">
        <f t="shared" si="45"/>
        <v xml:space="preserve"> / </v>
      </c>
      <c r="BC165" s="720" t="e">
        <f t="shared" si="33"/>
        <v>#DIV/0!</v>
      </c>
      <c r="BD165" s="720" t="e">
        <f t="shared" si="46"/>
        <v>#DIV/0!</v>
      </c>
      <c r="BE165" s="720" t="e">
        <f t="shared" si="47"/>
        <v>#DIV/0!</v>
      </c>
      <c r="BF165" s="765"/>
      <c r="BG165" s="765"/>
      <c r="BH165" s="765"/>
      <c r="BI165" s="765"/>
      <c r="BJ165" s="765"/>
      <c r="BK165" s="765"/>
      <c r="BL165" s="765"/>
      <c r="BM165" s="765"/>
      <c r="BN165" s="765"/>
      <c r="BO165" s="765"/>
      <c r="BP165" s="765"/>
      <c r="BQ165" s="765"/>
      <c r="BR165" s="765"/>
      <c r="BS165" s="765"/>
      <c r="BT165" s="765"/>
      <c r="BU165" s="765"/>
      <c r="BV165" s="765"/>
      <c r="BW165" s="765"/>
      <c r="BX165" s="765"/>
      <c r="BY165" s="765"/>
      <c r="BZ165" s="765"/>
      <c r="CA165" s="765"/>
      <c r="CB165" s="765"/>
      <c r="CC165" s="765"/>
      <c r="CD165" s="26"/>
      <c r="CE165" s="729">
        <f t="shared" si="34"/>
        <v>0</v>
      </c>
      <c r="CF165" s="26"/>
      <c r="CG165" s="26"/>
      <c r="CH165" s="26"/>
      <c r="CI165" s="26"/>
      <c r="CJ165" s="26"/>
      <c r="CK165" s="26"/>
      <c r="CL165" s="26"/>
      <c r="CM165" s="26"/>
      <c r="CN165" s="26"/>
      <c r="CO165" s="26"/>
      <c r="CP165" s="26"/>
      <c r="CQ165" s="26"/>
      <c r="CR165" s="26"/>
      <c r="CS165" s="26"/>
      <c r="CT165" s="26"/>
      <c r="CU165" s="26"/>
    </row>
    <row r="166" spans="1:99" ht="15" customHeight="1" x14ac:dyDescent="0.25">
      <c r="A166" s="334">
        <f t="shared" si="35"/>
        <v>0</v>
      </c>
      <c r="B166" s="722"/>
      <c r="C166" s="722"/>
      <c r="D166" s="722"/>
      <c r="E166" s="722"/>
      <c r="F166" s="722"/>
      <c r="G166" s="722"/>
      <c r="H166" s="723"/>
      <c r="I166" s="22"/>
      <c r="J166" s="22"/>
      <c r="K166" s="22"/>
      <c r="L166" s="10"/>
      <c r="M166" s="22"/>
      <c r="N166" s="725"/>
      <c r="O166" s="10"/>
      <c r="P166" s="726"/>
      <c r="Q166" s="749"/>
      <c r="R166" s="726"/>
      <c r="S166" s="726"/>
      <c r="T166" s="726"/>
      <c r="U166" s="316">
        <f t="shared" si="36"/>
        <v>0</v>
      </c>
      <c r="V166" s="168"/>
      <c r="W166" s="331" t="str">
        <f t="shared" si="37"/>
        <v/>
      </c>
      <c r="X166" s="168"/>
      <c r="Y166" s="168"/>
      <c r="Z166" s="168"/>
      <c r="AA166" s="168"/>
      <c r="AB166" s="168"/>
      <c r="AC166" s="168"/>
      <c r="AD166" s="316">
        <f t="shared" si="38"/>
        <v>0</v>
      </c>
      <c r="AE166" s="274"/>
      <c r="AF166" s="724"/>
      <c r="AG166" s="724"/>
      <c r="AH166" s="315">
        <f t="shared" si="39"/>
        <v>0</v>
      </c>
      <c r="AI166" s="759"/>
      <c r="AJ166" s="759"/>
      <c r="AK166" s="759"/>
      <c r="AL166" s="759"/>
      <c r="AM166" s="759"/>
      <c r="AN166" s="759"/>
      <c r="AO166" s="759"/>
      <c r="AP166" s="759"/>
      <c r="AQ166" s="759"/>
      <c r="AR166" s="759"/>
      <c r="AS166" s="315">
        <f t="shared" si="40"/>
        <v>0</v>
      </c>
      <c r="AT166" s="724"/>
      <c r="AU166" s="724"/>
      <c r="AV166" s="315">
        <f t="shared" si="41"/>
        <v>0</v>
      </c>
      <c r="AW166" s="315">
        <f t="shared" si="42"/>
        <v>0</v>
      </c>
      <c r="AX166" s="168"/>
      <c r="AY166" s="168"/>
      <c r="AZ166" s="720" t="e">
        <f t="shared" si="43"/>
        <v>#N/A</v>
      </c>
      <c r="BA166" s="720" t="e">
        <f t="shared" si="44"/>
        <v>#N/A</v>
      </c>
      <c r="BB166" s="720" t="str">
        <f t="shared" si="45"/>
        <v xml:space="preserve"> / </v>
      </c>
      <c r="BC166" s="720" t="e">
        <f t="shared" si="33"/>
        <v>#DIV/0!</v>
      </c>
      <c r="BD166" s="720" t="e">
        <f t="shared" si="46"/>
        <v>#DIV/0!</v>
      </c>
      <c r="BE166" s="720" t="e">
        <f t="shared" si="47"/>
        <v>#DIV/0!</v>
      </c>
      <c r="BF166" s="765"/>
      <c r="BG166" s="765"/>
      <c r="BH166" s="765"/>
      <c r="BI166" s="765"/>
      <c r="BJ166" s="765"/>
      <c r="BK166" s="765"/>
      <c r="BL166" s="765"/>
      <c r="BM166" s="765"/>
      <c r="BN166" s="765"/>
      <c r="BO166" s="765"/>
      <c r="BP166" s="765"/>
      <c r="BQ166" s="765"/>
      <c r="BR166" s="765"/>
      <c r="BS166" s="765"/>
      <c r="BT166" s="765"/>
      <c r="BU166" s="765"/>
      <c r="BV166" s="765"/>
      <c r="BW166" s="765"/>
      <c r="BX166" s="765"/>
      <c r="BY166" s="765"/>
      <c r="BZ166" s="765"/>
      <c r="CA166" s="765"/>
      <c r="CB166" s="765"/>
      <c r="CC166" s="765"/>
      <c r="CD166" s="26"/>
      <c r="CE166" s="729">
        <f t="shared" si="34"/>
        <v>0</v>
      </c>
      <c r="CF166" s="26"/>
      <c r="CG166" s="26"/>
      <c r="CH166" s="26"/>
      <c r="CI166" s="26"/>
      <c r="CJ166" s="26"/>
      <c r="CK166" s="26"/>
      <c r="CL166" s="26"/>
      <c r="CM166" s="26"/>
      <c r="CN166" s="26"/>
      <c r="CO166" s="26"/>
      <c r="CP166" s="26"/>
      <c r="CQ166" s="26"/>
      <c r="CR166" s="26"/>
      <c r="CS166" s="26"/>
      <c r="CT166" s="26"/>
      <c r="CU166" s="26"/>
    </row>
    <row r="167" spans="1:99" ht="15" customHeight="1" x14ac:dyDescent="0.25">
      <c r="A167" s="334">
        <f t="shared" si="35"/>
        <v>0</v>
      </c>
      <c r="B167" s="722"/>
      <c r="C167" s="722"/>
      <c r="D167" s="722"/>
      <c r="E167" s="722"/>
      <c r="F167" s="722"/>
      <c r="G167" s="722"/>
      <c r="H167" s="723"/>
      <c r="I167" s="22"/>
      <c r="J167" s="22"/>
      <c r="K167" s="22"/>
      <c r="L167" s="10"/>
      <c r="M167" s="22"/>
      <c r="N167" s="725"/>
      <c r="O167" s="10"/>
      <c r="P167" s="726"/>
      <c r="Q167" s="749"/>
      <c r="R167" s="726"/>
      <c r="S167" s="726"/>
      <c r="T167" s="726"/>
      <c r="U167" s="316">
        <f t="shared" si="36"/>
        <v>0</v>
      </c>
      <c r="V167" s="168"/>
      <c r="W167" s="331" t="str">
        <f t="shared" si="37"/>
        <v/>
      </c>
      <c r="X167" s="168"/>
      <c r="Y167" s="168"/>
      <c r="Z167" s="168"/>
      <c r="AA167" s="168"/>
      <c r="AB167" s="168"/>
      <c r="AC167" s="168"/>
      <c r="AD167" s="316">
        <f t="shared" si="38"/>
        <v>0</v>
      </c>
      <c r="AE167" s="274"/>
      <c r="AF167" s="724"/>
      <c r="AG167" s="724"/>
      <c r="AH167" s="315">
        <f t="shared" si="39"/>
        <v>0</v>
      </c>
      <c r="AI167" s="759"/>
      <c r="AJ167" s="759"/>
      <c r="AK167" s="759"/>
      <c r="AL167" s="759"/>
      <c r="AM167" s="759"/>
      <c r="AN167" s="759"/>
      <c r="AO167" s="759"/>
      <c r="AP167" s="759"/>
      <c r="AQ167" s="759"/>
      <c r="AR167" s="759"/>
      <c r="AS167" s="315">
        <f t="shared" si="40"/>
        <v>0</v>
      </c>
      <c r="AT167" s="724"/>
      <c r="AU167" s="724"/>
      <c r="AV167" s="315">
        <f t="shared" si="41"/>
        <v>0</v>
      </c>
      <c r="AW167" s="315">
        <f t="shared" si="42"/>
        <v>0</v>
      </c>
      <c r="AX167" s="168"/>
      <c r="AY167" s="168"/>
      <c r="AZ167" s="720" t="e">
        <f t="shared" si="43"/>
        <v>#N/A</v>
      </c>
      <c r="BA167" s="720" t="e">
        <f t="shared" si="44"/>
        <v>#N/A</v>
      </c>
      <c r="BB167" s="720" t="str">
        <f t="shared" si="45"/>
        <v xml:space="preserve"> / </v>
      </c>
      <c r="BC167" s="720" t="e">
        <f t="shared" si="33"/>
        <v>#DIV/0!</v>
      </c>
      <c r="BD167" s="720" t="e">
        <f t="shared" si="46"/>
        <v>#DIV/0!</v>
      </c>
      <c r="BE167" s="720" t="e">
        <f t="shared" si="47"/>
        <v>#DIV/0!</v>
      </c>
      <c r="BF167" s="765"/>
      <c r="BG167" s="765"/>
      <c r="BH167" s="765"/>
      <c r="BI167" s="765"/>
      <c r="BJ167" s="765"/>
      <c r="BK167" s="765"/>
      <c r="BL167" s="765"/>
      <c r="BM167" s="765"/>
      <c r="BN167" s="765"/>
      <c r="BO167" s="765"/>
      <c r="BP167" s="765"/>
      <c r="BQ167" s="765"/>
      <c r="BR167" s="765"/>
      <c r="BS167" s="765"/>
      <c r="BT167" s="765"/>
      <c r="BU167" s="765"/>
      <c r="BV167" s="765"/>
      <c r="BW167" s="765"/>
      <c r="BX167" s="765"/>
      <c r="BY167" s="765"/>
      <c r="BZ167" s="765"/>
      <c r="CA167" s="765"/>
      <c r="CB167" s="765"/>
      <c r="CC167" s="765"/>
      <c r="CD167" s="26"/>
      <c r="CE167" s="729">
        <f t="shared" si="34"/>
        <v>0</v>
      </c>
      <c r="CF167" s="26"/>
      <c r="CG167" s="26"/>
      <c r="CH167" s="26"/>
      <c r="CI167" s="26"/>
      <c r="CJ167" s="26"/>
      <c r="CK167" s="26"/>
      <c r="CL167" s="26"/>
      <c r="CM167" s="26"/>
      <c r="CN167" s="26"/>
      <c r="CO167" s="26"/>
      <c r="CP167" s="26"/>
      <c r="CQ167" s="26"/>
      <c r="CR167" s="26"/>
      <c r="CS167" s="26"/>
      <c r="CT167" s="26"/>
      <c r="CU167" s="26"/>
    </row>
    <row r="168" spans="1:99" ht="15" customHeight="1" x14ac:dyDescent="0.25">
      <c r="A168" s="334">
        <f t="shared" si="35"/>
        <v>0</v>
      </c>
      <c r="B168" s="722"/>
      <c r="C168" s="722"/>
      <c r="D168" s="722"/>
      <c r="E168" s="722"/>
      <c r="F168" s="722"/>
      <c r="G168" s="722"/>
      <c r="H168" s="723"/>
      <c r="I168" s="22"/>
      <c r="J168" s="22"/>
      <c r="K168" s="22"/>
      <c r="L168" s="10"/>
      <c r="M168" s="22"/>
      <c r="N168" s="725"/>
      <c r="O168" s="10"/>
      <c r="P168" s="726"/>
      <c r="Q168" s="749"/>
      <c r="R168" s="726"/>
      <c r="S168" s="726"/>
      <c r="T168" s="726"/>
      <c r="U168" s="316">
        <f t="shared" si="36"/>
        <v>0</v>
      </c>
      <c r="V168" s="168"/>
      <c r="W168" s="331" t="str">
        <f t="shared" si="37"/>
        <v/>
      </c>
      <c r="X168" s="168"/>
      <c r="Y168" s="168"/>
      <c r="Z168" s="168"/>
      <c r="AA168" s="168"/>
      <c r="AB168" s="168"/>
      <c r="AC168" s="168"/>
      <c r="AD168" s="316">
        <f t="shared" si="38"/>
        <v>0</v>
      </c>
      <c r="AE168" s="274"/>
      <c r="AF168" s="724"/>
      <c r="AG168" s="724"/>
      <c r="AH168" s="315">
        <f t="shared" si="39"/>
        <v>0</v>
      </c>
      <c r="AI168" s="759"/>
      <c r="AJ168" s="759"/>
      <c r="AK168" s="759"/>
      <c r="AL168" s="759"/>
      <c r="AM168" s="759"/>
      <c r="AN168" s="759"/>
      <c r="AO168" s="759"/>
      <c r="AP168" s="759"/>
      <c r="AQ168" s="759"/>
      <c r="AR168" s="759"/>
      <c r="AS168" s="315">
        <f t="shared" si="40"/>
        <v>0</v>
      </c>
      <c r="AT168" s="724"/>
      <c r="AU168" s="724"/>
      <c r="AV168" s="315">
        <f t="shared" si="41"/>
        <v>0</v>
      </c>
      <c r="AW168" s="315">
        <f t="shared" si="42"/>
        <v>0</v>
      </c>
      <c r="AX168" s="168"/>
      <c r="AY168" s="168"/>
      <c r="AZ168" s="720" t="e">
        <f t="shared" si="43"/>
        <v>#N/A</v>
      </c>
      <c r="BA168" s="720" t="e">
        <f t="shared" si="44"/>
        <v>#N/A</v>
      </c>
      <c r="BB168" s="720" t="str">
        <f t="shared" si="45"/>
        <v xml:space="preserve"> / </v>
      </c>
      <c r="BC168" s="720" t="e">
        <f t="shared" si="33"/>
        <v>#DIV/0!</v>
      </c>
      <c r="BD168" s="720" t="e">
        <f t="shared" si="46"/>
        <v>#DIV/0!</v>
      </c>
      <c r="BE168" s="720" t="e">
        <f t="shared" si="47"/>
        <v>#DIV/0!</v>
      </c>
      <c r="BF168" s="765"/>
      <c r="BG168" s="765"/>
      <c r="BH168" s="765"/>
      <c r="BI168" s="765"/>
      <c r="BJ168" s="765"/>
      <c r="BK168" s="765"/>
      <c r="BL168" s="765"/>
      <c r="BM168" s="765"/>
      <c r="BN168" s="765"/>
      <c r="BO168" s="765"/>
      <c r="BP168" s="765"/>
      <c r="BQ168" s="765"/>
      <c r="BR168" s="765"/>
      <c r="BS168" s="765"/>
      <c r="BT168" s="765"/>
      <c r="BU168" s="765"/>
      <c r="BV168" s="765"/>
      <c r="BW168" s="765"/>
      <c r="BX168" s="765"/>
      <c r="BY168" s="765"/>
      <c r="BZ168" s="765"/>
      <c r="CA168" s="765"/>
      <c r="CB168" s="765"/>
      <c r="CC168" s="765"/>
      <c r="CD168" s="26"/>
      <c r="CE168" s="729">
        <f t="shared" si="34"/>
        <v>0</v>
      </c>
      <c r="CF168" s="26"/>
      <c r="CG168" s="26"/>
      <c r="CH168" s="26"/>
      <c r="CI168" s="26"/>
      <c r="CJ168" s="26"/>
      <c r="CK168" s="26"/>
      <c r="CL168" s="26"/>
      <c r="CM168" s="26"/>
      <c r="CN168" s="26"/>
      <c r="CO168" s="26"/>
      <c r="CP168" s="26"/>
      <c r="CQ168" s="26"/>
      <c r="CR168" s="26"/>
      <c r="CS168" s="26"/>
      <c r="CT168" s="26"/>
      <c r="CU168" s="26"/>
    </row>
    <row r="169" spans="1:99" ht="15" customHeight="1" x14ac:dyDescent="0.25">
      <c r="A169" s="334">
        <f t="shared" si="35"/>
        <v>0</v>
      </c>
      <c r="B169" s="722"/>
      <c r="C169" s="722"/>
      <c r="D169" s="722"/>
      <c r="E169" s="722"/>
      <c r="F169" s="722"/>
      <c r="G169" s="722"/>
      <c r="H169" s="723"/>
      <c r="I169" s="22"/>
      <c r="J169" s="22"/>
      <c r="K169" s="22"/>
      <c r="L169" s="10"/>
      <c r="M169" s="22"/>
      <c r="N169" s="725"/>
      <c r="O169" s="10"/>
      <c r="P169" s="726"/>
      <c r="Q169" s="749"/>
      <c r="R169" s="726"/>
      <c r="S169" s="726"/>
      <c r="T169" s="726"/>
      <c r="U169" s="316">
        <f t="shared" si="36"/>
        <v>0</v>
      </c>
      <c r="V169" s="168"/>
      <c r="W169" s="331" t="str">
        <f t="shared" si="37"/>
        <v/>
      </c>
      <c r="X169" s="168"/>
      <c r="Y169" s="168"/>
      <c r="Z169" s="168"/>
      <c r="AA169" s="168"/>
      <c r="AB169" s="168"/>
      <c r="AC169" s="168"/>
      <c r="AD169" s="316">
        <f t="shared" si="38"/>
        <v>0</v>
      </c>
      <c r="AE169" s="274"/>
      <c r="AF169" s="724"/>
      <c r="AG169" s="724"/>
      <c r="AH169" s="315">
        <f t="shared" si="39"/>
        <v>0</v>
      </c>
      <c r="AI169" s="759"/>
      <c r="AJ169" s="759"/>
      <c r="AK169" s="759"/>
      <c r="AL169" s="759"/>
      <c r="AM169" s="759"/>
      <c r="AN169" s="759"/>
      <c r="AO169" s="759"/>
      <c r="AP169" s="759"/>
      <c r="AQ169" s="759"/>
      <c r="AR169" s="759"/>
      <c r="AS169" s="315">
        <f t="shared" si="40"/>
        <v>0</v>
      </c>
      <c r="AT169" s="724"/>
      <c r="AU169" s="724"/>
      <c r="AV169" s="315">
        <f t="shared" si="41"/>
        <v>0</v>
      </c>
      <c r="AW169" s="315">
        <f t="shared" si="42"/>
        <v>0</v>
      </c>
      <c r="AX169" s="168"/>
      <c r="AY169" s="168"/>
      <c r="AZ169" s="720" t="e">
        <f t="shared" si="43"/>
        <v>#N/A</v>
      </c>
      <c r="BA169" s="720" t="e">
        <f t="shared" si="44"/>
        <v>#N/A</v>
      </c>
      <c r="BB169" s="720" t="str">
        <f t="shared" si="45"/>
        <v xml:space="preserve"> / </v>
      </c>
      <c r="BC169" s="720" t="e">
        <f t="shared" si="33"/>
        <v>#DIV/0!</v>
      </c>
      <c r="BD169" s="720" t="e">
        <f t="shared" si="46"/>
        <v>#DIV/0!</v>
      </c>
      <c r="BE169" s="720" t="e">
        <f t="shared" si="47"/>
        <v>#DIV/0!</v>
      </c>
      <c r="BF169" s="765"/>
      <c r="BG169" s="765"/>
      <c r="BH169" s="765"/>
      <c r="BI169" s="765"/>
      <c r="BJ169" s="765"/>
      <c r="BK169" s="765"/>
      <c r="BL169" s="765"/>
      <c r="BM169" s="765"/>
      <c r="BN169" s="765"/>
      <c r="BO169" s="765"/>
      <c r="BP169" s="765"/>
      <c r="BQ169" s="765"/>
      <c r="BR169" s="765"/>
      <c r="BS169" s="765"/>
      <c r="BT169" s="765"/>
      <c r="BU169" s="765"/>
      <c r="BV169" s="765"/>
      <c r="BW169" s="765"/>
      <c r="BX169" s="765"/>
      <c r="BY169" s="765"/>
      <c r="BZ169" s="765"/>
      <c r="CA169" s="765"/>
      <c r="CB169" s="765"/>
      <c r="CC169" s="765"/>
      <c r="CD169" s="26"/>
      <c r="CE169" s="729">
        <f t="shared" si="34"/>
        <v>0</v>
      </c>
      <c r="CF169" s="26"/>
      <c r="CG169" s="26"/>
      <c r="CH169" s="26"/>
      <c r="CI169" s="26"/>
      <c r="CJ169" s="26"/>
      <c r="CK169" s="26"/>
      <c r="CL169" s="26"/>
      <c r="CM169" s="26"/>
      <c r="CN169" s="26"/>
      <c r="CO169" s="26"/>
      <c r="CP169" s="26"/>
      <c r="CQ169" s="26"/>
      <c r="CR169" s="26"/>
      <c r="CS169" s="26"/>
      <c r="CT169" s="26"/>
      <c r="CU169" s="26"/>
    </row>
    <row r="170" spans="1:99" ht="15" customHeight="1" x14ac:dyDescent="0.25">
      <c r="A170" s="334">
        <f t="shared" si="35"/>
        <v>0</v>
      </c>
      <c r="B170" s="722"/>
      <c r="C170" s="722"/>
      <c r="D170" s="722"/>
      <c r="E170" s="722"/>
      <c r="F170" s="722"/>
      <c r="G170" s="722"/>
      <c r="H170" s="723"/>
      <c r="I170" s="22"/>
      <c r="J170" s="22"/>
      <c r="K170" s="22"/>
      <c r="L170" s="10"/>
      <c r="M170" s="22"/>
      <c r="N170" s="725"/>
      <c r="O170" s="10"/>
      <c r="P170" s="726"/>
      <c r="Q170" s="749"/>
      <c r="R170" s="726"/>
      <c r="S170" s="726"/>
      <c r="T170" s="726"/>
      <c r="U170" s="316">
        <f t="shared" si="36"/>
        <v>0</v>
      </c>
      <c r="V170" s="168"/>
      <c r="W170" s="331" t="str">
        <f t="shared" si="37"/>
        <v/>
      </c>
      <c r="X170" s="168"/>
      <c r="Y170" s="168"/>
      <c r="Z170" s="168"/>
      <c r="AA170" s="168"/>
      <c r="AB170" s="168"/>
      <c r="AC170" s="168"/>
      <c r="AD170" s="316">
        <f t="shared" si="38"/>
        <v>0</v>
      </c>
      <c r="AE170" s="274"/>
      <c r="AF170" s="724"/>
      <c r="AG170" s="724"/>
      <c r="AH170" s="315">
        <f t="shared" si="39"/>
        <v>0</v>
      </c>
      <c r="AI170" s="759"/>
      <c r="AJ170" s="759"/>
      <c r="AK170" s="759"/>
      <c r="AL170" s="759"/>
      <c r="AM170" s="759"/>
      <c r="AN170" s="759"/>
      <c r="AO170" s="759"/>
      <c r="AP170" s="759"/>
      <c r="AQ170" s="759"/>
      <c r="AR170" s="759"/>
      <c r="AS170" s="315">
        <f t="shared" si="40"/>
        <v>0</v>
      </c>
      <c r="AT170" s="724"/>
      <c r="AU170" s="724"/>
      <c r="AV170" s="315">
        <f t="shared" si="41"/>
        <v>0</v>
      </c>
      <c r="AW170" s="315">
        <f t="shared" si="42"/>
        <v>0</v>
      </c>
      <c r="AX170" s="168"/>
      <c r="AY170" s="168"/>
      <c r="AZ170" s="720" t="e">
        <f t="shared" si="43"/>
        <v>#N/A</v>
      </c>
      <c r="BA170" s="720" t="e">
        <f t="shared" si="44"/>
        <v>#N/A</v>
      </c>
      <c r="BB170" s="720" t="str">
        <f t="shared" si="45"/>
        <v xml:space="preserve"> / </v>
      </c>
      <c r="BC170" s="720" t="e">
        <f t="shared" si="33"/>
        <v>#DIV/0!</v>
      </c>
      <c r="BD170" s="720" t="e">
        <f t="shared" si="46"/>
        <v>#DIV/0!</v>
      </c>
      <c r="BE170" s="720" t="e">
        <f t="shared" si="47"/>
        <v>#DIV/0!</v>
      </c>
      <c r="BF170" s="765"/>
      <c r="BG170" s="765"/>
      <c r="BH170" s="765"/>
      <c r="BI170" s="765"/>
      <c r="BJ170" s="765"/>
      <c r="BK170" s="765"/>
      <c r="BL170" s="765"/>
      <c r="BM170" s="765"/>
      <c r="BN170" s="765"/>
      <c r="BO170" s="765"/>
      <c r="BP170" s="765"/>
      <c r="BQ170" s="765"/>
      <c r="BR170" s="765"/>
      <c r="BS170" s="765"/>
      <c r="BT170" s="765"/>
      <c r="BU170" s="765"/>
      <c r="BV170" s="765"/>
      <c r="BW170" s="765"/>
      <c r="BX170" s="765"/>
      <c r="BY170" s="765"/>
      <c r="BZ170" s="765"/>
      <c r="CA170" s="765"/>
      <c r="CB170" s="765"/>
      <c r="CC170" s="765"/>
      <c r="CD170" s="26"/>
      <c r="CE170" s="729">
        <f t="shared" si="34"/>
        <v>0</v>
      </c>
      <c r="CF170" s="26"/>
      <c r="CG170" s="26"/>
      <c r="CH170" s="26"/>
      <c r="CI170" s="26"/>
      <c r="CJ170" s="26"/>
      <c r="CK170" s="26"/>
      <c r="CL170" s="26"/>
      <c r="CM170" s="26"/>
      <c r="CN170" s="26"/>
      <c r="CO170" s="26"/>
      <c r="CP170" s="26"/>
      <c r="CQ170" s="26"/>
      <c r="CR170" s="26"/>
      <c r="CS170" s="26"/>
      <c r="CT170" s="26"/>
      <c r="CU170" s="26"/>
    </row>
    <row r="171" spans="1:99" ht="15" customHeight="1" x14ac:dyDescent="0.25">
      <c r="A171" s="334">
        <f t="shared" si="35"/>
        <v>0</v>
      </c>
      <c r="B171" s="722"/>
      <c r="C171" s="722"/>
      <c r="D171" s="722"/>
      <c r="E171" s="722"/>
      <c r="F171" s="722"/>
      <c r="G171" s="722"/>
      <c r="H171" s="723"/>
      <c r="I171" s="22"/>
      <c r="J171" s="22"/>
      <c r="K171" s="22"/>
      <c r="L171" s="10"/>
      <c r="M171" s="22"/>
      <c r="N171" s="725"/>
      <c r="O171" s="10"/>
      <c r="P171" s="726"/>
      <c r="Q171" s="749"/>
      <c r="R171" s="726"/>
      <c r="S171" s="726"/>
      <c r="T171" s="726"/>
      <c r="U171" s="316">
        <f t="shared" si="36"/>
        <v>0</v>
      </c>
      <c r="V171" s="168"/>
      <c r="W171" s="331" t="str">
        <f t="shared" si="37"/>
        <v/>
      </c>
      <c r="X171" s="168"/>
      <c r="Y171" s="168"/>
      <c r="Z171" s="168"/>
      <c r="AA171" s="168"/>
      <c r="AB171" s="168"/>
      <c r="AC171" s="168"/>
      <c r="AD171" s="316">
        <f t="shared" si="38"/>
        <v>0</v>
      </c>
      <c r="AE171" s="274"/>
      <c r="AF171" s="724"/>
      <c r="AG171" s="724"/>
      <c r="AH171" s="315">
        <f t="shared" si="39"/>
        <v>0</v>
      </c>
      <c r="AI171" s="759"/>
      <c r="AJ171" s="759"/>
      <c r="AK171" s="759"/>
      <c r="AL171" s="759"/>
      <c r="AM171" s="759"/>
      <c r="AN171" s="759"/>
      <c r="AO171" s="759"/>
      <c r="AP171" s="759"/>
      <c r="AQ171" s="759"/>
      <c r="AR171" s="759"/>
      <c r="AS171" s="315">
        <f t="shared" si="40"/>
        <v>0</v>
      </c>
      <c r="AT171" s="724"/>
      <c r="AU171" s="724"/>
      <c r="AV171" s="315">
        <f t="shared" si="41"/>
        <v>0</v>
      </c>
      <c r="AW171" s="315">
        <f t="shared" si="42"/>
        <v>0</v>
      </c>
      <c r="AX171" s="168"/>
      <c r="AY171" s="168"/>
      <c r="AZ171" s="720" t="e">
        <f t="shared" si="43"/>
        <v>#N/A</v>
      </c>
      <c r="BA171" s="720" t="e">
        <f t="shared" si="44"/>
        <v>#N/A</v>
      </c>
      <c r="BB171" s="720" t="str">
        <f t="shared" si="45"/>
        <v xml:space="preserve"> / </v>
      </c>
      <c r="BC171" s="720" t="e">
        <f t="shared" si="33"/>
        <v>#DIV/0!</v>
      </c>
      <c r="BD171" s="720" t="e">
        <f t="shared" si="46"/>
        <v>#DIV/0!</v>
      </c>
      <c r="BE171" s="720" t="e">
        <f t="shared" si="47"/>
        <v>#DIV/0!</v>
      </c>
      <c r="BF171" s="765"/>
      <c r="BG171" s="765"/>
      <c r="BH171" s="765"/>
      <c r="BI171" s="765"/>
      <c r="BJ171" s="765"/>
      <c r="BK171" s="765"/>
      <c r="BL171" s="765"/>
      <c r="BM171" s="765"/>
      <c r="BN171" s="765"/>
      <c r="BO171" s="765"/>
      <c r="BP171" s="765"/>
      <c r="BQ171" s="765"/>
      <c r="BR171" s="765"/>
      <c r="BS171" s="765"/>
      <c r="BT171" s="765"/>
      <c r="BU171" s="765"/>
      <c r="BV171" s="765"/>
      <c r="BW171" s="765"/>
      <c r="BX171" s="765"/>
      <c r="BY171" s="765"/>
      <c r="BZ171" s="765"/>
      <c r="CA171" s="765"/>
      <c r="CB171" s="765"/>
      <c r="CC171" s="765"/>
      <c r="CD171" s="26"/>
      <c r="CE171" s="729">
        <f t="shared" si="34"/>
        <v>0</v>
      </c>
      <c r="CF171" s="26"/>
      <c r="CG171" s="26"/>
      <c r="CH171" s="26"/>
      <c r="CI171" s="26"/>
      <c r="CJ171" s="26"/>
      <c r="CK171" s="26"/>
      <c r="CL171" s="26"/>
      <c r="CM171" s="26"/>
      <c r="CN171" s="26"/>
      <c r="CO171" s="26"/>
      <c r="CP171" s="26"/>
      <c r="CQ171" s="26"/>
      <c r="CR171" s="26"/>
      <c r="CS171" s="26"/>
      <c r="CT171" s="26"/>
      <c r="CU171" s="26"/>
    </row>
    <row r="172" spans="1:99" ht="15" customHeight="1" x14ac:dyDescent="0.25">
      <c r="A172" s="334">
        <f t="shared" si="35"/>
        <v>0</v>
      </c>
      <c r="B172" s="722"/>
      <c r="C172" s="722"/>
      <c r="D172" s="722"/>
      <c r="E172" s="722"/>
      <c r="F172" s="722"/>
      <c r="G172" s="722"/>
      <c r="H172" s="723"/>
      <c r="I172" s="22"/>
      <c r="J172" s="22"/>
      <c r="K172" s="22"/>
      <c r="L172" s="10"/>
      <c r="M172" s="22"/>
      <c r="N172" s="725"/>
      <c r="O172" s="10"/>
      <c r="P172" s="726"/>
      <c r="Q172" s="749"/>
      <c r="R172" s="726"/>
      <c r="S172" s="726"/>
      <c r="T172" s="726"/>
      <c r="U172" s="316">
        <f t="shared" si="36"/>
        <v>0</v>
      </c>
      <c r="V172" s="168"/>
      <c r="W172" s="331" t="str">
        <f t="shared" si="37"/>
        <v/>
      </c>
      <c r="X172" s="168"/>
      <c r="Y172" s="168"/>
      <c r="Z172" s="168"/>
      <c r="AA172" s="168"/>
      <c r="AB172" s="168"/>
      <c r="AC172" s="168"/>
      <c r="AD172" s="316">
        <f t="shared" si="38"/>
        <v>0</v>
      </c>
      <c r="AE172" s="274"/>
      <c r="AF172" s="724"/>
      <c r="AG172" s="724"/>
      <c r="AH172" s="315">
        <f t="shared" si="39"/>
        <v>0</v>
      </c>
      <c r="AI172" s="759"/>
      <c r="AJ172" s="759"/>
      <c r="AK172" s="759"/>
      <c r="AL172" s="759"/>
      <c r="AM172" s="759"/>
      <c r="AN172" s="759"/>
      <c r="AO172" s="759"/>
      <c r="AP172" s="759"/>
      <c r="AQ172" s="759"/>
      <c r="AR172" s="759"/>
      <c r="AS172" s="315">
        <f t="shared" si="40"/>
        <v>0</v>
      </c>
      <c r="AT172" s="724"/>
      <c r="AU172" s="724"/>
      <c r="AV172" s="315">
        <f t="shared" si="41"/>
        <v>0</v>
      </c>
      <c r="AW172" s="315">
        <f t="shared" si="42"/>
        <v>0</v>
      </c>
      <c r="AX172" s="168"/>
      <c r="AY172" s="168"/>
      <c r="AZ172" s="720" t="e">
        <f t="shared" si="43"/>
        <v>#N/A</v>
      </c>
      <c r="BA172" s="720" t="e">
        <f t="shared" si="44"/>
        <v>#N/A</v>
      </c>
      <c r="BB172" s="720" t="str">
        <f t="shared" si="45"/>
        <v xml:space="preserve"> / </v>
      </c>
      <c r="BC172" s="720" t="e">
        <f t="shared" si="33"/>
        <v>#DIV/0!</v>
      </c>
      <c r="BD172" s="720" t="e">
        <f t="shared" si="46"/>
        <v>#DIV/0!</v>
      </c>
      <c r="BE172" s="720" t="e">
        <f t="shared" si="47"/>
        <v>#DIV/0!</v>
      </c>
      <c r="BF172" s="765"/>
      <c r="BG172" s="765"/>
      <c r="BH172" s="765"/>
      <c r="BI172" s="765"/>
      <c r="BJ172" s="765"/>
      <c r="BK172" s="765"/>
      <c r="BL172" s="765"/>
      <c r="BM172" s="765"/>
      <c r="BN172" s="765"/>
      <c r="BO172" s="765"/>
      <c r="BP172" s="765"/>
      <c r="BQ172" s="765"/>
      <c r="BR172" s="765"/>
      <c r="BS172" s="765"/>
      <c r="BT172" s="765"/>
      <c r="BU172" s="765"/>
      <c r="BV172" s="765"/>
      <c r="BW172" s="765"/>
      <c r="BX172" s="765"/>
      <c r="BY172" s="765"/>
      <c r="BZ172" s="765"/>
      <c r="CA172" s="765"/>
      <c r="CB172" s="765"/>
      <c r="CC172" s="765"/>
      <c r="CD172" s="26"/>
      <c r="CE172" s="729">
        <f t="shared" si="34"/>
        <v>0</v>
      </c>
      <c r="CF172" s="26"/>
      <c r="CG172" s="26"/>
      <c r="CH172" s="26"/>
      <c r="CI172" s="26"/>
      <c r="CJ172" s="26"/>
      <c r="CK172" s="26"/>
      <c r="CL172" s="26"/>
      <c r="CM172" s="26"/>
      <c r="CN172" s="26"/>
      <c r="CO172" s="26"/>
      <c r="CP172" s="26"/>
      <c r="CQ172" s="26"/>
      <c r="CR172" s="26"/>
      <c r="CS172" s="26"/>
      <c r="CT172" s="26"/>
      <c r="CU172" s="26"/>
    </row>
    <row r="173" spans="1:99" ht="15" customHeight="1" x14ac:dyDescent="0.25">
      <c r="A173" s="334">
        <f t="shared" si="35"/>
        <v>0</v>
      </c>
      <c r="B173" s="722"/>
      <c r="C173" s="722"/>
      <c r="D173" s="722"/>
      <c r="E173" s="722"/>
      <c r="F173" s="722"/>
      <c r="G173" s="722"/>
      <c r="H173" s="723"/>
      <c r="I173" s="22"/>
      <c r="J173" s="22"/>
      <c r="K173" s="22"/>
      <c r="L173" s="10"/>
      <c r="M173" s="22"/>
      <c r="N173" s="725"/>
      <c r="O173" s="10"/>
      <c r="P173" s="726"/>
      <c r="Q173" s="749"/>
      <c r="R173" s="726"/>
      <c r="S173" s="726"/>
      <c r="T173" s="726"/>
      <c r="U173" s="316">
        <f t="shared" si="36"/>
        <v>0</v>
      </c>
      <c r="V173" s="168"/>
      <c r="W173" s="331" t="str">
        <f t="shared" si="37"/>
        <v/>
      </c>
      <c r="X173" s="168"/>
      <c r="Y173" s="168"/>
      <c r="Z173" s="168"/>
      <c r="AA173" s="168"/>
      <c r="AB173" s="168"/>
      <c r="AC173" s="168"/>
      <c r="AD173" s="316">
        <f t="shared" si="38"/>
        <v>0</v>
      </c>
      <c r="AE173" s="274"/>
      <c r="AF173" s="724"/>
      <c r="AG173" s="724"/>
      <c r="AH173" s="315">
        <f t="shared" si="39"/>
        <v>0</v>
      </c>
      <c r="AI173" s="759"/>
      <c r="AJ173" s="759"/>
      <c r="AK173" s="759"/>
      <c r="AL173" s="759"/>
      <c r="AM173" s="759"/>
      <c r="AN173" s="759"/>
      <c r="AO173" s="759"/>
      <c r="AP173" s="759"/>
      <c r="AQ173" s="759"/>
      <c r="AR173" s="759"/>
      <c r="AS173" s="315">
        <f t="shared" si="40"/>
        <v>0</v>
      </c>
      <c r="AT173" s="724"/>
      <c r="AU173" s="724"/>
      <c r="AV173" s="315">
        <f t="shared" si="41"/>
        <v>0</v>
      </c>
      <c r="AW173" s="315">
        <f t="shared" si="42"/>
        <v>0</v>
      </c>
      <c r="AX173" s="168"/>
      <c r="AY173" s="168"/>
      <c r="AZ173" s="720" t="e">
        <f t="shared" si="43"/>
        <v>#N/A</v>
      </c>
      <c r="BA173" s="720" t="e">
        <f t="shared" si="44"/>
        <v>#N/A</v>
      </c>
      <c r="BB173" s="720" t="str">
        <f t="shared" si="45"/>
        <v xml:space="preserve"> / </v>
      </c>
      <c r="BC173" s="720" t="e">
        <f t="shared" si="33"/>
        <v>#DIV/0!</v>
      </c>
      <c r="BD173" s="720" t="e">
        <f t="shared" si="46"/>
        <v>#DIV/0!</v>
      </c>
      <c r="BE173" s="720" t="e">
        <f t="shared" si="47"/>
        <v>#DIV/0!</v>
      </c>
      <c r="BF173" s="765"/>
      <c r="BG173" s="765"/>
      <c r="BH173" s="765"/>
      <c r="BI173" s="765"/>
      <c r="BJ173" s="765"/>
      <c r="BK173" s="765"/>
      <c r="BL173" s="765"/>
      <c r="BM173" s="765"/>
      <c r="BN173" s="765"/>
      <c r="BO173" s="765"/>
      <c r="BP173" s="765"/>
      <c r="BQ173" s="765"/>
      <c r="BR173" s="765"/>
      <c r="BS173" s="765"/>
      <c r="BT173" s="765"/>
      <c r="BU173" s="765"/>
      <c r="BV173" s="765"/>
      <c r="BW173" s="765"/>
      <c r="BX173" s="765"/>
      <c r="BY173" s="765"/>
      <c r="BZ173" s="765"/>
      <c r="CA173" s="765"/>
      <c r="CB173" s="765"/>
      <c r="CC173" s="765"/>
      <c r="CD173" s="26"/>
      <c r="CE173" s="729">
        <f t="shared" si="34"/>
        <v>0</v>
      </c>
      <c r="CF173" s="26"/>
      <c r="CG173" s="26"/>
      <c r="CH173" s="26"/>
      <c r="CI173" s="26"/>
      <c r="CJ173" s="26"/>
      <c r="CK173" s="26"/>
      <c r="CL173" s="26"/>
      <c r="CM173" s="26"/>
      <c r="CN173" s="26"/>
      <c r="CO173" s="26"/>
      <c r="CP173" s="26"/>
      <c r="CQ173" s="26"/>
      <c r="CR173" s="26"/>
      <c r="CS173" s="26"/>
      <c r="CT173" s="26"/>
      <c r="CU173" s="26"/>
    </row>
    <row r="174" spans="1:99" ht="15" customHeight="1" x14ac:dyDescent="0.25">
      <c r="A174" s="334">
        <f t="shared" si="35"/>
        <v>0</v>
      </c>
      <c r="B174" s="722"/>
      <c r="C174" s="722"/>
      <c r="D174" s="722"/>
      <c r="E174" s="722"/>
      <c r="F174" s="722"/>
      <c r="G174" s="722"/>
      <c r="H174" s="723"/>
      <c r="I174" s="22"/>
      <c r="J174" s="22"/>
      <c r="K174" s="22"/>
      <c r="L174" s="10"/>
      <c r="M174" s="22"/>
      <c r="N174" s="725"/>
      <c r="O174" s="10"/>
      <c r="P174" s="726"/>
      <c r="Q174" s="749"/>
      <c r="R174" s="726"/>
      <c r="S174" s="726"/>
      <c r="T174" s="726"/>
      <c r="U174" s="316">
        <f t="shared" si="36"/>
        <v>0</v>
      </c>
      <c r="V174" s="168"/>
      <c r="W174" s="331" t="str">
        <f t="shared" si="37"/>
        <v/>
      </c>
      <c r="X174" s="168"/>
      <c r="Y174" s="168"/>
      <c r="Z174" s="168"/>
      <c r="AA174" s="168"/>
      <c r="AB174" s="168"/>
      <c r="AC174" s="168"/>
      <c r="AD174" s="316">
        <f t="shared" si="38"/>
        <v>0</v>
      </c>
      <c r="AE174" s="274"/>
      <c r="AF174" s="724"/>
      <c r="AG174" s="724"/>
      <c r="AH174" s="315">
        <f t="shared" si="39"/>
        <v>0</v>
      </c>
      <c r="AI174" s="759"/>
      <c r="AJ174" s="759"/>
      <c r="AK174" s="759"/>
      <c r="AL174" s="759"/>
      <c r="AM174" s="759"/>
      <c r="AN174" s="759"/>
      <c r="AO174" s="759"/>
      <c r="AP174" s="759"/>
      <c r="AQ174" s="759"/>
      <c r="AR174" s="759"/>
      <c r="AS174" s="315">
        <f t="shared" si="40"/>
        <v>0</v>
      </c>
      <c r="AT174" s="724"/>
      <c r="AU174" s="724"/>
      <c r="AV174" s="315">
        <f t="shared" si="41"/>
        <v>0</v>
      </c>
      <c r="AW174" s="315">
        <f t="shared" si="42"/>
        <v>0</v>
      </c>
      <c r="AX174" s="168"/>
      <c r="AY174" s="168"/>
      <c r="AZ174" s="720" t="e">
        <f t="shared" si="43"/>
        <v>#N/A</v>
      </c>
      <c r="BA174" s="720" t="e">
        <f t="shared" si="44"/>
        <v>#N/A</v>
      </c>
      <c r="BB174" s="720" t="str">
        <f t="shared" si="45"/>
        <v xml:space="preserve"> / </v>
      </c>
      <c r="BC174" s="720" t="e">
        <f t="shared" si="33"/>
        <v>#DIV/0!</v>
      </c>
      <c r="BD174" s="720" t="e">
        <f t="shared" si="46"/>
        <v>#DIV/0!</v>
      </c>
      <c r="BE174" s="720" t="e">
        <f t="shared" si="47"/>
        <v>#DIV/0!</v>
      </c>
      <c r="BF174" s="765"/>
      <c r="BG174" s="765"/>
      <c r="BH174" s="765"/>
      <c r="BI174" s="765"/>
      <c r="BJ174" s="765"/>
      <c r="BK174" s="765"/>
      <c r="BL174" s="765"/>
      <c r="BM174" s="765"/>
      <c r="BN174" s="765"/>
      <c r="BO174" s="765"/>
      <c r="BP174" s="765"/>
      <c r="BQ174" s="765"/>
      <c r="BR174" s="765"/>
      <c r="BS174" s="765"/>
      <c r="BT174" s="765"/>
      <c r="BU174" s="765"/>
      <c r="BV174" s="765"/>
      <c r="BW174" s="765"/>
      <c r="BX174" s="765"/>
      <c r="BY174" s="765"/>
      <c r="BZ174" s="765"/>
      <c r="CA174" s="765"/>
      <c r="CB174" s="765"/>
      <c r="CC174" s="765"/>
      <c r="CD174" s="26"/>
      <c r="CE174" s="729">
        <f t="shared" si="34"/>
        <v>0</v>
      </c>
      <c r="CF174" s="26"/>
      <c r="CG174" s="26"/>
      <c r="CH174" s="26"/>
      <c r="CI174" s="26"/>
      <c r="CJ174" s="26"/>
      <c r="CK174" s="26"/>
      <c r="CL174" s="26"/>
      <c r="CM174" s="26"/>
      <c r="CN174" s="26"/>
      <c r="CO174" s="26"/>
      <c r="CP174" s="26"/>
      <c r="CQ174" s="26"/>
      <c r="CR174" s="26"/>
      <c r="CS174" s="26"/>
      <c r="CT174" s="26"/>
      <c r="CU174" s="26"/>
    </row>
    <row r="175" spans="1:99" ht="15" customHeight="1" x14ac:dyDescent="0.25">
      <c r="A175" s="334">
        <f t="shared" si="35"/>
        <v>0</v>
      </c>
      <c r="B175" s="722"/>
      <c r="C175" s="722"/>
      <c r="D175" s="722"/>
      <c r="E175" s="722"/>
      <c r="F175" s="722"/>
      <c r="G175" s="722"/>
      <c r="H175" s="723"/>
      <c r="I175" s="22"/>
      <c r="J175" s="22"/>
      <c r="K175" s="22"/>
      <c r="L175" s="10"/>
      <c r="M175" s="22"/>
      <c r="N175" s="725"/>
      <c r="O175" s="10"/>
      <c r="P175" s="726"/>
      <c r="Q175" s="749"/>
      <c r="R175" s="726"/>
      <c r="S175" s="726"/>
      <c r="T175" s="726"/>
      <c r="U175" s="316">
        <f t="shared" si="36"/>
        <v>0</v>
      </c>
      <c r="V175" s="168"/>
      <c r="W175" s="331" t="str">
        <f t="shared" si="37"/>
        <v/>
      </c>
      <c r="X175" s="168"/>
      <c r="Y175" s="168"/>
      <c r="Z175" s="168"/>
      <c r="AA175" s="168"/>
      <c r="AB175" s="168"/>
      <c r="AC175" s="168"/>
      <c r="AD175" s="316">
        <f t="shared" si="38"/>
        <v>0</v>
      </c>
      <c r="AE175" s="274"/>
      <c r="AF175" s="724"/>
      <c r="AG175" s="724"/>
      <c r="AH175" s="315">
        <f t="shared" si="39"/>
        <v>0</v>
      </c>
      <c r="AI175" s="759"/>
      <c r="AJ175" s="759"/>
      <c r="AK175" s="759"/>
      <c r="AL175" s="759"/>
      <c r="AM175" s="759"/>
      <c r="AN175" s="759"/>
      <c r="AO175" s="759"/>
      <c r="AP175" s="759"/>
      <c r="AQ175" s="759"/>
      <c r="AR175" s="759"/>
      <c r="AS175" s="315">
        <f t="shared" si="40"/>
        <v>0</v>
      </c>
      <c r="AT175" s="724"/>
      <c r="AU175" s="724"/>
      <c r="AV175" s="315">
        <f t="shared" si="41"/>
        <v>0</v>
      </c>
      <c r="AW175" s="315">
        <f t="shared" si="42"/>
        <v>0</v>
      </c>
      <c r="AX175" s="168"/>
      <c r="AY175" s="168"/>
      <c r="AZ175" s="720" t="e">
        <f t="shared" si="43"/>
        <v>#N/A</v>
      </c>
      <c r="BA175" s="720" t="e">
        <f t="shared" si="44"/>
        <v>#N/A</v>
      </c>
      <c r="BB175" s="720" t="str">
        <f t="shared" si="45"/>
        <v xml:space="preserve"> / </v>
      </c>
      <c r="BC175" s="720" t="e">
        <f t="shared" si="33"/>
        <v>#DIV/0!</v>
      </c>
      <c r="BD175" s="720" t="e">
        <f t="shared" si="46"/>
        <v>#DIV/0!</v>
      </c>
      <c r="BE175" s="720" t="e">
        <f t="shared" si="47"/>
        <v>#DIV/0!</v>
      </c>
      <c r="BF175" s="765"/>
      <c r="BG175" s="765"/>
      <c r="BH175" s="765"/>
      <c r="BI175" s="765"/>
      <c r="BJ175" s="765"/>
      <c r="BK175" s="765"/>
      <c r="BL175" s="765"/>
      <c r="BM175" s="765"/>
      <c r="BN175" s="765"/>
      <c r="BO175" s="765"/>
      <c r="BP175" s="765"/>
      <c r="BQ175" s="765"/>
      <c r="BR175" s="765"/>
      <c r="BS175" s="765"/>
      <c r="BT175" s="765"/>
      <c r="BU175" s="765"/>
      <c r="BV175" s="765"/>
      <c r="BW175" s="765"/>
      <c r="BX175" s="765"/>
      <c r="BY175" s="765"/>
      <c r="BZ175" s="765"/>
      <c r="CA175" s="765"/>
      <c r="CB175" s="765"/>
      <c r="CC175" s="765"/>
      <c r="CD175" s="26"/>
      <c r="CE175" s="729">
        <f t="shared" si="34"/>
        <v>0</v>
      </c>
      <c r="CF175" s="26"/>
      <c r="CG175" s="26"/>
      <c r="CH175" s="26"/>
      <c r="CI175" s="26"/>
      <c r="CJ175" s="26"/>
      <c r="CK175" s="26"/>
      <c r="CL175" s="26"/>
      <c r="CM175" s="26"/>
      <c r="CN175" s="26"/>
      <c r="CO175" s="26"/>
      <c r="CP175" s="26"/>
      <c r="CQ175" s="26"/>
      <c r="CR175" s="26"/>
      <c r="CS175" s="26"/>
      <c r="CT175" s="26"/>
      <c r="CU175" s="26"/>
    </row>
    <row r="176" spans="1:99" ht="15" customHeight="1" x14ac:dyDescent="0.25">
      <c r="A176" s="334">
        <f t="shared" si="35"/>
        <v>0</v>
      </c>
      <c r="B176" s="722"/>
      <c r="C176" s="722"/>
      <c r="D176" s="722"/>
      <c r="E176" s="722"/>
      <c r="F176" s="722"/>
      <c r="G176" s="722"/>
      <c r="H176" s="723"/>
      <c r="I176" s="22"/>
      <c r="J176" s="22"/>
      <c r="K176" s="22"/>
      <c r="L176" s="10"/>
      <c r="M176" s="22"/>
      <c r="N176" s="725"/>
      <c r="O176" s="10"/>
      <c r="P176" s="726"/>
      <c r="Q176" s="749"/>
      <c r="R176" s="726"/>
      <c r="S176" s="726"/>
      <c r="T176" s="726"/>
      <c r="U176" s="316">
        <f t="shared" si="36"/>
        <v>0</v>
      </c>
      <c r="V176" s="168"/>
      <c r="W176" s="331" t="str">
        <f t="shared" si="37"/>
        <v/>
      </c>
      <c r="X176" s="168"/>
      <c r="Y176" s="168"/>
      <c r="Z176" s="168"/>
      <c r="AA176" s="168"/>
      <c r="AB176" s="168"/>
      <c r="AC176" s="168"/>
      <c r="AD176" s="316">
        <f t="shared" si="38"/>
        <v>0</v>
      </c>
      <c r="AE176" s="274"/>
      <c r="AF176" s="724"/>
      <c r="AG176" s="724"/>
      <c r="AH176" s="315">
        <f t="shared" si="39"/>
        <v>0</v>
      </c>
      <c r="AI176" s="759"/>
      <c r="AJ176" s="759"/>
      <c r="AK176" s="759"/>
      <c r="AL176" s="759"/>
      <c r="AM176" s="759"/>
      <c r="AN176" s="759"/>
      <c r="AO176" s="759"/>
      <c r="AP176" s="759"/>
      <c r="AQ176" s="759"/>
      <c r="AR176" s="759"/>
      <c r="AS176" s="315">
        <f t="shared" si="40"/>
        <v>0</v>
      </c>
      <c r="AT176" s="724"/>
      <c r="AU176" s="724"/>
      <c r="AV176" s="315">
        <f t="shared" si="41"/>
        <v>0</v>
      </c>
      <c r="AW176" s="315">
        <f t="shared" si="42"/>
        <v>0</v>
      </c>
      <c r="AX176" s="168"/>
      <c r="AY176" s="168"/>
      <c r="AZ176" s="720" t="e">
        <f t="shared" si="43"/>
        <v>#N/A</v>
      </c>
      <c r="BA176" s="720" t="e">
        <f t="shared" si="44"/>
        <v>#N/A</v>
      </c>
      <c r="BB176" s="720" t="str">
        <f t="shared" si="45"/>
        <v xml:space="preserve"> / </v>
      </c>
      <c r="BC176" s="720" t="e">
        <f t="shared" si="33"/>
        <v>#DIV/0!</v>
      </c>
      <c r="BD176" s="720" t="e">
        <f t="shared" si="46"/>
        <v>#DIV/0!</v>
      </c>
      <c r="BE176" s="720" t="e">
        <f t="shared" si="47"/>
        <v>#DIV/0!</v>
      </c>
      <c r="BF176" s="765"/>
      <c r="BG176" s="765"/>
      <c r="BH176" s="765"/>
      <c r="BI176" s="765"/>
      <c r="BJ176" s="765"/>
      <c r="BK176" s="765"/>
      <c r="BL176" s="765"/>
      <c r="BM176" s="765"/>
      <c r="BN176" s="765"/>
      <c r="BO176" s="765"/>
      <c r="BP176" s="765"/>
      <c r="BQ176" s="765"/>
      <c r="BR176" s="765"/>
      <c r="BS176" s="765"/>
      <c r="BT176" s="765"/>
      <c r="BU176" s="765"/>
      <c r="BV176" s="765"/>
      <c r="BW176" s="765"/>
      <c r="BX176" s="765"/>
      <c r="BY176" s="765"/>
      <c r="BZ176" s="765"/>
      <c r="CA176" s="765"/>
      <c r="CB176" s="765"/>
      <c r="CC176" s="765"/>
      <c r="CD176" s="26"/>
      <c r="CE176" s="729">
        <f t="shared" si="34"/>
        <v>0</v>
      </c>
      <c r="CF176" s="26"/>
      <c r="CG176" s="26"/>
      <c r="CH176" s="26"/>
      <c r="CI176" s="26"/>
      <c r="CJ176" s="26"/>
      <c r="CK176" s="26"/>
      <c r="CL176" s="26"/>
      <c r="CM176" s="26"/>
      <c r="CN176" s="26"/>
      <c r="CO176" s="26"/>
      <c r="CP176" s="26"/>
      <c r="CQ176" s="26"/>
      <c r="CR176" s="26"/>
      <c r="CS176" s="26"/>
      <c r="CT176" s="26"/>
      <c r="CU176" s="26"/>
    </row>
    <row r="177" spans="1:99" ht="15" customHeight="1" x14ac:dyDescent="0.25">
      <c r="A177" s="334">
        <f t="shared" si="35"/>
        <v>0</v>
      </c>
      <c r="B177" s="722"/>
      <c r="C177" s="722"/>
      <c r="D177" s="722"/>
      <c r="E177" s="722"/>
      <c r="F177" s="722"/>
      <c r="G177" s="722"/>
      <c r="H177" s="723"/>
      <c r="I177" s="22"/>
      <c r="J177" s="22"/>
      <c r="K177" s="22"/>
      <c r="L177" s="10"/>
      <c r="M177" s="22"/>
      <c r="N177" s="725"/>
      <c r="O177" s="10"/>
      <c r="P177" s="726"/>
      <c r="Q177" s="749"/>
      <c r="R177" s="726"/>
      <c r="S177" s="726"/>
      <c r="T177" s="726"/>
      <c r="U177" s="316">
        <f t="shared" si="36"/>
        <v>0</v>
      </c>
      <c r="V177" s="168"/>
      <c r="W177" s="331" t="str">
        <f t="shared" si="37"/>
        <v/>
      </c>
      <c r="X177" s="168"/>
      <c r="Y177" s="168"/>
      <c r="Z177" s="168"/>
      <c r="AA177" s="168"/>
      <c r="AB177" s="168"/>
      <c r="AC177" s="168"/>
      <c r="AD177" s="316">
        <f t="shared" si="38"/>
        <v>0</v>
      </c>
      <c r="AE177" s="274"/>
      <c r="AF177" s="724"/>
      <c r="AG177" s="724"/>
      <c r="AH177" s="315">
        <f t="shared" si="39"/>
        <v>0</v>
      </c>
      <c r="AI177" s="759"/>
      <c r="AJ177" s="759"/>
      <c r="AK177" s="759"/>
      <c r="AL177" s="759"/>
      <c r="AM177" s="759"/>
      <c r="AN177" s="759"/>
      <c r="AO177" s="759"/>
      <c r="AP177" s="759"/>
      <c r="AQ177" s="759"/>
      <c r="AR177" s="759"/>
      <c r="AS177" s="315">
        <f t="shared" si="40"/>
        <v>0</v>
      </c>
      <c r="AT177" s="724"/>
      <c r="AU177" s="724"/>
      <c r="AV177" s="315">
        <f t="shared" si="41"/>
        <v>0</v>
      </c>
      <c r="AW177" s="315">
        <f t="shared" si="42"/>
        <v>0</v>
      </c>
      <c r="AX177" s="168"/>
      <c r="AY177" s="168"/>
      <c r="AZ177" s="720" t="e">
        <f t="shared" si="43"/>
        <v>#N/A</v>
      </c>
      <c r="BA177" s="720" t="e">
        <f t="shared" si="44"/>
        <v>#N/A</v>
      </c>
      <c r="BB177" s="720" t="str">
        <f t="shared" si="45"/>
        <v xml:space="preserve"> / </v>
      </c>
      <c r="BC177" s="720" t="e">
        <f t="shared" si="33"/>
        <v>#DIV/0!</v>
      </c>
      <c r="BD177" s="720" t="e">
        <f t="shared" si="46"/>
        <v>#DIV/0!</v>
      </c>
      <c r="BE177" s="720" t="e">
        <f t="shared" si="47"/>
        <v>#DIV/0!</v>
      </c>
      <c r="BF177" s="765"/>
      <c r="BG177" s="765"/>
      <c r="BH177" s="765"/>
      <c r="BI177" s="765"/>
      <c r="BJ177" s="765"/>
      <c r="BK177" s="765"/>
      <c r="BL177" s="765"/>
      <c r="BM177" s="765"/>
      <c r="BN177" s="765"/>
      <c r="BO177" s="765"/>
      <c r="BP177" s="765"/>
      <c r="BQ177" s="765"/>
      <c r="BR177" s="765"/>
      <c r="BS177" s="765"/>
      <c r="BT177" s="765"/>
      <c r="BU177" s="765"/>
      <c r="BV177" s="765"/>
      <c r="BW177" s="765"/>
      <c r="BX177" s="765"/>
      <c r="BY177" s="765"/>
      <c r="BZ177" s="765"/>
      <c r="CA177" s="765"/>
      <c r="CB177" s="765"/>
      <c r="CC177" s="765"/>
      <c r="CD177" s="26"/>
      <c r="CE177" s="729">
        <f t="shared" si="34"/>
        <v>0</v>
      </c>
      <c r="CF177" s="26"/>
      <c r="CG177" s="26"/>
      <c r="CH177" s="26"/>
      <c r="CI177" s="26"/>
      <c r="CJ177" s="26"/>
      <c r="CK177" s="26"/>
      <c r="CL177" s="26"/>
      <c r="CM177" s="26"/>
      <c r="CN177" s="26"/>
      <c r="CO177" s="26"/>
      <c r="CP177" s="26"/>
      <c r="CQ177" s="26"/>
      <c r="CR177" s="26"/>
      <c r="CS177" s="26"/>
      <c r="CT177" s="26"/>
      <c r="CU177" s="26"/>
    </row>
    <row r="178" spans="1:99" ht="15" customHeight="1" x14ac:dyDescent="0.25">
      <c r="A178" s="334">
        <f t="shared" si="35"/>
        <v>0</v>
      </c>
      <c r="B178" s="722"/>
      <c r="C178" s="722"/>
      <c r="D178" s="722"/>
      <c r="E178" s="722"/>
      <c r="F178" s="722"/>
      <c r="G178" s="722"/>
      <c r="H178" s="723"/>
      <c r="I178" s="22"/>
      <c r="J178" s="22"/>
      <c r="K178" s="22"/>
      <c r="L178" s="10"/>
      <c r="M178" s="22"/>
      <c r="N178" s="725"/>
      <c r="O178" s="10"/>
      <c r="P178" s="726"/>
      <c r="Q178" s="749"/>
      <c r="R178" s="726"/>
      <c r="S178" s="726"/>
      <c r="T178" s="726"/>
      <c r="U178" s="316">
        <f t="shared" si="36"/>
        <v>0</v>
      </c>
      <c r="V178" s="168"/>
      <c r="W178" s="331" t="str">
        <f t="shared" si="37"/>
        <v/>
      </c>
      <c r="X178" s="168"/>
      <c r="Y178" s="168"/>
      <c r="Z178" s="168"/>
      <c r="AA178" s="168"/>
      <c r="AB178" s="168"/>
      <c r="AC178" s="168"/>
      <c r="AD178" s="316">
        <f t="shared" si="38"/>
        <v>0</v>
      </c>
      <c r="AE178" s="274"/>
      <c r="AF178" s="724"/>
      <c r="AG178" s="724"/>
      <c r="AH178" s="315">
        <f t="shared" si="39"/>
        <v>0</v>
      </c>
      <c r="AI178" s="759"/>
      <c r="AJ178" s="759"/>
      <c r="AK178" s="759"/>
      <c r="AL178" s="759"/>
      <c r="AM178" s="759"/>
      <c r="AN178" s="759"/>
      <c r="AO178" s="759"/>
      <c r="AP178" s="759"/>
      <c r="AQ178" s="759"/>
      <c r="AR178" s="759"/>
      <c r="AS178" s="315">
        <f t="shared" si="40"/>
        <v>0</v>
      </c>
      <c r="AT178" s="724"/>
      <c r="AU178" s="724"/>
      <c r="AV178" s="315">
        <f t="shared" si="41"/>
        <v>0</v>
      </c>
      <c r="AW178" s="315">
        <f t="shared" si="42"/>
        <v>0</v>
      </c>
      <c r="AX178" s="168"/>
      <c r="AY178" s="168"/>
      <c r="AZ178" s="720" t="e">
        <f t="shared" si="43"/>
        <v>#N/A</v>
      </c>
      <c r="BA178" s="720" t="e">
        <f t="shared" si="44"/>
        <v>#N/A</v>
      </c>
      <c r="BB178" s="720" t="str">
        <f t="shared" si="45"/>
        <v xml:space="preserve"> / </v>
      </c>
      <c r="BC178" s="720" t="e">
        <f t="shared" si="33"/>
        <v>#DIV/0!</v>
      </c>
      <c r="BD178" s="720" t="e">
        <f t="shared" si="46"/>
        <v>#DIV/0!</v>
      </c>
      <c r="BE178" s="720" t="e">
        <f t="shared" si="47"/>
        <v>#DIV/0!</v>
      </c>
      <c r="BF178" s="765"/>
      <c r="BG178" s="765"/>
      <c r="BH178" s="765"/>
      <c r="BI178" s="765"/>
      <c r="BJ178" s="765"/>
      <c r="BK178" s="765"/>
      <c r="BL178" s="765"/>
      <c r="BM178" s="765"/>
      <c r="BN178" s="765"/>
      <c r="BO178" s="765"/>
      <c r="BP178" s="765"/>
      <c r="BQ178" s="765"/>
      <c r="BR178" s="765"/>
      <c r="BS178" s="765"/>
      <c r="BT178" s="765"/>
      <c r="BU178" s="765"/>
      <c r="BV178" s="765"/>
      <c r="BW178" s="765"/>
      <c r="BX178" s="765"/>
      <c r="BY178" s="765"/>
      <c r="BZ178" s="765"/>
      <c r="CA178" s="765"/>
      <c r="CB178" s="765"/>
      <c r="CC178" s="765"/>
      <c r="CD178" s="26"/>
      <c r="CE178" s="729">
        <f t="shared" si="34"/>
        <v>0</v>
      </c>
      <c r="CF178" s="26"/>
      <c r="CG178" s="26"/>
      <c r="CH178" s="26"/>
      <c r="CI178" s="26"/>
      <c r="CJ178" s="26"/>
      <c r="CK178" s="26"/>
      <c r="CL178" s="26"/>
      <c r="CM178" s="26"/>
      <c r="CN178" s="26"/>
      <c r="CO178" s="26"/>
      <c r="CP178" s="26"/>
      <c r="CQ178" s="26"/>
      <c r="CR178" s="26"/>
      <c r="CS178" s="26"/>
      <c r="CT178" s="26"/>
      <c r="CU178" s="26"/>
    </row>
    <row r="179" spans="1:99" ht="15" customHeight="1" x14ac:dyDescent="0.25">
      <c r="A179" s="334">
        <f t="shared" si="35"/>
        <v>0</v>
      </c>
      <c r="B179" s="722"/>
      <c r="C179" s="722"/>
      <c r="D179" s="722"/>
      <c r="E179" s="722"/>
      <c r="F179" s="722"/>
      <c r="G179" s="722"/>
      <c r="H179" s="723"/>
      <c r="I179" s="22"/>
      <c r="J179" s="22"/>
      <c r="K179" s="22"/>
      <c r="L179" s="10"/>
      <c r="M179" s="22"/>
      <c r="N179" s="725"/>
      <c r="O179" s="10"/>
      <c r="P179" s="726"/>
      <c r="Q179" s="749"/>
      <c r="R179" s="726"/>
      <c r="S179" s="726"/>
      <c r="T179" s="726"/>
      <c r="U179" s="316">
        <f t="shared" si="36"/>
        <v>0</v>
      </c>
      <c r="V179" s="168"/>
      <c r="W179" s="331" t="str">
        <f t="shared" si="37"/>
        <v/>
      </c>
      <c r="X179" s="168"/>
      <c r="Y179" s="168"/>
      <c r="Z179" s="168"/>
      <c r="AA179" s="168"/>
      <c r="AB179" s="168"/>
      <c r="AC179" s="168"/>
      <c r="AD179" s="316">
        <f t="shared" si="38"/>
        <v>0</v>
      </c>
      <c r="AE179" s="274"/>
      <c r="AF179" s="724"/>
      <c r="AG179" s="724"/>
      <c r="AH179" s="315">
        <f t="shared" si="39"/>
        <v>0</v>
      </c>
      <c r="AI179" s="759"/>
      <c r="AJ179" s="759"/>
      <c r="AK179" s="759"/>
      <c r="AL179" s="759"/>
      <c r="AM179" s="759"/>
      <c r="AN179" s="759"/>
      <c r="AO179" s="759"/>
      <c r="AP179" s="759"/>
      <c r="AQ179" s="759"/>
      <c r="AR179" s="759"/>
      <c r="AS179" s="315">
        <f t="shared" si="40"/>
        <v>0</v>
      </c>
      <c r="AT179" s="724"/>
      <c r="AU179" s="724"/>
      <c r="AV179" s="315">
        <f t="shared" si="41"/>
        <v>0</v>
      </c>
      <c r="AW179" s="315">
        <f t="shared" si="42"/>
        <v>0</v>
      </c>
      <c r="AX179" s="168"/>
      <c r="AY179" s="168"/>
      <c r="AZ179" s="720" t="e">
        <f t="shared" si="43"/>
        <v>#N/A</v>
      </c>
      <c r="BA179" s="720" t="e">
        <f t="shared" si="44"/>
        <v>#N/A</v>
      </c>
      <c r="BB179" s="720" t="str">
        <f t="shared" si="45"/>
        <v xml:space="preserve"> / </v>
      </c>
      <c r="BC179" s="720" t="e">
        <f t="shared" si="33"/>
        <v>#DIV/0!</v>
      </c>
      <c r="BD179" s="720" t="e">
        <f t="shared" si="46"/>
        <v>#DIV/0!</v>
      </c>
      <c r="BE179" s="720" t="e">
        <f t="shared" si="47"/>
        <v>#DIV/0!</v>
      </c>
      <c r="BF179" s="765"/>
      <c r="BG179" s="765"/>
      <c r="BH179" s="765"/>
      <c r="BI179" s="765"/>
      <c r="BJ179" s="765"/>
      <c r="BK179" s="765"/>
      <c r="BL179" s="765"/>
      <c r="BM179" s="765"/>
      <c r="BN179" s="765"/>
      <c r="BO179" s="765"/>
      <c r="BP179" s="765"/>
      <c r="BQ179" s="765"/>
      <c r="BR179" s="765"/>
      <c r="BS179" s="765"/>
      <c r="BT179" s="765"/>
      <c r="BU179" s="765"/>
      <c r="BV179" s="765"/>
      <c r="BW179" s="765"/>
      <c r="BX179" s="765"/>
      <c r="BY179" s="765"/>
      <c r="BZ179" s="765"/>
      <c r="CA179" s="765"/>
      <c r="CB179" s="765"/>
      <c r="CC179" s="765"/>
      <c r="CD179" s="26"/>
      <c r="CE179" s="729">
        <f t="shared" si="34"/>
        <v>0</v>
      </c>
      <c r="CF179" s="26"/>
      <c r="CG179" s="26"/>
      <c r="CH179" s="26"/>
      <c r="CI179" s="26"/>
      <c r="CJ179" s="26"/>
      <c r="CK179" s="26"/>
      <c r="CL179" s="26"/>
      <c r="CM179" s="26"/>
      <c r="CN179" s="26"/>
      <c r="CO179" s="26"/>
      <c r="CP179" s="26"/>
      <c r="CQ179" s="26"/>
      <c r="CR179" s="26"/>
      <c r="CS179" s="26"/>
      <c r="CT179" s="26"/>
      <c r="CU179" s="26"/>
    </row>
    <row r="180" spans="1:99" ht="15" customHeight="1" x14ac:dyDescent="0.25">
      <c r="A180" s="334">
        <f t="shared" si="35"/>
        <v>0</v>
      </c>
      <c r="B180" s="722"/>
      <c r="C180" s="722"/>
      <c r="D180" s="722"/>
      <c r="E180" s="722"/>
      <c r="F180" s="722"/>
      <c r="G180" s="722"/>
      <c r="H180" s="723"/>
      <c r="I180" s="22"/>
      <c r="J180" s="22"/>
      <c r="K180" s="22"/>
      <c r="L180" s="10"/>
      <c r="M180" s="22"/>
      <c r="N180" s="725"/>
      <c r="O180" s="10"/>
      <c r="P180" s="726"/>
      <c r="Q180" s="749"/>
      <c r="R180" s="726"/>
      <c r="S180" s="726"/>
      <c r="T180" s="726"/>
      <c r="U180" s="316">
        <f t="shared" si="36"/>
        <v>0</v>
      </c>
      <c r="V180" s="168"/>
      <c r="W180" s="331" t="str">
        <f t="shared" si="37"/>
        <v/>
      </c>
      <c r="X180" s="168"/>
      <c r="Y180" s="168"/>
      <c r="Z180" s="168"/>
      <c r="AA180" s="168"/>
      <c r="AB180" s="168"/>
      <c r="AC180" s="168"/>
      <c r="AD180" s="316">
        <f t="shared" si="38"/>
        <v>0</v>
      </c>
      <c r="AE180" s="274"/>
      <c r="AF180" s="724"/>
      <c r="AG180" s="724"/>
      <c r="AH180" s="315">
        <f t="shared" si="39"/>
        <v>0</v>
      </c>
      <c r="AI180" s="759"/>
      <c r="AJ180" s="759"/>
      <c r="AK180" s="759"/>
      <c r="AL180" s="759"/>
      <c r="AM180" s="759"/>
      <c r="AN180" s="759"/>
      <c r="AO180" s="759"/>
      <c r="AP180" s="759"/>
      <c r="AQ180" s="759"/>
      <c r="AR180" s="759"/>
      <c r="AS180" s="315">
        <f t="shared" si="40"/>
        <v>0</v>
      </c>
      <c r="AT180" s="724"/>
      <c r="AU180" s="724"/>
      <c r="AV180" s="315">
        <f t="shared" si="41"/>
        <v>0</v>
      </c>
      <c r="AW180" s="315">
        <f t="shared" si="42"/>
        <v>0</v>
      </c>
      <c r="AX180" s="168"/>
      <c r="AY180" s="168"/>
      <c r="AZ180" s="720" t="e">
        <f t="shared" si="43"/>
        <v>#N/A</v>
      </c>
      <c r="BA180" s="720" t="e">
        <f t="shared" si="44"/>
        <v>#N/A</v>
      </c>
      <c r="BB180" s="720" t="str">
        <f t="shared" si="45"/>
        <v xml:space="preserve"> / </v>
      </c>
      <c r="BC180" s="720" t="e">
        <f t="shared" si="33"/>
        <v>#DIV/0!</v>
      </c>
      <c r="BD180" s="720" t="e">
        <f t="shared" si="46"/>
        <v>#DIV/0!</v>
      </c>
      <c r="BE180" s="720" t="e">
        <f t="shared" si="47"/>
        <v>#DIV/0!</v>
      </c>
      <c r="BF180" s="765"/>
      <c r="BG180" s="765"/>
      <c r="BH180" s="765"/>
      <c r="BI180" s="765"/>
      <c r="BJ180" s="765"/>
      <c r="BK180" s="765"/>
      <c r="BL180" s="765"/>
      <c r="BM180" s="765"/>
      <c r="BN180" s="765"/>
      <c r="BO180" s="765"/>
      <c r="BP180" s="765"/>
      <c r="BQ180" s="765"/>
      <c r="BR180" s="765"/>
      <c r="BS180" s="765"/>
      <c r="BT180" s="765"/>
      <c r="BU180" s="765"/>
      <c r="BV180" s="765"/>
      <c r="BW180" s="765"/>
      <c r="BX180" s="765"/>
      <c r="BY180" s="765"/>
      <c r="BZ180" s="765"/>
      <c r="CA180" s="765"/>
      <c r="CB180" s="765"/>
      <c r="CC180" s="765"/>
      <c r="CD180" s="26"/>
      <c r="CE180" s="729">
        <f t="shared" si="34"/>
        <v>0</v>
      </c>
      <c r="CF180" s="26"/>
      <c r="CG180" s="26"/>
      <c r="CH180" s="26"/>
      <c r="CI180" s="26"/>
      <c r="CJ180" s="26"/>
      <c r="CK180" s="26"/>
      <c r="CL180" s="26"/>
      <c r="CM180" s="26"/>
      <c r="CN180" s="26"/>
      <c r="CO180" s="26"/>
      <c r="CP180" s="26"/>
      <c r="CQ180" s="26"/>
      <c r="CR180" s="26"/>
      <c r="CS180" s="26"/>
      <c r="CT180" s="26"/>
      <c r="CU180" s="26"/>
    </row>
    <row r="181" spans="1:99" ht="15" customHeight="1" x14ac:dyDescent="0.25">
      <c r="A181" s="334">
        <f t="shared" si="35"/>
        <v>0</v>
      </c>
      <c r="B181" s="722"/>
      <c r="C181" s="722"/>
      <c r="D181" s="722"/>
      <c r="E181" s="722"/>
      <c r="F181" s="722"/>
      <c r="G181" s="722"/>
      <c r="H181" s="723"/>
      <c r="I181" s="22"/>
      <c r="J181" s="22"/>
      <c r="K181" s="22"/>
      <c r="L181" s="10"/>
      <c r="M181" s="22"/>
      <c r="N181" s="725"/>
      <c r="O181" s="10"/>
      <c r="P181" s="726"/>
      <c r="Q181" s="749"/>
      <c r="R181" s="726"/>
      <c r="S181" s="726"/>
      <c r="T181" s="726"/>
      <c r="U181" s="316">
        <f t="shared" si="36"/>
        <v>0</v>
      </c>
      <c r="V181" s="168"/>
      <c r="W181" s="331" t="str">
        <f t="shared" si="37"/>
        <v/>
      </c>
      <c r="X181" s="168"/>
      <c r="Y181" s="168"/>
      <c r="Z181" s="168"/>
      <c r="AA181" s="168"/>
      <c r="AB181" s="168"/>
      <c r="AC181" s="168"/>
      <c r="AD181" s="316">
        <f t="shared" si="38"/>
        <v>0</v>
      </c>
      <c r="AE181" s="274"/>
      <c r="AF181" s="724"/>
      <c r="AG181" s="724"/>
      <c r="AH181" s="315">
        <f t="shared" si="39"/>
        <v>0</v>
      </c>
      <c r="AI181" s="759"/>
      <c r="AJ181" s="759"/>
      <c r="AK181" s="759"/>
      <c r="AL181" s="759"/>
      <c r="AM181" s="759"/>
      <c r="AN181" s="759"/>
      <c r="AO181" s="759"/>
      <c r="AP181" s="759"/>
      <c r="AQ181" s="759"/>
      <c r="AR181" s="759"/>
      <c r="AS181" s="315">
        <f t="shared" si="40"/>
        <v>0</v>
      </c>
      <c r="AT181" s="724"/>
      <c r="AU181" s="724"/>
      <c r="AV181" s="315">
        <f t="shared" si="41"/>
        <v>0</v>
      </c>
      <c r="AW181" s="315">
        <f t="shared" si="42"/>
        <v>0</v>
      </c>
      <c r="AX181" s="168"/>
      <c r="AY181" s="168"/>
      <c r="AZ181" s="720" t="e">
        <f t="shared" si="43"/>
        <v>#N/A</v>
      </c>
      <c r="BA181" s="720" t="e">
        <f t="shared" si="44"/>
        <v>#N/A</v>
      </c>
      <c r="BB181" s="720" t="str">
        <f t="shared" si="45"/>
        <v xml:space="preserve"> / </v>
      </c>
      <c r="BC181" s="720" t="e">
        <f t="shared" si="33"/>
        <v>#DIV/0!</v>
      </c>
      <c r="BD181" s="720" t="e">
        <f t="shared" si="46"/>
        <v>#DIV/0!</v>
      </c>
      <c r="BE181" s="720" t="e">
        <f t="shared" si="47"/>
        <v>#DIV/0!</v>
      </c>
      <c r="BF181" s="765"/>
      <c r="BG181" s="765"/>
      <c r="BH181" s="765"/>
      <c r="BI181" s="765"/>
      <c r="BJ181" s="765"/>
      <c r="BK181" s="765"/>
      <c r="BL181" s="765"/>
      <c r="BM181" s="765"/>
      <c r="BN181" s="765"/>
      <c r="BO181" s="765"/>
      <c r="BP181" s="765"/>
      <c r="BQ181" s="765"/>
      <c r="BR181" s="765"/>
      <c r="BS181" s="765"/>
      <c r="BT181" s="765"/>
      <c r="BU181" s="765"/>
      <c r="BV181" s="765"/>
      <c r="BW181" s="765"/>
      <c r="BX181" s="765"/>
      <c r="BY181" s="765"/>
      <c r="BZ181" s="765"/>
      <c r="CA181" s="765"/>
      <c r="CB181" s="765"/>
      <c r="CC181" s="765"/>
      <c r="CD181" s="26"/>
      <c r="CE181" s="729">
        <f t="shared" si="34"/>
        <v>0</v>
      </c>
      <c r="CF181" s="26"/>
      <c r="CG181" s="26"/>
      <c r="CH181" s="26"/>
      <c r="CI181" s="26"/>
      <c r="CJ181" s="26"/>
      <c r="CK181" s="26"/>
      <c r="CL181" s="26"/>
      <c r="CM181" s="26"/>
      <c r="CN181" s="26"/>
      <c r="CO181" s="26"/>
      <c r="CP181" s="26"/>
      <c r="CQ181" s="26"/>
      <c r="CR181" s="26"/>
      <c r="CS181" s="26"/>
      <c r="CT181" s="26"/>
      <c r="CU181" s="26"/>
    </row>
    <row r="182" spans="1:99" ht="15" customHeight="1" x14ac:dyDescent="0.25">
      <c r="A182" s="334">
        <f t="shared" si="35"/>
        <v>0</v>
      </c>
      <c r="B182" s="722"/>
      <c r="C182" s="722"/>
      <c r="D182" s="722"/>
      <c r="E182" s="722"/>
      <c r="F182" s="722"/>
      <c r="G182" s="722"/>
      <c r="H182" s="723"/>
      <c r="I182" s="22"/>
      <c r="J182" s="22"/>
      <c r="K182" s="22"/>
      <c r="L182" s="10"/>
      <c r="M182" s="22"/>
      <c r="N182" s="725"/>
      <c r="O182" s="10"/>
      <c r="P182" s="726"/>
      <c r="Q182" s="749"/>
      <c r="R182" s="726"/>
      <c r="S182" s="726"/>
      <c r="T182" s="726"/>
      <c r="U182" s="316">
        <f t="shared" si="36"/>
        <v>0</v>
      </c>
      <c r="V182" s="168"/>
      <c r="W182" s="331" t="str">
        <f t="shared" si="37"/>
        <v/>
      </c>
      <c r="X182" s="168"/>
      <c r="Y182" s="168"/>
      <c r="Z182" s="168"/>
      <c r="AA182" s="168"/>
      <c r="AB182" s="168"/>
      <c r="AC182" s="168"/>
      <c r="AD182" s="316">
        <f t="shared" si="38"/>
        <v>0</v>
      </c>
      <c r="AE182" s="274"/>
      <c r="AF182" s="724"/>
      <c r="AG182" s="724"/>
      <c r="AH182" s="315">
        <f t="shared" si="39"/>
        <v>0</v>
      </c>
      <c r="AI182" s="759"/>
      <c r="AJ182" s="759"/>
      <c r="AK182" s="759"/>
      <c r="AL182" s="759"/>
      <c r="AM182" s="759"/>
      <c r="AN182" s="759"/>
      <c r="AO182" s="759"/>
      <c r="AP182" s="759"/>
      <c r="AQ182" s="759"/>
      <c r="AR182" s="759"/>
      <c r="AS182" s="315">
        <f t="shared" si="40"/>
        <v>0</v>
      </c>
      <c r="AT182" s="724"/>
      <c r="AU182" s="724"/>
      <c r="AV182" s="315">
        <f t="shared" si="41"/>
        <v>0</v>
      </c>
      <c r="AW182" s="315">
        <f t="shared" si="42"/>
        <v>0</v>
      </c>
      <c r="AX182" s="168"/>
      <c r="AY182" s="168"/>
      <c r="AZ182" s="720" t="e">
        <f t="shared" si="43"/>
        <v>#N/A</v>
      </c>
      <c r="BA182" s="720" t="e">
        <f t="shared" si="44"/>
        <v>#N/A</v>
      </c>
      <c r="BB182" s="720" t="str">
        <f t="shared" si="45"/>
        <v xml:space="preserve"> / </v>
      </c>
      <c r="BC182" s="720" t="e">
        <f t="shared" si="33"/>
        <v>#DIV/0!</v>
      </c>
      <c r="BD182" s="720" t="e">
        <f t="shared" si="46"/>
        <v>#DIV/0!</v>
      </c>
      <c r="BE182" s="720" t="e">
        <f t="shared" si="47"/>
        <v>#DIV/0!</v>
      </c>
      <c r="BF182" s="765"/>
      <c r="BG182" s="765"/>
      <c r="BH182" s="765"/>
      <c r="BI182" s="765"/>
      <c r="BJ182" s="765"/>
      <c r="BK182" s="765"/>
      <c r="BL182" s="765"/>
      <c r="BM182" s="765"/>
      <c r="BN182" s="765"/>
      <c r="BO182" s="765"/>
      <c r="BP182" s="765"/>
      <c r="BQ182" s="765"/>
      <c r="BR182" s="765"/>
      <c r="BS182" s="765"/>
      <c r="BT182" s="765"/>
      <c r="BU182" s="765"/>
      <c r="BV182" s="765"/>
      <c r="BW182" s="765"/>
      <c r="BX182" s="765"/>
      <c r="BY182" s="765"/>
      <c r="BZ182" s="765"/>
      <c r="CA182" s="765"/>
      <c r="CB182" s="765"/>
      <c r="CC182" s="765"/>
      <c r="CD182" s="26"/>
      <c r="CE182" s="729">
        <f t="shared" si="34"/>
        <v>0</v>
      </c>
      <c r="CF182" s="26"/>
      <c r="CG182" s="26"/>
      <c r="CH182" s="26"/>
      <c r="CI182" s="26"/>
      <c r="CJ182" s="26"/>
      <c r="CK182" s="26"/>
      <c r="CL182" s="26"/>
      <c r="CM182" s="26"/>
      <c r="CN182" s="26"/>
      <c r="CO182" s="26"/>
      <c r="CP182" s="26"/>
      <c r="CQ182" s="26"/>
      <c r="CR182" s="26"/>
      <c r="CS182" s="26"/>
      <c r="CT182" s="26"/>
      <c r="CU182" s="26"/>
    </row>
    <row r="183" spans="1:99" ht="15" customHeight="1" x14ac:dyDescent="0.25">
      <c r="A183" s="334">
        <f t="shared" si="35"/>
        <v>0</v>
      </c>
      <c r="B183" s="722"/>
      <c r="C183" s="722"/>
      <c r="D183" s="722"/>
      <c r="E183" s="722"/>
      <c r="F183" s="722"/>
      <c r="G183" s="722"/>
      <c r="H183" s="723"/>
      <c r="I183" s="22"/>
      <c r="J183" s="22"/>
      <c r="K183" s="22"/>
      <c r="L183" s="10"/>
      <c r="M183" s="22"/>
      <c r="N183" s="725"/>
      <c r="O183" s="10"/>
      <c r="P183" s="726"/>
      <c r="Q183" s="749"/>
      <c r="R183" s="726"/>
      <c r="S183" s="726"/>
      <c r="T183" s="726"/>
      <c r="U183" s="316">
        <f t="shared" si="36"/>
        <v>0</v>
      </c>
      <c r="V183" s="168"/>
      <c r="W183" s="331" t="str">
        <f t="shared" si="37"/>
        <v/>
      </c>
      <c r="X183" s="168"/>
      <c r="Y183" s="168"/>
      <c r="Z183" s="168"/>
      <c r="AA183" s="168"/>
      <c r="AB183" s="168"/>
      <c r="AC183" s="168"/>
      <c r="AD183" s="316">
        <f t="shared" si="38"/>
        <v>0</v>
      </c>
      <c r="AE183" s="274"/>
      <c r="AF183" s="724"/>
      <c r="AG183" s="724"/>
      <c r="AH183" s="315">
        <f t="shared" si="39"/>
        <v>0</v>
      </c>
      <c r="AI183" s="759"/>
      <c r="AJ183" s="759"/>
      <c r="AK183" s="759"/>
      <c r="AL183" s="759"/>
      <c r="AM183" s="759"/>
      <c r="AN183" s="759"/>
      <c r="AO183" s="759"/>
      <c r="AP183" s="759"/>
      <c r="AQ183" s="759"/>
      <c r="AR183" s="759"/>
      <c r="AS183" s="315">
        <f t="shared" si="40"/>
        <v>0</v>
      </c>
      <c r="AT183" s="724"/>
      <c r="AU183" s="724"/>
      <c r="AV183" s="315">
        <f t="shared" si="41"/>
        <v>0</v>
      </c>
      <c r="AW183" s="315">
        <f t="shared" si="42"/>
        <v>0</v>
      </c>
      <c r="AX183" s="168"/>
      <c r="AY183" s="168"/>
      <c r="AZ183" s="720" t="e">
        <f t="shared" si="43"/>
        <v>#N/A</v>
      </c>
      <c r="BA183" s="720" t="e">
        <f t="shared" si="44"/>
        <v>#N/A</v>
      </c>
      <c r="BB183" s="720" t="str">
        <f t="shared" si="45"/>
        <v xml:space="preserve"> / </v>
      </c>
      <c r="BC183" s="720" t="e">
        <f t="shared" si="33"/>
        <v>#DIV/0!</v>
      </c>
      <c r="BD183" s="720" t="e">
        <f t="shared" si="46"/>
        <v>#DIV/0!</v>
      </c>
      <c r="BE183" s="720" t="e">
        <f t="shared" si="47"/>
        <v>#DIV/0!</v>
      </c>
      <c r="BF183" s="765"/>
      <c r="BG183" s="765"/>
      <c r="BH183" s="765"/>
      <c r="BI183" s="765"/>
      <c r="BJ183" s="765"/>
      <c r="BK183" s="765"/>
      <c r="BL183" s="765"/>
      <c r="BM183" s="765"/>
      <c r="BN183" s="765"/>
      <c r="BO183" s="765"/>
      <c r="BP183" s="765"/>
      <c r="BQ183" s="765"/>
      <c r="BR183" s="765"/>
      <c r="BS183" s="765"/>
      <c r="BT183" s="765"/>
      <c r="BU183" s="765"/>
      <c r="BV183" s="765"/>
      <c r="BW183" s="765"/>
      <c r="BX183" s="765"/>
      <c r="BY183" s="765"/>
      <c r="BZ183" s="765"/>
      <c r="CA183" s="765"/>
      <c r="CB183" s="765"/>
      <c r="CC183" s="765"/>
      <c r="CD183" s="26"/>
      <c r="CE183" s="729">
        <f t="shared" si="34"/>
        <v>0</v>
      </c>
      <c r="CF183" s="26"/>
      <c r="CG183" s="26"/>
      <c r="CH183" s="26"/>
      <c r="CI183" s="26"/>
      <c r="CJ183" s="26"/>
      <c r="CK183" s="26"/>
      <c r="CL183" s="26"/>
      <c r="CM183" s="26"/>
      <c r="CN183" s="26"/>
      <c r="CO183" s="26"/>
      <c r="CP183" s="26"/>
      <c r="CQ183" s="26"/>
      <c r="CR183" s="26"/>
      <c r="CS183" s="26"/>
      <c r="CT183" s="26"/>
      <c r="CU183" s="26"/>
    </row>
    <row r="184" spans="1:99" ht="15" customHeight="1" x14ac:dyDescent="0.25">
      <c r="A184" s="334">
        <f t="shared" si="35"/>
        <v>0</v>
      </c>
      <c r="B184" s="722"/>
      <c r="C184" s="722"/>
      <c r="D184" s="722"/>
      <c r="E184" s="722"/>
      <c r="F184" s="722"/>
      <c r="G184" s="722"/>
      <c r="H184" s="723"/>
      <c r="I184" s="22"/>
      <c r="J184" s="22"/>
      <c r="K184" s="22"/>
      <c r="L184" s="10"/>
      <c r="M184" s="22"/>
      <c r="N184" s="725"/>
      <c r="O184" s="10"/>
      <c r="P184" s="726"/>
      <c r="Q184" s="749"/>
      <c r="R184" s="726"/>
      <c r="S184" s="726"/>
      <c r="T184" s="726"/>
      <c r="U184" s="316">
        <f t="shared" si="36"/>
        <v>0</v>
      </c>
      <c r="V184" s="168"/>
      <c r="W184" s="331" t="str">
        <f t="shared" si="37"/>
        <v/>
      </c>
      <c r="X184" s="168"/>
      <c r="Y184" s="168"/>
      <c r="Z184" s="168"/>
      <c r="AA184" s="168"/>
      <c r="AB184" s="168"/>
      <c r="AC184" s="168"/>
      <c r="AD184" s="316">
        <f t="shared" si="38"/>
        <v>0</v>
      </c>
      <c r="AE184" s="274"/>
      <c r="AF184" s="724"/>
      <c r="AG184" s="724"/>
      <c r="AH184" s="315">
        <f t="shared" si="39"/>
        <v>0</v>
      </c>
      <c r="AI184" s="759"/>
      <c r="AJ184" s="759"/>
      <c r="AK184" s="759"/>
      <c r="AL184" s="759"/>
      <c r="AM184" s="759"/>
      <c r="AN184" s="759"/>
      <c r="AO184" s="759"/>
      <c r="AP184" s="759"/>
      <c r="AQ184" s="759"/>
      <c r="AR184" s="759"/>
      <c r="AS184" s="315">
        <f t="shared" si="40"/>
        <v>0</v>
      </c>
      <c r="AT184" s="724"/>
      <c r="AU184" s="724"/>
      <c r="AV184" s="315">
        <f t="shared" si="41"/>
        <v>0</v>
      </c>
      <c r="AW184" s="315">
        <f t="shared" si="42"/>
        <v>0</v>
      </c>
      <c r="AX184" s="168"/>
      <c r="AY184" s="168"/>
      <c r="AZ184" s="720" t="e">
        <f t="shared" si="43"/>
        <v>#N/A</v>
      </c>
      <c r="BA184" s="720" t="e">
        <f t="shared" si="44"/>
        <v>#N/A</v>
      </c>
      <c r="BB184" s="720" t="str">
        <f t="shared" si="45"/>
        <v xml:space="preserve"> / </v>
      </c>
      <c r="BC184" s="720" t="e">
        <f t="shared" si="33"/>
        <v>#DIV/0!</v>
      </c>
      <c r="BD184" s="720" t="e">
        <f t="shared" si="46"/>
        <v>#DIV/0!</v>
      </c>
      <c r="BE184" s="720" t="e">
        <f t="shared" si="47"/>
        <v>#DIV/0!</v>
      </c>
      <c r="BF184" s="765"/>
      <c r="BG184" s="765"/>
      <c r="BH184" s="765"/>
      <c r="BI184" s="765"/>
      <c r="BJ184" s="765"/>
      <c r="BK184" s="765"/>
      <c r="BL184" s="765"/>
      <c r="BM184" s="765"/>
      <c r="BN184" s="765"/>
      <c r="BO184" s="765"/>
      <c r="BP184" s="765"/>
      <c r="BQ184" s="765"/>
      <c r="BR184" s="765"/>
      <c r="BS184" s="765"/>
      <c r="BT184" s="765"/>
      <c r="BU184" s="765"/>
      <c r="BV184" s="765"/>
      <c r="BW184" s="765"/>
      <c r="BX184" s="765"/>
      <c r="BY184" s="765"/>
      <c r="BZ184" s="765"/>
      <c r="CA184" s="765"/>
      <c r="CB184" s="765"/>
      <c r="CC184" s="765"/>
      <c r="CD184" s="26"/>
      <c r="CE184" s="729">
        <f t="shared" si="34"/>
        <v>0</v>
      </c>
      <c r="CF184" s="26"/>
      <c r="CG184" s="26"/>
      <c r="CH184" s="26"/>
      <c r="CI184" s="26"/>
      <c r="CJ184" s="26"/>
      <c r="CK184" s="26"/>
      <c r="CL184" s="26"/>
      <c r="CM184" s="26"/>
      <c r="CN184" s="26"/>
      <c r="CO184" s="26"/>
      <c r="CP184" s="26"/>
      <c r="CQ184" s="26"/>
      <c r="CR184" s="26"/>
      <c r="CS184" s="26"/>
      <c r="CT184" s="26"/>
      <c r="CU184" s="26"/>
    </row>
    <row r="185" spans="1:99" ht="15" customHeight="1" x14ac:dyDescent="0.25">
      <c r="A185" s="334">
        <f t="shared" si="35"/>
        <v>0</v>
      </c>
      <c r="B185" s="722"/>
      <c r="C185" s="722"/>
      <c r="D185" s="722"/>
      <c r="E185" s="722"/>
      <c r="F185" s="722"/>
      <c r="G185" s="722"/>
      <c r="H185" s="723"/>
      <c r="I185" s="22"/>
      <c r="J185" s="22"/>
      <c r="K185" s="22"/>
      <c r="L185" s="10"/>
      <c r="M185" s="22"/>
      <c r="N185" s="725"/>
      <c r="O185" s="10"/>
      <c r="P185" s="726"/>
      <c r="Q185" s="749"/>
      <c r="R185" s="726"/>
      <c r="S185" s="726"/>
      <c r="T185" s="726"/>
      <c r="U185" s="316">
        <f t="shared" si="36"/>
        <v>0</v>
      </c>
      <c r="V185" s="168"/>
      <c r="W185" s="331" t="str">
        <f t="shared" si="37"/>
        <v/>
      </c>
      <c r="X185" s="168"/>
      <c r="Y185" s="168"/>
      <c r="Z185" s="168"/>
      <c r="AA185" s="168"/>
      <c r="AB185" s="168"/>
      <c r="AC185" s="168"/>
      <c r="AD185" s="316">
        <f t="shared" si="38"/>
        <v>0</v>
      </c>
      <c r="AE185" s="274"/>
      <c r="AF185" s="724"/>
      <c r="AG185" s="724"/>
      <c r="AH185" s="315">
        <f t="shared" si="39"/>
        <v>0</v>
      </c>
      <c r="AI185" s="759"/>
      <c r="AJ185" s="759"/>
      <c r="AK185" s="759"/>
      <c r="AL185" s="759"/>
      <c r="AM185" s="759"/>
      <c r="AN185" s="759"/>
      <c r="AO185" s="759"/>
      <c r="AP185" s="759"/>
      <c r="AQ185" s="759"/>
      <c r="AR185" s="759"/>
      <c r="AS185" s="315">
        <f t="shared" si="40"/>
        <v>0</v>
      </c>
      <c r="AT185" s="724"/>
      <c r="AU185" s="724"/>
      <c r="AV185" s="315">
        <f t="shared" si="41"/>
        <v>0</v>
      </c>
      <c r="AW185" s="315">
        <f t="shared" si="42"/>
        <v>0</v>
      </c>
      <c r="AX185" s="168"/>
      <c r="AY185" s="168"/>
      <c r="AZ185" s="720" t="e">
        <f t="shared" si="43"/>
        <v>#N/A</v>
      </c>
      <c r="BA185" s="720" t="e">
        <f t="shared" si="44"/>
        <v>#N/A</v>
      </c>
      <c r="BB185" s="720" t="str">
        <f t="shared" si="45"/>
        <v xml:space="preserve"> / </v>
      </c>
      <c r="BC185" s="720" t="e">
        <f t="shared" si="33"/>
        <v>#DIV/0!</v>
      </c>
      <c r="BD185" s="720" t="e">
        <f t="shared" si="46"/>
        <v>#DIV/0!</v>
      </c>
      <c r="BE185" s="720" t="e">
        <f t="shared" si="47"/>
        <v>#DIV/0!</v>
      </c>
      <c r="BF185" s="765"/>
      <c r="BG185" s="765"/>
      <c r="BH185" s="765"/>
      <c r="BI185" s="765"/>
      <c r="BJ185" s="765"/>
      <c r="BK185" s="765"/>
      <c r="BL185" s="765"/>
      <c r="BM185" s="765"/>
      <c r="BN185" s="765"/>
      <c r="BO185" s="765"/>
      <c r="BP185" s="765"/>
      <c r="BQ185" s="765"/>
      <c r="BR185" s="765"/>
      <c r="BS185" s="765"/>
      <c r="BT185" s="765"/>
      <c r="BU185" s="765"/>
      <c r="BV185" s="765"/>
      <c r="BW185" s="765"/>
      <c r="BX185" s="765"/>
      <c r="BY185" s="765"/>
      <c r="BZ185" s="765"/>
      <c r="CA185" s="765"/>
      <c r="CB185" s="765"/>
      <c r="CC185" s="765"/>
      <c r="CD185" s="26"/>
      <c r="CE185" s="729">
        <f t="shared" si="34"/>
        <v>0</v>
      </c>
      <c r="CF185" s="26"/>
      <c r="CG185" s="26"/>
      <c r="CH185" s="26"/>
      <c r="CI185" s="26"/>
      <c r="CJ185" s="26"/>
      <c r="CK185" s="26"/>
      <c r="CL185" s="26"/>
      <c r="CM185" s="26"/>
      <c r="CN185" s="26"/>
      <c r="CO185" s="26"/>
      <c r="CP185" s="26"/>
      <c r="CQ185" s="26"/>
      <c r="CR185" s="26"/>
      <c r="CS185" s="26"/>
      <c r="CT185" s="26"/>
      <c r="CU185" s="26"/>
    </row>
    <row r="186" spans="1:99" ht="15" customHeight="1" x14ac:dyDescent="0.25">
      <c r="A186" s="334">
        <f t="shared" si="35"/>
        <v>0</v>
      </c>
      <c r="B186" s="722"/>
      <c r="C186" s="722"/>
      <c r="D186" s="722"/>
      <c r="E186" s="722"/>
      <c r="F186" s="722"/>
      <c r="G186" s="722"/>
      <c r="H186" s="723"/>
      <c r="I186" s="22"/>
      <c r="J186" s="22"/>
      <c r="K186" s="22"/>
      <c r="L186" s="10"/>
      <c r="M186" s="22"/>
      <c r="N186" s="725"/>
      <c r="O186" s="10"/>
      <c r="P186" s="726"/>
      <c r="Q186" s="749"/>
      <c r="R186" s="726"/>
      <c r="S186" s="726"/>
      <c r="T186" s="726"/>
      <c r="U186" s="316">
        <f t="shared" si="36"/>
        <v>0</v>
      </c>
      <c r="V186" s="168"/>
      <c r="W186" s="331" t="str">
        <f t="shared" si="37"/>
        <v/>
      </c>
      <c r="X186" s="168"/>
      <c r="Y186" s="168"/>
      <c r="Z186" s="168"/>
      <c r="AA186" s="168"/>
      <c r="AB186" s="168"/>
      <c r="AC186" s="168"/>
      <c r="AD186" s="316">
        <f t="shared" si="38"/>
        <v>0</v>
      </c>
      <c r="AE186" s="274"/>
      <c r="AF186" s="724"/>
      <c r="AG186" s="724"/>
      <c r="AH186" s="315">
        <f t="shared" si="39"/>
        <v>0</v>
      </c>
      <c r="AI186" s="759"/>
      <c r="AJ186" s="759"/>
      <c r="AK186" s="759"/>
      <c r="AL186" s="759"/>
      <c r="AM186" s="759"/>
      <c r="AN186" s="759"/>
      <c r="AO186" s="759"/>
      <c r="AP186" s="759"/>
      <c r="AQ186" s="759"/>
      <c r="AR186" s="759"/>
      <c r="AS186" s="315">
        <f t="shared" si="40"/>
        <v>0</v>
      </c>
      <c r="AT186" s="724"/>
      <c r="AU186" s="724"/>
      <c r="AV186" s="315">
        <f t="shared" si="41"/>
        <v>0</v>
      </c>
      <c r="AW186" s="315">
        <f t="shared" si="42"/>
        <v>0</v>
      </c>
      <c r="AX186" s="168"/>
      <c r="AY186" s="168"/>
      <c r="AZ186" s="720" t="e">
        <f t="shared" si="43"/>
        <v>#N/A</v>
      </c>
      <c r="BA186" s="720" t="e">
        <f t="shared" si="44"/>
        <v>#N/A</v>
      </c>
      <c r="BB186" s="720" t="str">
        <f t="shared" si="45"/>
        <v xml:space="preserve"> / </v>
      </c>
      <c r="BC186" s="720" t="e">
        <f t="shared" si="33"/>
        <v>#DIV/0!</v>
      </c>
      <c r="BD186" s="720" t="e">
        <f t="shared" si="46"/>
        <v>#DIV/0!</v>
      </c>
      <c r="BE186" s="720" t="e">
        <f t="shared" si="47"/>
        <v>#DIV/0!</v>
      </c>
      <c r="BF186" s="765"/>
      <c r="BG186" s="765"/>
      <c r="BH186" s="765"/>
      <c r="BI186" s="765"/>
      <c r="BJ186" s="765"/>
      <c r="BK186" s="765"/>
      <c r="BL186" s="765"/>
      <c r="BM186" s="765"/>
      <c r="BN186" s="765"/>
      <c r="BO186" s="765"/>
      <c r="BP186" s="765"/>
      <c r="BQ186" s="765"/>
      <c r="BR186" s="765"/>
      <c r="BS186" s="765"/>
      <c r="BT186" s="765"/>
      <c r="BU186" s="765"/>
      <c r="BV186" s="765"/>
      <c r="BW186" s="765"/>
      <c r="BX186" s="765"/>
      <c r="BY186" s="765"/>
      <c r="BZ186" s="765"/>
      <c r="CA186" s="765"/>
      <c r="CB186" s="765"/>
      <c r="CC186" s="765"/>
      <c r="CD186" s="26"/>
      <c r="CE186" s="729">
        <f t="shared" si="34"/>
        <v>0</v>
      </c>
      <c r="CF186" s="26"/>
      <c r="CG186" s="26"/>
      <c r="CH186" s="26"/>
      <c r="CI186" s="26"/>
      <c r="CJ186" s="26"/>
      <c r="CK186" s="26"/>
      <c r="CL186" s="26"/>
      <c r="CM186" s="26"/>
      <c r="CN186" s="26"/>
      <c r="CO186" s="26"/>
      <c r="CP186" s="26"/>
      <c r="CQ186" s="26"/>
      <c r="CR186" s="26"/>
      <c r="CS186" s="26"/>
      <c r="CT186" s="26"/>
      <c r="CU186" s="26"/>
    </row>
    <row r="187" spans="1:99" ht="15" customHeight="1" x14ac:dyDescent="0.25">
      <c r="A187" s="334">
        <f t="shared" si="35"/>
        <v>0</v>
      </c>
      <c r="B187" s="722"/>
      <c r="C187" s="722"/>
      <c r="D187" s="722"/>
      <c r="E187" s="722"/>
      <c r="F187" s="722"/>
      <c r="G187" s="722"/>
      <c r="H187" s="723"/>
      <c r="I187" s="22"/>
      <c r="J187" s="22"/>
      <c r="K187" s="22"/>
      <c r="L187" s="10"/>
      <c r="M187" s="22"/>
      <c r="N187" s="725"/>
      <c r="O187" s="10"/>
      <c r="P187" s="726"/>
      <c r="Q187" s="749"/>
      <c r="R187" s="726"/>
      <c r="S187" s="726"/>
      <c r="T187" s="726"/>
      <c r="U187" s="316">
        <f t="shared" si="36"/>
        <v>0</v>
      </c>
      <c r="V187" s="168"/>
      <c r="W187" s="331" t="str">
        <f t="shared" si="37"/>
        <v/>
      </c>
      <c r="X187" s="168"/>
      <c r="Y187" s="168"/>
      <c r="Z187" s="168"/>
      <c r="AA187" s="168"/>
      <c r="AB187" s="168"/>
      <c r="AC187" s="168"/>
      <c r="AD187" s="316">
        <f t="shared" si="38"/>
        <v>0</v>
      </c>
      <c r="AE187" s="274"/>
      <c r="AF187" s="724"/>
      <c r="AG187" s="724"/>
      <c r="AH187" s="315">
        <f t="shared" si="39"/>
        <v>0</v>
      </c>
      <c r="AI187" s="759"/>
      <c r="AJ187" s="759"/>
      <c r="AK187" s="759"/>
      <c r="AL187" s="759"/>
      <c r="AM187" s="759"/>
      <c r="AN187" s="759"/>
      <c r="AO187" s="759"/>
      <c r="AP187" s="759"/>
      <c r="AQ187" s="759"/>
      <c r="AR187" s="759"/>
      <c r="AS187" s="315">
        <f t="shared" si="40"/>
        <v>0</v>
      </c>
      <c r="AT187" s="724"/>
      <c r="AU187" s="724"/>
      <c r="AV187" s="315">
        <f t="shared" si="41"/>
        <v>0</v>
      </c>
      <c r="AW187" s="315">
        <f t="shared" si="42"/>
        <v>0</v>
      </c>
      <c r="AX187" s="168"/>
      <c r="AY187" s="168"/>
      <c r="AZ187" s="720" t="e">
        <f t="shared" si="43"/>
        <v>#N/A</v>
      </c>
      <c r="BA187" s="720" t="e">
        <f t="shared" si="44"/>
        <v>#N/A</v>
      </c>
      <c r="BB187" s="720" t="str">
        <f t="shared" si="45"/>
        <v xml:space="preserve"> / </v>
      </c>
      <c r="BC187" s="720" t="e">
        <f t="shared" si="33"/>
        <v>#DIV/0!</v>
      </c>
      <c r="BD187" s="720" t="e">
        <f t="shared" si="46"/>
        <v>#DIV/0!</v>
      </c>
      <c r="BE187" s="720" t="e">
        <f t="shared" si="47"/>
        <v>#DIV/0!</v>
      </c>
      <c r="BF187" s="765"/>
      <c r="BG187" s="765"/>
      <c r="BH187" s="765"/>
      <c r="BI187" s="765"/>
      <c r="BJ187" s="765"/>
      <c r="BK187" s="765"/>
      <c r="BL187" s="765"/>
      <c r="BM187" s="765"/>
      <c r="BN187" s="765"/>
      <c r="BO187" s="765"/>
      <c r="BP187" s="765"/>
      <c r="BQ187" s="765"/>
      <c r="BR187" s="765"/>
      <c r="BS187" s="765"/>
      <c r="BT187" s="765"/>
      <c r="BU187" s="765"/>
      <c r="BV187" s="765"/>
      <c r="BW187" s="765"/>
      <c r="BX187" s="765"/>
      <c r="BY187" s="765"/>
      <c r="BZ187" s="765"/>
      <c r="CA187" s="765"/>
      <c r="CB187" s="765"/>
      <c r="CC187" s="765"/>
      <c r="CD187" s="26"/>
      <c r="CE187" s="729">
        <f t="shared" si="34"/>
        <v>0</v>
      </c>
      <c r="CF187" s="26"/>
      <c r="CG187" s="26"/>
      <c r="CH187" s="26"/>
      <c r="CI187" s="26"/>
      <c r="CJ187" s="26"/>
      <c r="CK187" s="26"/>
      <c r="CL187" s="26"/>
      <c r="CM187" s="26"/>
      <c r="CN187" s="26"/>
      <c r="CO187" s="26"/>
      <c r="CP187" s="26"/>
      <c r="CQ187" s="26"/>
      <c r="CR187" s="26"/>
      <c r="CS187" s="26"/>
      <c r="CT187" s="26"/>
      <c r="CU187" s="26"/>
    </row>
    <row r="188" spans="1:99" ht="15" customHeight="1" x14ac:dyDescent="0.25">
      <c r="A188" s="334">
        <f t="shared" si="35"/>
        <v>0</v>
      </c>
      <c r="B188" s="722"/>
      <c r="C188" s="722"/>
      <c r="D188" s="722"/>
      <c r="E188" s="722"/>
      <c r="F188" s="722"/>
      <c r="G188" s="722"/>
      <c r="H188" s="723"/>
      <c r="I188" s="22"/>
      <c r="J188" s="22"/>
      <c r="K188" s="22"/>
      <c r="L188" s="10"/>
      <c r="M188" s="22"/>
      <c r="N188" s="725"/>
      <c r="O188" s="10"/>
      <c r="P188" s="726"/>
      <c r="Q188" s="749"/>
      <c r="R188" s="726"/>
      <c r="S188" s="726"/>
      <c r="T188" s="726"/>
      <c r="U188" s="316">
        <f t="shared" si="36"/>
        <v>0</v>
      </c>
      <c r="V188" s="168"/>
      <c r="W188" s="331" t="str">
        <f t="shared" si="37"/>
        <v/>
      </c>
      <c r="X188" s="168"/>
      <c r="Y188" s="168"/>
      <c r="Z188" s="168"/>
      <c r="AA188" s="168"/>
      <c r="AB188" s="168"/>
      <c r="AC188" s="168"/>
      <c r="AD188" s="316">
        <f t="shared" si="38"/>
        <v>0</v>
      </c>
      <c r="AE188" s="274"/>
      <c r="AF188" s="724"/>
      <c r="AG188" s="724"/>
      <c r="AH188" s="315">
        <f t="shared" si="39"/>
        <v>0</v>
      </c>
      <c r="AI188" s="759"/>
      <c r="AJ188" s="759"/>
      <c r="AK188" s="759"/>
      <c r="AL188" s="759"/>
      <c r="AM188" s="759"/>
      <c r="AN188" s="759"/>
      <c r="AO188" s="759"/>
      <c r="AP188" s="759"/>
      <c r="AQ188" s="759"/>
      <c r="AR188" s="759"/>
      <c r="AS188" s="315">
        <f t="shared" si="40"/>
        <v>0</v>
      </c>
      <c r="AT188" s="724"/>
      <c r="AU188" s="724"/>
      <c r="AV188" s="315">
        <f t="shared" si="41"/>
        <v>0</v>
      </c>
      <c r="AW188" s="315">
        <f t="shared" si="42"/>
        <v>0</v>
      </c>
      <c r="AX188" s="168"/>
      <c r="AY188" s="168"/>
      <c r="AZ188" s="720" t="e">
        <f t="shared" si="43"/>
        <v>#N/A</v>
      </c>
      <c r="BA188" s="720" t="e">
        <f t="shared" si="44"/>
        <v>#N/A</v>
      </c>
      <c r="BB188" s="720" t="str">
        <f t="shared" si="45"/>
        <v xml:space="preserve"> / </v>
      </c>
      <c r="BC188" s="720" t="e">
        <f t="shared" si="33"/>
        <v>#DIV/0!</v>
      </c>
      <c r="BD188" s="720" t="e">
        <f t="shared" si="46"/>
        <v>#DIV/0!</v>
      </c>
      <c r="BE188" s="720" t="e">
        <f t="shared" si="47"/>
        <v>#DIV/0!</v>
      </c>
      <c r="BF188" s="765"/>
      <c r="BG188" s="765"/>
      <c r="BH188" s="765"/>
      <c r="BI188" s="765"/>
      <c r="BJ188" s="765"/>
      <c r="BK188" s="765"/>
      <c r="BL188" s="765"/>
      <c r="BM188" s="765"/>
      <c r="BN188" s="765"/>
      <c r="BO188" s="765"/>
      <c r="BP188" s="765"/>
      <c r="BQ188" s="765"/>
      <c r="BR188" s="765"/>
      <c r="BS188" s="765"/>
      <c r="BT188" s="765"/>
      <c r="BU188" s="765"/>
      <c r="BV188" s="765"/>
      <c r="BW188" s="765"/>
      <c r="BX188" s="765"/>
      <c r="BY188" s="765"/>
      <c r="BZ188" s="765"/>
      <c r="CA188" s="765"/>
      <c r="CB188" s="765"/>
      <c r="CC188" s="765"/>
      <c r="CD188" s="26"/>
      <c r="CE188" s="729">
        <f t="shared" si="34"/>
        <v>0</v>
      </c>
      <c r="CF188" s="26"/>
      <c r="CG188" s="26"/>
      <c r="CH188" s="26"/>
      <c r="CI188" s="26"/>
      <c r="CJ188" s="26"/>
      <c r="CK188" s="26"/>
      <c r="CL188" s="26"/>
      <c r="CM188" s="26"/>
      <c r="CN188" s="26"/>
      <c r="CO188" s="26"/>
      <c r="CP188" s="26"/>
      <c r="CQ188" s="26"/>
      <c r="CR188" s="26"/>
      <c r="CS188" s="26"/>
      <c r="CT188" s="26"/>
      <c r="CU188" s="26"/>
    </row>
    <row r="189" spans="1:99" ht="15" customHeight="1" x14ac:dyDescent="0.25">
      <c r="A189" s="334">
        <f t="shared" si="35"/>
        <v>0</v>
      </c>
      <c r="B189" s="722"/>
      <c r="C189" s="722"/>
      <c r="D189" s="722"/>
      <c r="E189" s="722"/>
      <c r="F189" s="722"/>
      <c r="G189" s="722"/>
      <c r="H189" s="723"/>
      <c r="I189" s="22"/>
      <c r="J189" s="22"/>
      <c r="K189" s="22"/>
      <c r="L189" s="10"/>
      <c r="M189" s="22"/>
      <c r="N189" s="725"/>
      <c r="O189" s="10"/>
      <c r="P189" s="726"/>
      <c r="Q189" s="749"/>
      <c r="R189" s="726"/>
      <c r="S189" s="726"/>
      <c r="T189" s="726"/>
      <c r="U189" s="316">
        <f t="shared" si="36"/>
        <v>0</v>
      </c>
      <c r="V189" s="168"/>
      <c r="W189" s="331" t="str">
        <f t="shared" si="37"/>
        <v/>
      </c>
      <c r="X189" s="168"/>
      <c r="Y189" s="168"/>
      <c r="Z189" s="168"/>
      <c r="AA189" s="168"/>
      <c r="AB189" s="168"/>
      <c r="AC189" s="168"/>
      <c r="AD189" s="316">
        <f t="shared" si="38"/>
        <v>0</v>
      </c>
      <c r="AE189" s="274"/>
      <c r="AF189" s="724"/>
      <c r="AG189" s="724"/>
      <c r="AH189" s="315">
        <f t="shared" si="39"/>
        <v>0</v>
      </c>
      <c r="AI189" s="759"/>
      <c r="AJ189" s="759"/>
      <c r="AK189" s="759"/>
      <c r="AL189" s="759"/>
      <c r="AM189" s="759"/>
      <c r="AN189" s="759"/>
      <c r="AO189" s="759"/>
      <c r="AP189" s="759"/>
      <c r="AQ189" s="759"/>
      <c r="AR189" s="759"/>
      <c r="AS189" s="315">
        <f t="shared" si="40"/>
        <v>0</v>
      </c>
      <c r="AT189" s="724"/>
      <c r="AU189" s="724"/>
      <c r="AV189" s="315">
        <f t="shared" si="41"/>
        <v>0</v>
      </c>
      <c r="AW189" s="315">
        <f t="shared" si="42"/>
        <v>0</v>
      </c>
      <c r="AX189" s="168"/>
      <c r="AY189" s="168"/>
      <c r="AZ189" s="720" t="e">
        <f t="shared" si="43"/>
        <v>#N/A</v>
      </c>
      <c r="BA189" s="720" t="e">
        <f t="shared" si="44"/>
        <v>#N/A</v>
      </c>
      <c r="BB189" s="720" t="str">
        <f t="shared" si="45"/>
        <v xml:space="preserve"> / </v>
      </c>
      <c r="BC189" s="720" t="e">
        <f t="shared" si="33"/>
        <v>#DIV/0!</v>
      </c>
      <c r="BD189" s="720" t="e">
        <f t="shared" si="46"/>
        <v>#DIV/0!</v>
      </c>
      <c r="BE189" s="720" t="e">
        <f t="shared" si="47"/>
        <v>#DIV/0!</v>
      </c>
      <c r="BF189" s="765"/>
      <c r="BG189" s="765"/>
      <c r="BH189" s="765"/>
      <c r="BI189" s="765"/>
      <c r="BJ189" s="765"/>
      <c r="BK189" s="765"/>
      <c r="BL189" s="765"/>
      <c r="BM189" s="765"/>
      <c r="BN189" s="765"/>
      <c r="BO189" s="765"/>
      <c r="BP189" s="765"/>
      <c r="BQ189" s="765"/>
      <c r="BR189" s="765"/>
      <c r="BS189" s="765"/>
      <c r="BT189" s="765"/>
      <c r="BU189" s="765"/>
      <c r="BV189" s="765"/>
      <c r="BW189" s="765"/>
      <c r="BX189" s="765"/>
      <c r="BY189" s="765"/>
      <c r="BZ189" s="765"/>
      <c r="CA189" s="765"/>
      <c r="CB189" s="765"/>
      <c r="CC189" s="765"/>
      <c r="CD189" s="26"/>
      <c r="CE189" s="729">
        <f t="shared" si="34"/>
        <v>0</v>
      </c>
      <c r="CF189" s="26"/>
      <c r="CG189" s="26"/>
      <c r="CH189" s="26"/>
      <c r="CI189" s="26"/>
      <c r="CJ189" s="26"/>
      <c r="CK189" s="26"/>
      <c r="CL189" s="26"/>
      <c r="CM189" s="26"/>
      <c r="CN189" s="26"/>
      <c r="CO189" s="26"/>
      <c r="CP189" s="26"/>
      <c r="CQ189" s="26"/>
      <c r="CR189" s="26"/>
      <c r="CS189" s="26"/>
      <c r="CT189" s="26"/>
      <c r="CU189" s="26"/>
    </row>
    <row r="190" spans="1:99" ht="15" customHeight="1" x14ac:dyDescent="0.25">
      <c r="A190" s="334">
        <f t="shared" si="35"/>
        <v>0</v>
      </c>
      <c r="B190" s="722"/>
      <c r="C190" s="722"/>
      <c r="D190" s="722"/>
      <c r="E190" s="722"/>
      <c r="F190" s="722"/>
      <c r="G190" s="722"/>
      <c r="H190" s="723"/>
      <c r="I190" s="22"/>
      <c r="J190" s="22"/>
      <c r="K190" s="22"/>
      <c r="L190" s="10"/>
      <c r="M190" s="22"/>
      <c r="N190" s="725"/>
      <c r="O190" s="10"/>
      <c r="P190" s="726"/>
      <c r="Q190" s="749"/>
      <c r="R190" s="726"/>
      <c r="S190" s="726"/>
      <c r="T190" s="726"/>
      <c r="U190" s="316">
        <f t="shared" si="36"/>
        <v>0</v>
      </c>
      <c r="V190" s="168"/>
      <c r="W190" s="331" t="str">
        <f t="shared" si="37"/>
        <v/>
      </c>
      <c r="X190" s="168"/>
      <c r="Y190" s="168"/>
      <c r="Z190" s="168"/>
      <c r="AA190" s="168"/>
      <c r="AB190" s="168"/>
      <c r="AC190" s="168"/>
      <c r="AD190" s="316">
        <f t="shared" si="38"/>
        <v>0</v>
      </c>
      <c r="AE190" s="274"/>
      <c r="AF190" s="724"/>
      <c r="AG190" s="724"/>
      <c r="AH190" s="315">
        <f t="shared" si="39"/>
        <v>0</v>
      </c>
      <c r="AI190" s="759"/>
      <c r="AJ190" s="759"/>
      <c r="AK190" s="759"/>
      <c r="AL190" s="759"/>
      <c r="AM190" s="759"/>
      <c r="AN190" s="759"/>
      <c r="AO190" s="759"/>
      <c r="AP190" s="759"/>
      <c r="AQ190" s="759"/>
      <c r="AR190" s="759"/>
      <c r="AS190" s="315">
        <f t="shared" si="40"/>
        <v>0</v>
      </c>
      <c r="AT190" s="724"/>
      <c r="AU190" s="724"/>
      <c r="AV190" s="315">
        <f t="shared" si="41"/>
        <v>0</v>
      </c>
      <c r="AW190" s="315">
        <f t="shared" si="42"/>
        <v>0</v>
      </c>
      <c r="AX190" s="168"/>
      <c r="AY190" s="168"/>
      <c r="AZ190" s="720" t="e">
        <f t="shared" si="43"/>
        <v>#N/A</v>
      </c>
      <c r="BA190" s="720" t="e">
        <f t="shared" si="44"/>
        <v>#N/A</v>
      </c>
      <c r="BB190" s="720" t="str">
        <f t="shared" si="45"/>
        <v xml:space="preserve"> / </v>
      </c>
      <c r="BC190" s="720" t="e">
        <f t="shared" si="33"/>
        <v>#DIV/0!</v>
      </c>
      <c r="BD190" s="720" t="e">
        <f t="shared" si="46"/>
        <v>#DIV/0!</v>
      </c>
      <c r="BE190" s="720" t="e">
        <f t="shared" si="47"/>
        <v>#DIV/0!</v>
      </c>
      <c r="BF190" s="765"/>
      <c r="BG190" s="765"/>
      <c r="BH190" s="765"/>
      <c r="BI190" s="765"/>
      <c r="BJ190" s="765"/>
      <c r="BK190" s="765"/>
      <c r="BL190" s="765"/>
      <c r="BM190" s="765"/>
      <c r="BN190" s="765"/>
      <c r="BO190" s="765"/>
      <c r="BP190" s="765"/>
      <c r="BQ190" s="765"/>
      <c r="BR190" s="765"/>
      <c r="BS190" s="765"/>
      <c r="BT190" s="765"/>
      <c r="BU190" s="765"/>
      <c r="BV190" s="765"/>
      <c r="BW190" s="765"/>
      <c r="BX190" s="765"/>
      <c r="BY190" s="765"/>
      <c r="BZ190" s="765"/>
      <c r="CA190" s="765"/>
      <c r="CB190" s="765"/>
      <c r="CC190" s="765"/>
      <c r="CD190" s="26"/>
      <c r="CE190" s="729">
        <f t="shared" si="34"/>
        <v>0</v>
      </c>
      <c r="CF190" s="26"/>
      <c r="CG190" s="26"/>
      <c r="CH190" s="26"/>
      <c r="CI190" s="26"/>
      <c r="CJ190" s="26"/>
      <c r="CK190" s="26"/>
      <c r="CL190" s="26"/>
      <c r="CM190" s="26"/>
      <c r="CN190" s="26"/>
      <c r="CO190" s="26"/>
      <c r="CP190" s="26"/>
      <c r="CQ190" s="26"/>
      <c r="CR190" s="26"/>
      <c r="CS190" s="26"/>
      <c r="CT190" s="26"/>
      <c r="CU190" s="26"/>
    </row>
    <row r="191" spans="1:99" ht="15" customHeight="1" x14ac:dyDescent="0.25">
      <c r="A191" s="334">
        <f t="shared" si="35"/>
        <v>0</v>
      </c>
      <c r="B191" s="722"/>
      <c r="C191" s="722"/>
      <c r="D191" s="722"/>
      <c r="E191" s="722"/>
      <c r="F191" s="722"/>
      <c r="G191" s="722"/>
      <c r="H191" s="723"/>
      <c r="I191" s="22"/>
      <c r="J191" s="22"/>
      <c r="K191" s="22"/>
      <c r="L191" s="10"/>
      <c r="M191" s="22"/>
      <c r="N191" s="725"/>
      <c r="O191" s="10"/>
      <c r="P191" s="726"/>
      <c r="Q191" s="749"/>
      <c r="R191" s="726"/>
      <c r="S191" s="726"/>
      <c r="T191" s="726"/>
      <c r="U191" s="316">
        <f t="shared" si="36"/>
        <v>0</v>
      </c>
      <c r="V191" s="168"/>
      <c r="W191" s="331" t="str">
        <f t="shared" si="37"/>
        <v/>
      </c>
      <c r="X191" s="168"/>
      <c r="Y191" s="168"/>
      <c r="Z191" s="168"/>
      <c r="AA191" s="168"/>
      <c r="AB191" s="168"/>
      <c r="AC191" s="168"/>
      <c r="AD191" s="316">
        <f t="shared" si="38"/>
        <v>0</v>
      </c>
      <c r="AE191" s="274"/>
      <c r="AF191" s="724"/>
      <c r="AG191" s="724"/>
      <c r="AH191" s="315">
        <f t="shared" si="39"/>
        <v>0</v>
      </c>
      <c r="AI191" s="759"/>
      <c r="AJ191" s="759"/>
      <c r="AK191" s="759"/>
      <c r="AL191" s="759"/>
      <c r="AM191" s="759"/>
      <c r="AN191" s="759"/>
      <c r="AO191" s="759"/>
      <c r="AP191" s="759"/>
      <c r="AQ191" s="759"/>
      <c r="AR191" s="759"/>
      <c r="AS191" s="315">
        <f t="shared" si="40"/>
        <v>0</v>
      </c>
      <c r="AT191" s="724"/>
      <c r="AU191" s="724"/>
      <c r="AV191" s="315">
        <f t="shared" si="41"/>
        <v>0</v>
      </c>
      <c r="AW191" s="315">
        <f t="shared" si="42"/>
        <v>0</v>
      </c>
      <c r="AX191" s="168"/>
      <c r="AY191" s="168"/>
      <c r="AZ191" s="720" t="e">
        <f t="shared" si="43"/>
        <v>#N/A</v>
      </c>
      <c r="BA191" s="720" t="e">
        <f t="shared" si="44"/>
        <v>#N/A</v>
      </c>
      <c r="BB191" s="720" t="str">
        <f t="shared" si="45"/>
        <v xml:space="preserve"> / </v>
      </c>
      <c r="BC191" s="720" t="e">
        <f t="shared" si="33"/>
        <v>#DIV/0!</v>
      </c>
      <c r="BD191" s="720" t="e">
        <f t="shared" si="46"/>
        <v>#DIV/0!</v>
      </c>
      <c r="BE191" s="720" t="e">
        <f t="shared" si="47"/>
        <v>#DIV/0!</v>
      </c>
      <c r="BF191" s="765"/>
      <c r="BG191" s="765"/>
      <c r="BH191" s="765"/>
      <c r="BI191" s="765"/>
      <c r="BJ191" s="765"/>
      <c r="BK191" s="765"/>
      <c r="BL191" s="765"/>
      <c r="BM191" s="765"/>
      <c r="BN191" s="765"/>
      <c r="BO191" s="765"/>
      <c r="BP191" s="765"/>
      <c r="BQ191" s="765"/>
      <c r="BR191" s="765"/>
      <c r="BS191" s="765"/>
      <c r="BT191" s="765"/>
      <c r="BU191" s="765"/>
      <c r="BV191" s="765"/>
      <c r="BW191" s="765"/>
      <c r="BX191" s="765"/>
      <c r="BY191" s="765"/>
      <c r="BZ191" s="765"/>
      <c r="CA191" s="765"/>
      <c r="CB191" s="765"/>
      <c r="CC191" s="765"/>
      <c r="CD191" s="26"/>
      <c r="CE191" s="729">
        <f t="shared" si="34"/>
        <v>0</v>
      </c>
      <c r="CF191" s="26"/>
      <c r="CG191" s="26"/>
      <c r="CH191" s="26"/>
      <c r="CI191" s="26"/>
      <c r="CJ191" s="26"/>
      <c r="CK191" s="26"/>
      <c r="CL191" s="26"/>
      <c r="CM191" s="26"/>
      <c r="CN191" s="26"/>
      <c r="CO191" s="26"/>
      <c r="CP191" s="26"/>
      <c r="CQ191" s="26"/>
      <c r="CR191" s="26"/>
      <c r="CS191" s="26"/>
      <c r="CT191" s="26"/>
      <c r="CU191" s="26"/>
    </row>
    <row r="192" spans="1:99" ht="15" customHeight="1" x14ac:dyDescent="0.25">
      <c r="A192" s="334">
        <f t="shared" si="35"/>
        <v>0</v>
      </c>
      <c r="B192" s="722"/>
      <c r="C192" s="722"/>
      <c r="D192" s="722"/>
      <c r="E192" s="722"/>
      <c r="F192" s="722"/>
      <c r="G192" s="722"/>
      <c r="H192" s="723"/>
      <c r="I192" s="22"/>
      <c r="J192" s="22"/>
      <c r="K192" s="22"/>
      <c r="L192" s="10"/>
      <c r="M192" s="22"/>
      <c r="N192" s="725"/>
      <c r="O192" s="10"/>
      <c r="P192" s="726"/>
      <c r="Q192" s="749"/>
      <c r="R192" s="726"/>
      <c r="S192" s="726"/>
      <c r="T192" s="726"/>
      <c r="U192" s="316">
        <f t="shared" si="36"/>
        <v>0</v>
      </c>
      <c r="V192" s="168"/>
      <c r="W192" s="331" t="str">
        <f t="shared" si="37"/>
        <v/>
      </c>
      <c r="X192" s="168"/>
      <c r="Y192" s="168"/>
      <c r="Z192" s="168"/>
      <c r="AA192" s="168"/>
      <c r="AB192" s="168"/>
      <c r="AC192" s="168"/>
      <c r="AD192" s="316">
        <f t="shared" si="38"/>
        <v>0</v>
      </c>
      <c r="AE192" s="274"/>
      <c r="AF192" s="724"/>
      <c r="AG192" s="724"/>
      <c r="AH192" s="315">
        <f t="shared" si="39"/>
        <v>0</v>
      </c>
      <c r="AI192" s="759"/>
      <c r="AJ192" s="759"/>
      <c r="AK192" s="759"/>
      <c r="AL192" s="759"/>
      <c r="AM192" s="759"/>
      <c r="AN192" s="759"/>
      <c r="AO192" s="759"/>
      <c r="AP192" s="759"/>
      <c r="AQ192" s="759"/>
      <c r="AR192" s="759"/>
      <c r="AS192" s="315">
        <f t="shared" si="40"/>
        <v>0</v>
      </c>
      <c r="AT192" s="724"/>
      <c r="AU192" s="724"/>
      <c r="AV192" s="315">
        <f t="shared" si="41"/>
        <v>0</v>
      </c>
      <c r="AW192" s="315">
        <f t="shared" si="42"/>
        <v>0</v>
      </c>
      <c r="AX192" s="168"/>
      <c r="AY192" s="168"/>
      <c r="AZ192" s="720" t="e">
        <f t="shared" si="43"/>
        <v>#N/A</v>
      </c>
      <c r="BA192" s="720" t="e">
        <f t="shared" si="44"/>
        <v>#N/A</v>
      </c>
      <c r="BB192" s="720" t="str">
        <f t="shared" si="45"/>
        <v xml:space="preserve"> / </v>
      </c>
      <c r="BC192" s="720" t="e">
        <f t="shared" si="33"/>
        <v>#DIV/0!</v>
      </c>
      <c r="BD192" s="720" t="e">
        <f t="shared" si="46"/>
        <v>#DIV/0!</v>
      </c>
      <c r="BE192" s="720" t="e">
        <f t="shared" si="47"/>
        <v>#DIV/0!</v>
      </c>
      <c r="BF192" s="765"/>
      <c r="BG192" s="765"/>
      <c r="BH192" s="765"/>
      <c r="BI192" s="765"/>
      <c r="BJ192" s="765"/>
      <c r="BK192" s="765"/>
      <c r="BL192" s="765"/>
      <c r="BM192" s="765"/>
      <c r="BN192" s="765"/>
      <c r="BO192" s="765"/>
      <c r="BP192" s="765"/>
      <c r="BQ192" s="765"/>
      <c r="BR192" s="765"/>
      <c r="BS192" s="765"/>
      <c r="BT192" s="765"/>
      <c r="BU192" s="765"/>
      <c r="BV192" s="765"/>
      <c r="BW192" s="765"/>
      <c r="BX192" s="765"/>
      <c r="BY192" s="765"/>
      <c r="BZ192" s="765"/>
      <c r="CA192" s="765"/>
      <c r="CB192" s="765"/>
      <c r="CC192" s="765"/>
      <c r="CD192" s="26"/>
      <c r="CE192" s="729">
        <f t="shared" si="34"/>
        <v>0</v>
      </c>
      <c r="CF192" s="26"/>
      <c r="CG192" s="26"/>
      <c r="CH192" s="26"/>
      <c r="CI192" s="26"/>
      <c r="CJ192" s="26"/>
      <c r="CK192" s="26"/>
      <c r="CL192" s="26"/>
      <c r="CM192" s="26"/>
      <c r="CN192" s="26"/>
      <c r="CO192" s="26"/>
      <c r="CP192" s="26"/>
      <c r="CQ192" s="26"/>
      <c r="CR192" s="26"/>
      <c r="CS192" s="26"/>
      <c r="CT192" s="26"/>
      <c r="CU192" s="26"/>
    </row>
    <row r="193" spans="1:99" ht="15" customHeight="1" x14ac:dyDescent="0.25">
      <c r="A193" s="334">
        <f t="shared" si="35"/>
        <v>0</v>
      </c>
      <c r="B193" s="722"/>
      <c r="C193" s="722"/>
      <c r="D193" s="722"/>
      <c r="E193" s="722"/>
      <c r="F193" s="722"/>
      <c r="G193" s="722"/>
      <c r="H193" s="723"/>
      <c r="I193" s="22"/>
      <c r="J193" s="22"/>
      <c r="K193" s="22"/>
      <c r="L193" s="10"/>
      <c r="M193" s="22"/>
      <c r="N193" s="725"/>
      <c r="O193" s="10"/>
      <c r="P193" s="726"/>
      <c r="Q193" s="749"/>
      <c r="R193" s="726"/>
      <c r="S193" s="726"/>
      <c r="T193" s="726"/>
      <c r="U193" s="316">
        <f t="shared" si="36"/>
        <v>0</v>
      </c>
      <c r="V193" s="168"/>
      <c r="W193" s="331" t="str">
        <f t="shared" si="37"/>
        <v/>
      </c>
      <c r="X193" s="168"/>
      <c r="Y193" s="168"/>
      <c r="Z193" s="168"/>
      <c r="AA193" s="168"/>
      <c r="AB193" s="168"/>
      <c r="AC193" s="168"/>
      <c r="AD193" s="316">
        <f t="shared" si="38"/>
        <v>0</v>
      </c>
      <c r="AE193" s="274"/>
      <c r="AF193" s="724"/>
      <c r="AG193" s="724"/>
      <c r="AH193" s="315">
        <f t="shared" si="39"/>
        <v>0</v>
      </c>
      <c r="AI193" s="759"/>
      <c r="AJ193" s="759"/>
      <c r="AK193" s="759"/>
      <c r="AL193" s="759"/>
      <c r="AM193" s="759"/>
      <c r="AN193" s="759"/>
      <c r="AO193" s="759"/>
      <c r="AP193" s="759"/>
      <c r="AQ193" s="759"/>
      <c r="AR193" s="759"/>
      <c r="AS193" s="315">
        <f t="shared" si="40"/>
        <v>0</v>
      </c>
      <c r="AT193" s="724"/>
      <c r="AU193" s="724"/>
      <c r="AV193" s="315">
        <f t="shared" si="41"/>
        <v>0</v>
      </c>
      <c r="AW193" s="315">
        <f t="shared" si="42"/>
        <v>0</v>
      </c>
      <c r="AX193" s="168"/>
      <c r="AY193" s="168"/>
      <c r="AZ193" s="720" t="e">
        <f t="shared" si="43"/>
        <v>#N/A</v>
      </c>
      <c r="BA193" s="720" t="e">
        <f t="shared" si="44"/>
        <v>#N/A</v>
      </c>
      <c r="BB193" s="720" t="str">
        <f t="shared" si="45"/>
        <v xml:space="preserve"> / </v>
      </c>
      <c r="BC193" s="720" t="e">
        <f t="shared" si="33"/>
        <v>#DIV/0!</v>
      </c>
      <c r="BD193" s="720" t="e">
        <f t="shared" si="46"/>
        <v>#DIV/0!</v>
      </c>
      <c r="BE193" s="720" t="e">
        <f t="shared" si="47"/>
        <v>#DIV/0!</v>
      </c>
      <c r="BF193" s="765"/>
      <c r="BG193" s="765"/>
      <c r="BH193" s="765"/>
      <c r="BI193" s="765"/>
      <c r="BJ193" s="765"/>
      <c r="BK193" s="765"/>
      <c r="BL193" s="765"/>
      <c r="BM193" s="765"/>
      <c r="BN193" s="765"/>
      <c r="BO193" s="765"/>
      <c r="BP193" s="765"/>
      <c r="BQ193" s="765"/>
      <c r="BR193" s="765"/>
      <c r="BS193" s="765"/>
      <c r="BT193" s="765"/>
      <c r="BU193" s="765"/>
      <c r="BV193" s="765"/>
      <c r="BW193" s="765"/>
      <c r="BX193" s="765"/>
      <c r="BY193" s="765"/>
      <c r="BZ193" s="765"/>
      <c r="CA193" s="765"/>
      <c r="CB193" s="765"/>
      <c r="CC193" s="765"/>
      <c r="CD193" s="26"/>
      <c r="CE193" s="729">
        <f t="shared" si="34"/>
        <v>0</v>
      </c>
      <c r="CF193" s="26"/>
      <c r="CG193" s="26"/>
      <c r="CH193" s="26"/>
      <c r="CI193" s="26"/>
      <c r="CJ193" s="26"/>
      <c r="CK193" s="26"/>
      <c r="CL193" s="26"/>
      <c r="CM193" s="26"/>
      <c r="CN193" s="26"/>
      <c r="CO193" s="26"/>
      <c r="CP193" s="26"/>
      <c r="CQ193" s="26"/>
      <c r="CR193" s="26"/>
      <c r="CS193" s="26"/>
      <c r="CT193" s="26"/>
      <c r="CU193" s="26"/>
    </row>
    <row r="194" spans="1:99" ht="15" customHeight="1" x14ac:dyDescent="0.25">
      <c r="A194" s="334">
        <f t="shared" si="35"/>
        <v>0</v>
      </c>
      <c r="B194" s="722"/>
      <c r="C194" s="722"/>
      <c r="D194" s="722"/>
      <c r="E194" s="722"/>
      <c r="F194" s="722"/>
      <c r="G194" s="722"/>
      <c r="H194" s="723"/>
      <c r="I194" s="22"/>
      <c r="J194" s="22"/>
      <c r="K194" s="22"/>
      <c r="L194" s="10"/>
      <c r="M194" s="22"/>
      <c r="N194" s="725"/>
      <c r="O194" s="10"/>
      <c r="P194" s="726"/>
      <c r="Q194" s="749"/>
      <c r="R194" s="726"/>
      <c r="S194" s="726"/>
      <c r="T194" s="726"/>
      <c r="U194" s="316">
        <f t="shared" si="36"/>
        <v>0</v>
      </c>
      <c r="V194" s="168"/>
      <c r="W194" s="331" t="str">
        <f t="shared" si="37"/>
        <v/>
      </c>
      <c r="X194" s="168"/>
      <c r="Y194" s="168"/>
      <c r="Z194" s="168"/>
      <c r="AA194" s="168"/>
      <c r="AB194" s="168"/>
      <c r="AC194" s="168"/>
      <c r="AD194" s="316">
        <f t="shared" si="38"/>
        <v>0</v>
      </c>
      <c r="AE194" s="274"/>
      <c r="AF194" s="724"/>
      <c r="AG194" s="724"/>
      <c r="AH194" s="315">
        <f t="shared" si="39"/>
        <v>0</v>
      </c>
      <c r="AI194" s="759"/>
      <c r="AJ194" s="759"/>
      <c r="AK194" s="759"/>
      <c r="AL194" s="759"/>
      <c r="AM194" s="759"/>
      <c r="AN194" s="759"/>
      <c r="AO194" s="759"/>
      <c r="AP194" s="759"/>
      <c r="AQ194" s="759"/>
      <c r="AR194" s="759"/>
      <c r="AS194" s="315">
        <f t="shared" si="40"/>
        <v>0</v>
      </c>
      <c r="AT194" s="724"/>
      <c r="AU194" s="724"/>
      <c r="AV194" s="315">
        <f t="shared" si="41"/>
        <v>0</v>
      </c>
      <c r="AW194" s="315">
        <f t="shared" si="42"/>
        <v>0</v>
      </c>
      <c r="AX194" s="168"/>
      <c r="AY194" s="168"/>
      <c r="AZ194" s="720" t="e">
        <f t="shared" si="43"/>
        <v>#N/A</v>
      </c>
      <c r="BA194" s="720" t="e">
        <f t="shared" si="44"/>
        <v>#N/A</v>
      </c>
      <c r="BB194" s="720" t="str">
        <f t="shared" si="45"/>
        <v xml:space="preserve"> / </v>
      </c>
      <c r="BC194" s="720" t="e">
        <f t="shared" si="33"/>
        <v>#DIV/0!</v>
      </c>
      <c r="BD194" s="720" t="e">
        <f t="shared" si="46"/>
        <v>#DIV/0!</v>
      </c>
      <c r="BE194" s="720" t="e">
        <f t="shared" si="47"/>
        <v>#DIV/0!</v>
      </c>
      <c r="BF194" s="765"/>
      <c r="BG194" s="765"/>
      <c r="BH194" s="765"/>
      <c r="BI194" s="765"/>
      <c r="BJ194" s="765"/>
      <c r="BK194" s="765"/>
      <c r="BL194" s="765"/>
      <c r="BM194" s="765"/>
      <c r="BN194" s="765"/>
      <c r="BO194" s="765"/>
      <c r="BP194" s="765"/>
      <c r="BQ194" s="765"/>
      <c r="BR194" s="765"/>
      <c r="BS194" s="765"/>
      <c r="BT194" s="765"/>
      <c r="BU194" s="765"/>
      <c r="BV194" s="765"/>
      <c r="BW194" s="765"/>
      <c r="BX194" s="765"/>
      <c r="BY194" s="765"/>
      <c r="BZ194" s="765"/>
      <c r="CA194" s="765"/>
      <c r="CB194" s="765"/>
      <c r="CC194" s="765"/>
      <c r="CD194" s="26"/>
      <c r="CE194" s="729">
        <f t="shared" si="34"/>
        <v>0</v>
      </c>
      <c r="CF194" s="26"/>
      <c r="CG194" s="26"/>
      <c r="CH194" s="26"/>
      <c r="CI194" s="26"/>
      <c r="CJ194" s="26"/>
      <c r="CK194" s="26"/>
      <c r="CL194" s="26"/>
      <c r="CM194" s="26"/>
      <c r="CN194" s="26"/>
      <c r="CO194" s="26"/>
      <c r="CP194" s="26"/>
      <c r="CQ194" s="26"/>
      <c r="CR194" s="26"/>
      <c r="CS194" s="26"/>
      <c r="CT194" s="26"/>
      <c r="CU194" s="26"/>
    </row>
    <row r="195" spans="1:99" ht="15" customHeight="1" x14ac:dyDescent="0.25">
      <c r="A195" s="334">
        <f t="shared" si="35"/>
        <v>0</v>
      </c>
      <c r="B195" s="722"/>
      <c r="C195" s="722"/>
      <c r="D195" s="722"/>
      <c r="E195" s="722"/>
      <c r="F195" s="722"/>
      <c r="G195" s="722"/>
      <c r="H195" s="723"/>
      <c r="I195" s="22"/>
      <c r="J195" s="22"/>
      <c r="K195" s="22"/>
      <c r="L195" s="10"/>
      <c r="M195" s="22"/>
      <c r="N195" s="725"/>
      <c r="O195" s="10"/>
      <c r="P195" s="726"/>
      <c r="Q195" s="749"/>
      <c r="R195" s="726"/>
      <c r="S195" s="726"/>
      <c r="T195" s="726"/>
      <c r="U195" s="316">
        <f t="shared" si="36"/>
        <v>0</v>
      </c>
      <c r="V195" s="168"/>
      <c r="W195" s="331" t="str">
        <f t="shared" si="37"/>
        <v/>
      </c>
      <c r="X195" s="168"/>
      <c r="Y195" s="168"/>
      <c r="Z195" s="168"/>
      <c r="AA195" s="168"/>
      <c r="AB195" s="168"/>
      <c r="AC195" s="168"/>
      <c r="AD195" s="316">
        <f t="shared" si="38"/>
        <v>0</v>
      </c>
      <c r="AE195" s="274"/>
      <c r="AF195" s="724"/>
      <c r="AG195" s="724"/>
      <c r="AH195" s="315">
        <f t="shared" si="39"/>
        <v>0</v>
      </c>
      <c r="AI195" s="759"/>
      <c r="AJ195" s="759"/>
      <c r="AK195" s="759"/>
      <c r="AL195" s="759"/>
      <c r="AM195" s="759"/>
      <c r="AN195" s="759"/>
      <c r="AO195" s="759"/>
      <c r="AP195" s="759"/>
      <c r="AQ195" s="759"/>
      <c r="AR195" s="759"/>
      <c r="AS195" s="315">
        <f t="shared" si="40"/>
        <v>0</v>
      </c>
      <c r="AT195" s="724"/>
      <c r="AU195" s="724"/>
      <c r="AV195" s="315">
        <f t="shared" si="41"/>
        <v>0</v>
      </c>
      <c r="AW195" s="315">
        <f t="shared" si="42"/>
        <v>0</v>
      </c>
      <c r="AX195" s="168"/>
      <c r="AY195" s="168"/>
      <c r="AZ195" s="720" t="e">
        <f t="shared" si="43"/>
        <v>#N/A</v>
      </c>
      <c r="BA195" s="720" t="e">
        <f t="shared" si="44"/>
        <v>#N/A</v>
      </c>
      <c r="BB195" s="720" t="str">
        <f t="shared" si="45"/>
        <v xml:space="preserve"> / </v>
      </c>
      <c r="BC195" s="720" t="e">
        <f t="shared" si="33"/>
        <v>#DIV/0!</v>
      </c>
      <c r="BD195" s="720" t="e">
        <f t="shared" si="46"/>
        <v>#DIV/0!</v>
      </c>
      <c r="BE195" s="720" t="e">
        <f t="shared" si="47"/>
        <v>#DIV/0!</v>
      </c>
      <c r="BF195" s="765"/>
      <c r="BG195" s="765"/>
      <c r="BH195" s="765"/>
      <c r="BI195" s="765"/>
      <c r="BJ195" s="765"/>
      <c r="BK195" s="765"/>
      <c r="BL195" s="765"/>
      <c r="BM195" s="765"/>
      <c r="BN195" s="765"/>
      <c r="BO195" s="765"/>
      <c r="BP195" s="765"/>
      <c r="BQ195" s="765"/>
      <c r="BR195" s="765"/>
      <c r="BS195" s="765"/>
      <c r="BT195" s="765"/>
      <c r="BU195" s="765"/>
      <c r="BV195" s="765"/>
      <c r="BW195" s="765"/>
      <c r="BX195" s="765"/>
      <c r="BY195" s="765"/>
      <c r="BZ195" s="765"/>
      <c r="CA195" s="765"/>
      <c r="CB195" s="765"/>
      <c r="CC195" s="765"/>
      <c r="CD195" s="26"/>
      <c r="CE195" s="729">
        <f t="shared" si="34"/>
        <v>0</v>
      </c>
      <c r="CF195" s="26"/>
      <c r="CG195" s="26"/>
      <c r="CH195" s="26"/>
      <c r="CI195" s="26"/>
      <c r="CJ195" s="26"/>
      <c r="CK195" s="26"/>
      <c r="CL195" s="26"/>
      <c r="CM195" s="26"/>
      <c r="CN195" s="26"/>
      <c r="CO195" s="26"/>
      <c r="CP195" s="26"/>
      <c r="CQ195" s="26"/>
      <c r="CR195" s="26"/>
      <c r="CS195" s="26"/>
      <c r="CT195" s="26"/>
      <c r="CU195" s="26"/>
    </row>
    <row r="196" spans="1:99" ht="15" customHeight="1" x14ac:dyDescent="0.25">
      <c r="A196" s="334">
        <f t="shared" si="35"/>
        <v>0</v>
      </c>
      <c r="B196" s="722"/>
      <c r="C196" s="722"/>
      <c r="D196" s="722"/>
      <c r="E196" s="722"/>
      <c r="F196" s="722"/>
      <c r="G196" s="722"/>
      <c r="H196" s="723"/>
      <c r="I196" s="22"/>
      <c r="J196" s="22"/>
      <c r="K196" s="22"/>
      <c r="L196" s="10"/>
      <c r="M196" s="22"/>
      <c r="N196" s="725"/>
      <c r="O196" s="10"/>
      <c r="P196" s="726"/>
      <c r="Q196" s="749"/>
      <c r="R196" s="726"/>
      <c r="S196" s="726"/>
      <c r="T196" s="726"/>
      <c r="U196" s="316">
        <f t="shared" si="36"/>
        <v>0</v>
      </c>
      <c r="V196" s="168"/>
      <c r="W196" s="331" t="str">
        <f t="shared" si="37"/>
        <v/>
      </c>
      <c r="X196" s="168"/>
      <c r="Y196" s="168"/>
      <c r="Z196" s="168"/>
      <c r="AA196" s="168"/>
      <c r="AB196" s="168"/>
      <c r="AC196" s="168"/>
      <c r="AD196" s="316">
        <f t="shared" si="38"/>
        <v>0</v>
      </c>
      <c r="AE196" s="274"/>
      <c r="AF196" s="724"/>
      <c r="AG196" s="724"/>
      <c r="AH196" s="315">
        <f t="shared" si="39"/>
        <v>0</v>
      </c>
      <c r="AI196" s="759"/>
      <c r="AJ196" s="759"/>
      <c r="AK196" s="759"/>
      <c r="AL196" s="759"/>
      <c r="AM196" s="759"/>
      <c r="AN196" s="759"/>
      <c r="AO196" s="759"/>
      <c r="AP196" s="759"/>
      <c r="AQ196" s="759"/>
      <c r="AR196" s="759"/>
      <c r="AS196" s="315">
        <f t="shared" si="40"/>
        <v>0</v>
      </c>
      <c r="AT196" s="724"/>
      <c r="AU196" s="724"/>
      <c r="AV196" s="315">
        <f t="shared" si="41"/>
        <v>0</v>
      </c>
      <c r="AW196" s="315">
        <f t="shared" si="42"/>
        <v>0</v>
      </c>
      <c r="AX196" s="168"/>
      <c r="AY196" s="168"/>
      <c r="AZ196" s="720" t="e">
        <f t="shared" si="43"/>
        <v>#N/A</v>
      </c>
      <c r="BA196" s="720" t="e">
        <f t="shared" si="44"/>
        <v>#N/A</v>
      </c>
      <c r="BB196" s="720" t="str">
        <f t="shared" si="45"/>
        <v xml:space="preserve"> / </v>
      </c>
      <c r="BC196" s="720" t="e">
        <f t="shared" si="33"/>
        <v>#DIV/0!</v>
      </c>
      <c r="BD196" s="720" t="e">
        <f t="shared" si="46"/>
        <v>#DIV/0!</v>
      </c>
      <c r="BE196" s="720" t="e">
        <f t="shared" si="47"/>
        <v>#DIV/0!</v>
      </c>
      <c r="BF196" s="765"/>
      <c r="BG196" s="765"/>
      <c r="BH196" s="765"/>
      <c r="BI196" s="765"/>
      <c r="BJ196" s="765"/>
      <c r="BK196" s="765"/>
      <c r="BL196" s="765"/>
      <c r="BM196" s="765"/>
      <c r="BN196" s="765"/>
      <c r="BO196" s="765"/>
      <c r="BP196" s="765"/>
      <c r="BQ196" s="765"/>
      <c r="BR196" s="765"/>
      <c r="BS196" s="765"/>
      <c r="BT196" s="765"/>
      <c r="BU196" s="765"/>
      <c r="BV196" s="765"/>
      <c r="BW196" s="765"/>
      <c r="BX196" s="765"/>
      <c r="BY196" s="765"/>
      <c r="BZ196" s="765"/>
      <c r="CA196" s="765"/>
      <c r="CB196" s="765"/>
      <c r="CC196" s="765"/>
      <c r="CD196" s="26"/>
      <c r="CE196" s="729">
        <f t="shared" si="34"/>
        <v>0</v>
      </c>
      <c r="CF196" s="26"/>
      <c r="CG196" s="26"/>
      <c r="CH196" s="26"/>
      <c r="CI196" s="26"/>
      <c r="CJ196" s="26"/>
      <c r="CK196" s="26"/>
      <c r="CL196" s="26"/>
      <c r="CM196" s="26"/>
      <c r="CN196" s="26"/>
      <c r="CO196" s="26"/>
      <c r="CP196" s="26"/>
      <c r="CQ196" s="26"/>
      <c r="CR196" s="26"/>
      <c r="CS196" s="26"/>
      <c r="CT196" s="26"/>
      <c r="CU196" s="26"/>
    </row>
    <row r="197" spans="1:99" ht="15" customHeight="1" x14ac:dyDescent="0.25">
      <c r="A197" s="334">
        <f t="shared" si="35"/>
        <v>0</v>
      </c>
      <c r="B197" s="722"/>
      <c r="C197" s="722"/>
      <c r="D197" s="722"/>
      <c r="E197" s="722"/>
      <c r="F197" s="722"/>
      <c r="G197" s="722"/>
      <c r="H197" s="723"/>
      <c r="I197" s="22"/>
      <c r="J197" s="22"/>
      <c r="K197" s="22"/>
      <c r="L197" s="10"/>
      <c r="M197" s="22"/>
      <c r="N197" s="725"/>
      <c r="O197" s="10"/>
      <c r="P197" s="726"/>
      <c r="Q197" s="749"/>
      <c r="R197" s="726"/>
      <c r="S197" s="726"/>
      <c r="T197" s="726"/>
      <c r="U197" s="316">
        <f t="shared" si="36"/>
        <v>0</v>
      </c>
      <c r="V197" s="168"/>
      <c r="W197" s="331" t="str">
        <f t="shared" si="37"/>
        <v/>
      </c>
      <c r="X197" s="168"/>
      <c r="Y197" s="168"/>
      <c r="Z197" s="168"/>
      <c r="AA197" s="168"/>
      <c r="AB197" s="168"/>
      <c r="AC197" s="168"/>
      <c r="AD197" s="316">
        <f t="shared" si="38"/>
        <v>0</v>
      </c>
      <c r="AE197" s="274"/>
      <c r="AF197" s="724"/>
      <c r="AG197" s="724"/>
      <c r="AH197" s="315">
        <f t="shared" si="39"/>
        <v>0</v>
      </c>
      <c r="AI197" s="759"/>
      <c r="AJ197" s="759"/>
      <c r="AK197" s="759"/>
      <c r="AL197" s="759"/>
      <c r="AM197" s="759"/>
      <c r="AN197" s="759"/>
      <c r="AO197" s="759"/>
      <c r="AP197" s="759"/>
      <c r="AQ197" s="759"/>
      <c r="AR197" s="759"/>
      <c r="AS197" s="315">
        <f t="shared" si="40"/>
        <v>0</v>
      </c>
      <c r="AT197" s="724"/>
      <c r="AU197" s="724"/>
      <c r="AV197" s="315">
        <f t="shared" si="41"/>
        <v>0</v>
      </c>
      <c r="AW197" s="315">
        <f t="shared" si="42"/>
        <v>0</v>
      </c>
      <c r="AX197" s="168"/>
      <c r="AY197" s="168"/>
      <c r="AZ197" s="720" t="e">
        <f t="shared" si="43"/>
        <v>#N/A</v>
      </c>
      <c r="BA197" s="720" t="e">
        <f t="shared" si="44"/>
        <v>#N/A</v>
      </c>
      <c r="BB197" s="720" t="str">
        <f t="shared" si="45"/>
        <v xml:space="preserve"> / </v>
      </c>
      <c r="BC197" s="720" t="e">
        <f t="shared" si="33"/>
        <v>#DIV/0!</v>
      </c>
      <c r="BD197" s="720" t="e">
        <f t="shared" si="46"/>
        <v>#DIV/0!</v>
      </c>
      <c r="BE197" s="720" t="e">
        <f t="shared" si="47"/>
        <v>#DIV/0!</v>
      </c>
      <c r="BF197" s="765"/>
      <c r="BG197" s="765"/>
      <c r="BH197" s="765"/>
      <c r="BI197" s="765"/>
      <c r="BJ197" s="765"/>
      <c r="BK197" s="765"/>
      <c r="BL197" s="765"/>
      <c r="BM197" s="765"/>
      <c r="BN197" s="765"/>
      <c r="BO197" s="765"/>
      <c r="BP197" s="765"/>
      <c r="BQ197" s="765"/>
      <c r="BR197" s="765"/>
      <c r="BS197" s="765"/>
      <c r="BT197" s="765"/>
      <c r="BU197" s="765"/>
      <c r="BV197" s="765"/>
      <c r="BW197" s="765"/>
      <c r="BX197" s="765"/>
      <c r="BY197" s="765"/>
      <c r="BZ197" s="765"/>
      <c r="CA197" s="765"/>
      <c r="CB197" s="765"/>
      <c r="CC197" s="765"/>
      <c r="CD197" s="26"/>
      <c r="CE197" s="729">
        <f t="shared" si="34"/>
        <v>0</v>
      </c>
      <c r="CF197" s="26"/>
      <c r="CG197" s="26"/>
      <c r="CH197" s="26"/>
      <c r="CI197" s="26"/>
      <c r="CJ197" s="26"/>
      <c r="CK197" s="26"/>
      <c r="CL197" s="26"/>
      <c r="CM197" s="26"/>
      <c r="CN197" s="26"/>
      <c r="CO197" s="26"/>
      <c r="CP197" s="26"/>
      <c r="CQ197" s="26"/>
      <c r="CR197" s="26"/>
      <c r="CS197" s="26"/>
      <c r="CT197" s="26"/>
      <c r="CU197" s="26"/>
    </row>
    <row r="198" spans="1:99" ht="15" customHeight="1" x14ac:dyDescent="0.25">
      <c r="A198" s="334">
        <f t="shared" si="35"/>
        <v>0</v>
      </c>
      <c r="B198" s="722"/>
      <c r="C198" s="722"/>
      <c r="D198" s="722"/>
      <c r="E198" s="722"/>
      <c r="F198" s="722"/>
      <c r="G198" s="722"/>
      <c r="H198" s="723"/>
      <c r="I198" s="22"/>
      <c r="J198" s="22"/>
      <c r="K198" s="22"/>
      <c r="L198" s="10"/>
      <c r="M198" s="22"/>
      <c r="N198" s="725"/>
      <c r="O198" s="10"/>
      <c r="P198" s="726"/>
      <c r="Q198" s="749"/>
      <c r="R198" s="726"/>
      <c r="S198" s="726"/>
      <c r="T198" s="726"/>
      <c r="U198" s="316">
        <f t="shared" si="36"/>
        <v>0</v>
      </c>
      <c r="V198" s="168"/>
      <c r="W198" s="331" t="str">
        <f t="shared" si="37"/>
        <v/>
      </c>
      <c r="X198" s="168"/>
      <c r="Y198" s="168"/>
      <c r="Z198" s="168"/>
      <c r="AA198" s="168"/>
      <c r="AB198" s="168"/>
      <c r="AC198" s="168"/>
      <c r="AD198" s="316">
        <f t="shared" si="38"/>
        <v>0</v>
      </c>
      <c r="AE198" s="274"/>
      <c r="AF198" s="724"/>
      <c r="AG198" s="724"/>
      <c r="AH198" s="315">
        <f t="shared" si="39"/>
        <v>0</v>
      </c>
      <c r="AI198" s="759"/>
      <c r="AJ198" s="759"/>
      <c r="AK198" s="759"/>
      <c r="AL198" s="759"/>
      <c r="AM198" s="759"/>
      <c r="AN198" s="759"/>
      <c r="AO198" s="759"/>
      <c r="AP198" s="759"/>
      <c r="AQ198" s="759"/>
      <c r="AR198" s="759"/>
      <c r="AS198" s="315">
        <f t="shared" si="40"/>
        <v>0</v>
      </c>
      <c r="AT198" s="724"/>
      <c r="AU198" s="724"/>
      <c r="AV198" s="315">
        <f t="shared" si="41"/>
        <v>0</v>
      </c>
      <c r="AW198" s="315">
        <f t="shared" si="42"/>
        <v>0</v>
      </c>
      <c r="AX198" s="168"/>
      <c r="AY198" s="168"/>
      <c r="AZ198" s="720" t="e">
        <f t="shared" si="43"/>
        <v>#N/A</v>
      </c>
      <c r="BA198" s="720" t="e">
        <f t="shared" si="44"/>
        <v>#N/A</v>
      </c>
      <c r="BB198" s="720" t="str">
        <f t="shared" si="45"/>
        <v xml:space="preserve"> / </v>
      </c>
      <c r="BC198" s="720" t="e">
        <f t="shared" si="33"/>
        <v>#DIV/0!</v>
      </c>
      <c r="BD198" s="720" t="e">
        <f t="shared" si="46"/>
        <v>#DIV/0!</v>
      </c>
      <c r="BE198" s="720" t="e">
        <f t="shared" si="47"/>
        <v>#DIV/0!</v>
      </c>
      <c r="BF198" s="765"/>
      <c r="BG198" s="765"/>
      <c r="BH198" s="765"/>
      <c r="BI198" s="765"/>
      <c r="BJ198" s="765"/>
      <c r="BK198" s="765"/>
      <c r="BL198" s="765"/>
      <c r="BM198" s="765"/>
      <c r="BN198" s="765"/>
      <c r="BO198" s="765"/>
      <c r="BP198" s="765"/>
      <c r="BQ198" s="765"/>
      <c r="BR198" s="765"/>
      <c r="BS198" s="765"/>
      <c r="BT198" s="765"/>
      <c r="BU198" s="765"/>
      <c r="BV198" s="765"/>
      <c r="BW198" s="765"/>
      <c r="BX198" s="765"/>
      <c r="BY198" s="765"/>
      <c r="BZ198" s="765"/>
      <c r="CA198" s="765"/>
      <c r="CB198" s="765"/>
      <c r="CC198" s="765"/>
      <c r="CD198" s="26"/>
      <c r="CE198" s="729">
        <f t="shared" si="34"/>
        <v>0</v>
      </c>
      <c r="CF198" s="26"/>
      <c r="CG198" s="26"/>
      <c r="CH198" s="26"/>
      <c r="CI198" s="26"/>
      <c r="CJ198" s="26"/>
      <c r="CK198" s="26"/>
      <c r="CL198" s="26"/>
      <c r="CM198" s="26"/>
      <c r="CN198" s="26"/>
      <c r="CO198" s="26"/>
      <c r="CP198" s="26"/>
      <c r="CQ198" s="26"/>
      <c r="CR198" s="26"/>
      <c r="CS198" s="26"/>
      <c r="CT198" s="26"/>
      <c r="CU198" s="26"/>
    </row>
    <row r="199" spans="1:99" ht="15" customHeight="1" x14ac:dyDescent="0.25">
      <c r="A199" s="334">
        <f t="shared" si="35"/>
        <v>0</v>
      </c>
      <c r="B199" s="722"/>
      <c r="C199" s="722"/>
      <c r="D199" s="722"/>
      <c r="E199" s="722"/>
      <c r="F199" s="722"/>
      <c r="G199" s="722"/>
      <c r="H199" s="723"/>
      <c r="I199" s="22"/>
      <c r="J199" s="22"/>
      <c r="K199" s="22"/>
      <c r="L199" s="10"/>
      <c r="M199" s="22"/>
      <c r="N199" s="725"/>
      <c r="O199" s="10"/>
      <c r="P199" s="726"/>
      <c r="Q199" s="749"/>
      <c r="R199" s="726"/>
      <c r="S199" s="726"/>
      <c r="T199" s="726"/>
      <c r="U199" s="316">
        <f t="shared" si="36"/>
        <v>0</v>
      </c>
      <c r="V199" s="168"/>
      <c r="W199" s="331" t="str">
        <f t="shared" si="37"/>
        <v/>
      </c>
      <c r="X199" s="168"/>
      <c r="Y199" s="168"/>
      <c r="Z199" s="168"/>
      <c r="AA199" s="168"/>
      <c r="AB199" s="168"/>
      <c r="AC199" s="168"/>
      <c r="AD199" s="316">
        <f t="shared" si="38"/>
        <v>0</v>
      </c>
      <c r="AE199" s="274"/>
      <c r="AF199" s="724"/>
      <c r="AG199" s="724"/>
      <c r="AH199" s="315">
        <f t="shared" si="39"/>
        <v>0</v>
      </c>
      <c r="AI199" s="759"/>
      <c r="AJ199" s="759"/>
      <c r="AK199" s="759"/>
      <c r="AL199" s="759"/>
      <c r="AM199" s="759"/>
      <c r="AN199" s="759"/>
      <c r="AO199" s="759"/>
      <c r="AP199" s="759"/>
      <c r="AQ199" s="759"/>
      <c r="AR199" s="759"/>
      <c r="AS199" s="315">
        <f t="shared" si="40"/>
        <v>0</v>
      </c>
      <c r="AT199" s="724"/>
      <c r="AU199" s="724"/>
      <c r="AV199" s="315">
        <f t="shared" si="41"/>
        <v>0</v>
      </c>
      <c r="AW199" s="315">
        <f t="shared" si="42"/>
        <v>0</v>
      </c>
      <c r="AX199" s="168"/>
      <c r="AY199" s="168"/>
      <c r="AZ199" s="720" t="e">
        <f t="shared" si="43"/>
        <v>#N/A</v>
      </c>
      <c r="BA199" s="720" t="e">
        <f t="shared" si="44"/>
        <v>#N/A</v>
      </c>
      <c r="BB199" s="720" t="str">
        <f t="shared" si="45"/>
        <v xml:space="preserve"> / </v>
      </c>
      <c r="BC199" s="720" t="e">
        <f t="shared" si="33"/>
        <v>#DIV/0!</v>
      </c>
      <c r="BD199" s="720" t="e">
        <f t="shared" si="46"/>
        <v>#DIV/0!</v>
      </c>
      <c r="BE199" s="720" t="e">
        <f t="shared" si="47"/>
        <v>#DIV/0!</v>
      </c>
      <c r="BF199" s="765"/>
      <c r="BG199" s="765"/>
      <c r="BH199" s="765"/>
      <c r="BI199" s="765"/>
      <c r="BJ199" s="765"/>
      <c r="BK199" s="765"/>
      <c r="BL199" s="765"/>
      <c r="BM199" s="765"/>
      <c r="BN199" s="765"/>
      <c r="BO199" s="765"/>
      <c r="BP199" s="765"/>
      <c r="BQ199" s="765"/>
      <c r="BR199" s="765"/>
      <c r="BS199" s="765"/>
      <c r="BT199" s="765"/>
      <c r="BU199" s="765"/>
      <c r="BV199" s="765"/>
      <c r="BW199" s="765"/>
      <c r="BX199" s="765"/>
      <c r="BY199" s="765"/>
      <c r="BZ199" s="765"/>
      <c r="CA199" s="765"/>
      <c r="CB199" s="765"/>
      <c r="CC199" s="765"/>
      <c r="CD199" s="26"/>
      <c r="CE199" s="729">
        <f t="shared" si="34"/>
        <v>0</v>
      </c>
      <c r="CF199" s="26"/>
      <c r="CG199" s="26"/>
      <c r="CH199" s="26"/>
      <c r="CI199" s="26"/>
      <c r="CJ199" s="26"/>
      <c r="CK199" s="26"/>
      <c r="CL199" s="26"/>
      <c r="CM199" s="26"/>
      <c r="CN199" s="26"/>
      <c r="CO199" s="26"/>
      <c r="CP199" s="26"/>
      <c r="CQ199" s="26"/>
      <c r="CR199" s="26"/>
      <c r="CS199" s="26"/>
      <c r="CT199" s="26"/>
      <c r="CU199" s="26"/>
    </row>
    <row r="200" spans="1:99" ht="15" customHeight="1" x14ac:dyDescent="0.25">
      <c r="A200" s="334">
        <f t="shared" si="35"/>
        <v>0</v>
      </c>
      <c r="B200" s="722"/>
      <c r="C200" s="722"/>
      <c r="D200" s="722"/>
      <c r="E200" s="722"/>
      <c r="F200" s="722"/>
      <c r="G200" s="722"/>
      <c r="H200" s="723"/>
      <c r="I200" s="22"/>
      <c r="J200" s="22"/>
      <c r="K200" s="22"/>
      <c r="L200" s="10"/>
      <c r="M200" s="22"/>
      <c r="N200" s="725"/>
      <c r="O200" s="10"/>
      <c r="P200" s="726"/>
      <c r="Q200" s="749"/>
      <c r="R200" s="726"/>
      <c r="S200" s="726"/>
      <c r="T200" s="726"/>
      <c r="U200" s="316">
        <f t="shared" si="36"/>
        <v>0</v>
      </c>
      <c r="V200" s="168"/>
      <c r="W200" s="331" t="str">
        <f t="shared" si="37"/>
        <v/>
      </c>
      <c r="X200" s="168"/>
      <c r="Y200" s="168"/>
      <c r="Z200" s="168"/>
      <c r="AA200" s="168"/>
      <c r="AB200" s="168"/>
      <c r="AC200" s="168"/>
      <c r="AD200" s="316">
        <f t="shared" si="38"/>
        <v>0</v>
      </c>
      <c r="AE200" s="274"/>
      <c r="AF200" s="724"/>
      <c r="AG200" s="724"/>
      <c r="AH200" s="315">
        <f t="shared" si="39"/>
        <v>0</v>
      </c>
      <c r="AI200" s="759"/>
      <c r="AJ200" s="759"/>
      <c r="AK200" s="759"/>
      <c r="AL200" s="759"/>
      <c r="AM200" s="759"/>
      <c r="AN200" s="759"/>
      <c r="AO200" s="759"/>
      <c r="AP200" s="759"/>
      <c r="AQ200" s="759"/>
      <c r="AR200" s="759"/>
      <c r="AS200" s="315">
        <f t="shared" si="40"/>
        <v>0</v>
      </c>
      <c r="AT200" s="724"/>
      <c r="AU200" s="724"/>
      <c r="AV200" s="315">
        <f t="shared" si="41"/>
        <v>0</v>
      </c>
      <c r="AW200" s="315">
        <f t="shared" si="42"/>
        <v>0</v>
      </c>
      <c r="AX200" s="168"/>
      <c r="AY200" s="168"/>
      <c r="AZ200" s="720" t="e">
        <f t="shared" si="43"/>
        <v>#N/A</v>
      </c>
      <c r="BA200" s="720" t="e">
        <f t="shared" si="44"/>
        <v>#N/A</v>
      </c>
      <c r="BB200" s="720" t="str">
        <f t="shared" si="45"/>
        <v xml:space="preserve"> / </v>
      </c>
      <c r="BC200" s="720" t="e">
        <f t="shared" si="33"/>
        <v>#DIV/0!</v>
      </c>
      <c r="BD200" s="720" t="e">
        <f t="shared" si="46"/>
        <v>#DIV/0!</v>
      </c>
      <c r="BE200" s="720" t="e">
        <f t="shared" si="47"/>
        <v>#DIV/0!</v>
      </c>
      <c r="BF200" s="765"/>
      <c r="BG200" s="765"/>
      <c r="BH200" s="765"/>
      <c r="BI200" s="765"/>
      <c r="BJ200" s="765"/>
      <c r="BK200" s="765"/>
      <c r="BL200" s="765"/>
      <c r="BM200" s="765"/>
      <c r="BN200" s="765"/>
      <c r="BO200" s="765"/>
      <c r="BP200" s="765"/>
      <c r="BQ200" s="765"/>
      <c r="BR200" s="765"/>
      <c r="BS200" s="765"/>
      <c r="BT200" s="765"/>
      <c r="BU200" s="765"/>
      <c r="BV200" s="765"/>
      <c r="BW200" s="765"/>
      <c r="BX200" s="765"/>
      <c r="BY200" s="765"/>
      <c r="BZ200" s="765"/>
      <c r="CA200" s="765"/>
      <c r="CB200" s="765"/>
      <c r="CC200" s="765"/>
      <c r="CD200" s="26"/>
      <c r="CE200" s="729">
        <f t="shared" si="34"/>
        <v>0</v>
      </c>
      <c r="CF200" s="26"/>
      <c r="CG200" s="26"/>
      <c r="CH200" s="26"/>
      <c r="CI200" s="26"/>
      <c r="CJ200" s="26"/>
      <c r="CK200" s="26"/>
      <c r="CL200" s="26"/>
      <c r="CM200" s="26"/>
      <c r="CN200" s="26"/>
      <c r="CO200" s="26"/>
      <c r="CP200" s="26"/>
      <c r="CQ200" s="26"/>
      <c r="CR200" s="26"/>
      <c r="CS200" s="26"/>
      <c r="CT200" s="26"/>
      <c r="CU200" s="26"/>
    </row>
    <row r="201" spans="1:99" ht="15" customHeight="1" x14ac:dyDescent="0.25">
      <c r="A201" s="334">
        <f t="shared" si="35"/>
        <v>0</v>
      </c>
      <c r="B201" s="722"/>
      <c r="C201" s="722"/>
      <c r="D201" s="722"/>
      <c r="E201" s="722"/>
      <c r="F201" s="722"/>
      <c r="G201" s="722"/>
      <c r="H201" s="723"/>
      <c r="I201" s="22"/>
      <c r="J201" s="22"/>
      <c r="K201" s="22"/>
      <c r="L201" s="10"/>
      <c r="M201" s="22"/>
      <c r="N201" s="725"/>
      <c r="O201" s="10"/>
      <c r="P201" s="726"/>
      <c r="Q201" s="749"/>
      <c r="R201" s="726"/>
      <c r="S201" s="726"/>
      <c r="T201" s="726"/>
      <c r="U201" s="316">
        <f t="shared" si="36"/>
        <v>0</v>
      </c>
      <c r="V201" s="168"/>
      <c r="W201" s="331" t="str">
        <f t="shared" si="37"/>
        <v/>
      </c>
      <c r="X201" s="168"/>
      <c r="Y201" s="168"/>
      <c r="Z201" s="168"/>
      <c r="AA201" s="168"/>
      <c r="AB201" s="168"/>
      <c r="AC201" s="168"/>
      <c r="AD201" s="316">
        <f t="shared" si="38"/>
        <v>0</v>
      </c>
      <c r="AE201" s="274"/>
      <c r="AF201" s="724"/>
      <c r="AG201" s="724"/>
      <c r="AH201" s="315">
        <f t="shared" si="39"/>
        <v>0</v>
      </c>
      <c r="AI201" s="759"/>
      <c r="AJ201" s="759"/>
      <c r="AK201" s="759"/>
      <c r="AL201" s="759"/>
      <c r="AM201" s="759"/>
      <c r="AN201" s="759"/>
      <c r="AO201" s="759"/>
      <c r="AP201" s="759"/>
      <c r="AQ201" s="759"/>
      <c r="AR201" s="759"/>
      <c r="AS201" s="315">
        <f t="shared" si="40"/>
        <v>0</v>
      </c>
      <c r="AT201" s="724"/>
      <c r="AU201" s="724"/>
      <c r="AV201" s="315">
        <f t="shared" si="41"/>
        <v>0</v>
      </c>
      <c r="AW201" s="315">
        <f t="shared" si="42"/>
        <v>0</v>
      </c>
      <c r="AX201" s="168"/>
      <c r="AY201" s="168"/>
      <c r="AZ201" s="720" t="e">
        <f t="shared" si="43"/>
        <v>#N/A</v>
      </c>
      <c r="BA201" s="720" t="e">
        <f t="shared" si="44"/>
        <v>#N/A</v>
      </c>
      <c r="BB201" s="720" t="str">
        <f t="shared" si="45"/>
        <v xml:space="preserve"> / </v>
      </c>
      <c r="BC201" s="720" t="e">
        <f t="shared" si="33"/>
        <v>#DIV/0!</v>
      </c>
      <c r="BD201" s="720" t="e">
        <f t="shared" si="46"/>
        <v>#DIV/0!</v>
      </c>
      <c r="BE201" s="720" t="e">
        <f t="shared" si="47"/>
        <v>#DIV/0!</v>
      </c>
      <c r="BF201" s="765"/>
      <c r="BG201" s="765"/>
      <c r="BH201" s="765"/>
      <c r="BI201" s="765"/>
      <c r="BJ201" s="765"/>
      <c r="BK201" s="765"/>
      <c r="BL201" s="765"/>
      <c r="BM201" s="765"/>
      <c r="BN201" s="765"/>
      <c r="BO201" s="765"/>
      <c r="BP201" s="765"/>
      <c r="BQ201" s="765"/>
      <c r="BR201" s="765"/>
      <c r="BS201" s="765"/>
      <c r="BT201" s="765"/>
      <c r="BU201" s="765"/>
      <c r="BV201" s="765"/>
      <c r="BW201" s="765"/>
      <c r="BX201" s="765"/>
      <c r="BY201" s="765"/>
      <c r="BZ201" s="765"/>
      <c r="CA201" s="765"/>
      <c r="CB201" s="765"/>
      <c r="CC201" s="765"/>
      <c r="CD201" s="26"/>
      <c r="CE201" s="729">
        <f t="shared" si="34"/>
        <v>0</v>
      </c>
      <c r="CF201" s="26"/>
      <c r="CG201" s="26"/>
      <c r="CH201" s="26"/>
      <c r="CI201" s="26"/>
      <c r="CJ201" s="26"/>
      <c r="CK201" s="26"/>
      <c r="CL201" s="26"/>
      <c r="CM201" s="26"/>
      <c r="CN201" s="26"/>
      <c r="CO201" s="26"/>
      <c r="CP201" s="26"/>
      <c r="CQ201" s="26"/>
      <c r="CR201" s="26"/>
      <c r="CS201" s="26"/>
      <c r="CT201" s="26"/>
      <c r="CU201" s="26"/>
    </row>
    <row r="202" spans="1:99" ht="15" customHeight="1" x14ac:dyDescent="0.25">
      <c r="A202" s="334">
        <f t="shared" si="35"/>
        <v>0</v>
      </c>
      <c r="B202" s="722"/>
      <c r="C202" s="722"/>
      <c r="D202" s="722"/>
      <c r="E202" s="722"/>
      <c r="F202" s="722"/>
      <c r="G202" s="722"/>
      <c r="H202" s="723"/>
      <c r="I202" s="22"/>
      <c r="J202" s="22"/>
      <c r="K202" s="22"/>
      <c r="L202" s="10"/>
      <c r="M202" s="22"/>
      <c r="N202" s="725"/>
      <c r="O202" s="10"/>
      <c r="P202" s="726"/>
      <c r="Q202" s="749"/>
      <c r="R202" s="726"/>
      <c r="S202" s="726"/>
      <c r="T202" s="726"/>
      <c r="U202" s="316">
        <f t="shared" si="36"/>
        <v>0</v>
      </c>
      <c r="V202" s="168"/>
      <c r="W202" s="331" t="str">
        <f t="shared" si="37"/>
        <v/>
      </c>
      <c r="X202" s="168"/>
      <c r="Y202" s="168"/>
      <c r="Z202" s="168"/>
      <c r="AA202" s="168"/>
      <c r="AB202" s="168"/>
      <c r="AC202" s="168"/>
      <c r="AD202" s="316">
        <f t="shared" si="38"/>
        <v>0</v>
      </c>
      <c r="AE202" s="274"/>
      <c r="AF202" s="724"/>
      <c r="AG202" s="724"/>
      <c r="AH202" s="315">
        <f t="shared" si="39"/>
        <v>0</v>
      </c>
      <c r="AI202" s="759"/>
      <c r="AJ202" s="759"/>
      <c r="AK202" s="759"/>
      <c r="AL202" s="759"/>
      <c r="AM202" s="759"/>
      <c r="AN202" s="759"/>
      <c r="AO202" s="759"/>
      <c r="AP202" s="759"/>
      <c r="AQ202" s="759"/>
      <c r="AR202" s="759"/>
      <c r="AS202" s="315">
        <f t="shared" si="40"/>
        <v>0</v>
      </c>
      <c r="AT202" s="724"/>
      <c r="AU202" s="724"/>
      <c r="AV202" s="315">
        <f t="shared" si="41"/>
        <v>0</v>
      </c>
      <c r="AW202" s="315">
        <f t="shared" si="42"/>
        <v>0</v>
      </c>
      <c r="AX202" s="168"/>
      <c r="AY202" s="168"/>
      <c r="AZ202" s="720" t="e">
        <f t="shared" si="43"/>
        <v>#N/A</v>
      </c>
      <c r="BA202" s="720" t="e">
        <f t="shared" si="44"/>
        <v>#N/A</v>
      </c>
      <c r="BB202" s="720" t="str">
        <f t="shared" si="45"/>
        <v xml:space="preserve"> / </v>
      </c>
      <c r="BC202" s="720" t="e">
        <f t="shared" ref="BC202:BC265" si="48">+AH202/U202</f>
        <v>#DIV/0!</v>
      </c>
      <c r="BD202" s="720" t="e">
        <f t="shared" si="46"/>
        <v>#DIV/0!</v>
      </c>
      <c r="BE202" s="720" t="e">
        <f t="shared" si="47"/>
        <v>#DIV/0!</v>
      </c>
      <c r="BF202" s="765"/>
      <c r="BG202" s="765"/>
      <c r="BH202" s="765"/>
      <c r="BI202" s="765"/>
      <c r="BJ202" s="765"/>
      <c r="BK202" s="765"/>
      <c r="BL202" s="765"/>
      <c r="BM202" s="765"/>
      <c r="BN202" s="765"/>
      <c r="BO202" s="765"/>
      <c r="BP202" s="765"/>
      <c r="BQ202" s="765"/>
      <c r="BR202" s="765"/>
      <c r="BS202" s="765"/>
      <c r="BT202" s="765"/>
      <c r="BU202" s="765"/>
      <c r="BV202" s="765"/>
      <c r="BW202" s="765"/>
      <c r="BX202" s="765"/>
      <c r="BY202" s="765"/>
      <c r="BZ202" s="765"/>
      <c r="CA202" s="765"/>
      <c r="CB202" s="765"/>
      <c r="CC202" s="765"/>
      <c r="CD202" s="26"/>
      <c r="CE202" s="729">
        <f t="shared" ref="CE202:CE265" si="49">+T202+S202</f>
        <v>0</v>
      </c>
      <c r="CF202" s="26"/>
      <c r="CG202" s="26"/>
      <c r="CH202" s="26"/>
      <c r="CI202" s="26"/>
      <c r="CJ202" s="26"/>
      <c r="CK202" s="26"/>
      <c r="CL202" s="26"/>
      <c r="CM202" s="26"/>
      <c r="CN202" s="26"/>
      <c r="CO202" s="26"/>
      <c r="CP202" s="26"/>
      <c r="CQ202" s="26"/>
      <c r="CR202" s="26"/>
      <c r="CS202" s="26"/>
      <c r="CT202" s="26"/>
      <c r="CU202" s="26"/>
    </row>
    <row r="203" spans="1:99" ht="15" customHeight="1" x14ac:dyDescent="0.25">
      <c r="A203" s="334">
        <f t="shared" ref="A203:A266" si="50">+F$3</f>
        <v>0</v>
      </c>
      <c r="B203" s="722"/>
      <c r="C203" s="722"/>
      <c r="D203" s="722"/>
      <c r="E203" s="722"/>
      <c r="F203" s="722"/>
      <c r="G203" s="722"/>
      <c r="H203" s="723"/>
      <c r="I203" s="22"/>
      <c r="J203" s="22"/>
      <c r="K203" s="22"/>
      <c r="L203" s="10"/>
      <c r="M203" s="22"/>
      <c r="N203" s="725"/>
      <c r="O203" s="10"/>
      <c r="P203" s="726"/>
      <c r="Q203" s="749"/>
      <c r="R203" s="726"/>
      <c r="S203" s="726"/>
      <c r="T203" s="726"/>
      <c r="U203" s="316">
        <f t="shared" ref="U203:U266" si="51">SUM(R203:T203)</f>
        <v>0</v>
      </c>
      <c r="V203" s="168"/>
      <c r="W203" s="331" t="str">
        <f t="shared" ref="W203:W266" si="52">IF(AD203&gt;0.01,1,IF(U203&gt;0.01,1,""))</f>
        <v/>
      </c>
      <c r="X203" s="168"/>
      <c r="Y203" s="168"/>
      <c r="Z203" s="168"/>
      <c r="AA203" s="168"/>
      <c r="AB203" s="168"/>
      <c r="AC203" s="168"/>
      <c r="AD203" s="316">
        <f t="shared" ref="AD203:AD266" si="53">SUM(X203:AC203)</f>
        <v>0</v>
      </c>
      <c r="AE203" s="274"/>
      <c r="AF203" s="724"/>
      <c r="AG203" s="724"/>
      <c r="AH203" s="315">
        <f t="shared" ref="AH203:AH266" si="54">+AG203+AF203</f>
        <v>0</v>
      </c>
      <c r="AI203" s="759"/>
      <c r="AJ203" s="759"/>
      <c r="AK203" s="759"/>
      <c r="AL203" s="759"/>
      <c r="AM203" s="759"/>
      <c r="AN203" s="759"/>
      <c r="AO203" s="759"/>
      <c r="AP203" s="759"/>
      <c r="AQ203" s="759"/>
      <c r="AR203" s="759"/>
      <c r="AS203" s="315">
        <f t="shared" ref="AS203:AS266" si="55">SUM(AI203:AR203)</f>
        <v>0</v>
      </c>
      <c r="AT203" s="724"/>
      <c r="AU203" s="724"/>
      <c r="AV203" s="315">
        <f t="shared" ref="AV203:AV266" si="56">+AU203+AT203+AS203</f>
        <v>0</v>
      </c>
      <c r="AW203" s="315">
        <f t="shared" ref="AW203:AW266" si="57">+AV203-AH203</f>
        <v>0</v>
      </c>
      <c r="AX203" s="168"/>
      <c r="AY203" s="168"/>
      <c r="AZ203" s="720" t="e">
        <f t="shared" ref="AZ203:AZ266" si="58">VLOOKUP(J203,look_up_disability,2,FALSE)</f>
        <v>#N/A</v>
      </c>
      <c r="BA203" s="720" t="e">
        <f t="shared" ref="BA203:BA266" si="59">AZ203&amp; " / " &amp;L203</f>
        <v>#N/A</v>
      </c>
      <c r="BB203" s="720" t="str">
        <f t="shared" ref="BB203:BB266" si="60">K203&amp; " / " &amp;L203</f>
        <v xml:space="preserve"> / </v>
      </c>
      <c r="BC203" s="720" t="e">
        <f t="shared" si="48"/>
        <v>#DIV/0!</v>
      </c>
      <c r="BD203" s="720" t="e">
        <f t="shared" ref="BD203:BD266" si="61">+AF203/AD203</f>
        <v>#DIV/0!</v>
      </c>
      <c r="BE203" s="720" t="e">
        <f t="shared" ref="BE203:BE266" si="62">+AH203/P203</f>
        <v>#DIV/0!</v>
      </c>
      <c r="BF203" s="765"/>
      <c r="BG203" s="765"/>
      <c r="BH203" s="765"/>
      <c r="BI203" s="765"/>
      <c r="BJ203" s="765"/>
      <c r="BK203" s="765"/>
      <c r="BL203" s="765"/>
      <c r="BM203" s="765"/>
      <c r="BN203" s="765"/>
      <c r="BO203" s="765"/>
      <c r="BP203" s="765"/>
      <c r="BQ203" s="765"/>
      <c r="BR203" s="765"/>
      <c r="BS203" s="765"/>
      <c r="BT203" s="765"/>
      <c r="BU203" s="765"/>
      <c r="BV203" s="765"/>
      <c r="BW203" s="765"/>
      <c r="BX203" s="765"/>
      <c r="BY203" s="765"/>
      <c r="BZ203" s="765"/>
      <c r="CA203" s="765"/>
      <c r="CB203" s="765"/>
      <c r="CC203" s="765"/>
      <c r="CD203" s="26"/>
      <c r="CE203" s="729">
        <f t="shared" si="49"/>
        <v>0</v>
      </c>
      <c r="CF203" s="26"/>
      <c r="CG203" s="26"/>
      <c r="CH203" s="26"/>
      <c r="CI203" s="26"/>
      <c r="CJ203" s="26"/>
      <c r="CK203" s="26"/>
      <c r="CL203" s="26"/>
      <c r="CM203" s="26"/>
      <c r="CN203" s="26"/>
      <c r="CO203" s="26"/>
      <c r="CP203" s="26"/>
      <c r="CQ203" s="26"/>
      <c r="CR203" s="26"/>
      <c r="CS203" s="26"/>
      <c r="CT203" s="26"/>
      <c r="CU203" s="26"/>
    </row>
    <row r="204" spans="1:99" ht="15" customHeight="1" x14ac:dyDescent="0.25">
      <c r="A204" s="334">
        <f t="shared" si="50"/>
        <v>0</v>
      </c>
      <c r="B204" s="722"/>
      <c r="C204" s="722"/>
      <c r="D204" s="722"/>
      <c r="E204" s="722"/>
      <c r="F204" s="722"/>
      <c r="G204" s="722"/>
      <c r="H204" s="723"/>
      <c r="I204" s="22"/>
      <c r="J204" s="22"/>
      <c r="K204" s="22"/>
      <c r="L204" s="10"/>
      <c r="M204" s="22"/>
      <c r="N204" s="725"/>
      <c r="O204" s="10"/>
      <c r="P204" s="726"/>
      <c r="Q204" s="749"/>
      <c r="R204" s="726"/>
      <c r="S204" s="726"/>
      <c r="T204" s="726"/>
      <c r="U204" s="316">
        <f t="shared" si="51"/>
        <v>0</v>
      </c>
      <c r="V204" s="168"/>
      <c r="W204" s="331" t="str">
        <f t="shared" si="52"/>
        <v/>
      </c>
      <c r="X204" s="168"/>
      <c r="Y204" s="168"/>
      <c r="Z204" s="168"/>
      <c r="AA204" s="168"/>
      <c r="AB204" s="168"/>
      <c r="AC204" s="168"/>
      <c r="AD204" s="316">
        <f t="shared" si="53"/>
        <v>0</v>
      </c>
      <c r="AE204" s="274"/>
      <c r="AF204" s="724"/>
      <c r="AG204" s="724"/>
      <c r="AH204" s="315">
        <f t="shared" si="54"/>
        <v>0</v>
      </c>
      <c r="AI204" s="759"/>
      <c r="AJ204" s="759"/>
      <c r="AK204" s="759"/>
      <c r="AL204" s="759"/>
      <c r="AM204" s="759"/>
      <c r="AN204" s="759"/>
      <c r="AO204" s="759"/>
      <c r="AP204" s="759"/>
      <c r="AQ204" s="759"/>
      <c r="AR204" s="759"/>
      <c r="AS204" s="315">
        <f t="shared" si="55"/>
        <v>0</v>
      </c>
      <c r="AT204" s="724"/>
      <c r="AU204" s="724"/>
      <c r="AV204" s="315">
        <f t="shared" si="56"/>
        <v>0</v>
      </c>
      <c r="AW204" s="315">
        <f t="shared" si="57"/>
        <v>0</v>
      </c>
      <c r="AX204" s="168"/>
      <c r="AY204" s="168"/>
      <c r="AZ204" s="720" t="e">
        <f t="shared" si="58"/>
        <v>#N/A</v>
      </c>
      <c r="BA204" s="720" t="e">
        <f t="shared" si="59"/>
        <v>#N/A</v>
      </c>
      <c r="BB204" s="720" t="str">
        <f t="shared" si="60"/>
        <v xml:space="preserve"> / </v>
      </c>
      <c r="BC204" s="720" t="e">
        <f t="shared" si="48"/>
        <v>#DIV/0!</v>
      </c>
      <c r="BD204" s="720" t="e">
        <f t="shared" si="61"/>
        <v>#DIV/0!</v>
      </c>
      <c r="BE204" s="720" t="e">
        <f t="shared" si="62"/>
        <v>#DIV/0!</v>
      </c>
      <c r="BF204" s="765"/>
      <c r="BG204" s="765"/>
      <c r="BH204" s="765"/>
      <c r="BI204" s="765"/>
      <c r="BJ204" s="765"/>
      <c r="BK204" s="765"/>
      <c r="BL204" s="765"/>
      <c r="BM204" s="765"/>
      <c r="BN204" s="765"/>
      <c r="BO204" s="765"/>
      <c r="BP204" s="765"/>
      <c r="BQ204" s="765"/>
      <c r="BR204" s="765"/>
      <c r="BS204" s="765"/>
      <c r="BT204" s="765"/>
      <c r="BU204" s="765"/>
      <c r="BV204" s="765"/>
      <c r="BW204" s="765"/>
      <c r="BX204" s="765"/>
      <c r="BY204" s="765"/>
      <c r="BZ204" s="765"/>
      <c r="CA204" s="765"/>
      <c r="CB204" s="765"/>
      <c r="CC204" s="765"/>
      <c r="CD204" s="26"/>
      <c r="CE204" s="729">
        <f t="shared" si="49"/>
        <v>0</v>
      </c>
      <c r="CF204" s="26"/>
      <c r="CG204" s="26"/>
      <c r="CH204" s="26"/>
      <c r="CI204" s="26"/>
      <c r="CJ204" s="26"/>
      <c r="CK204" s="26"/>
      <c r="CL204" s="26"/>
      <c r="CM204" s="26"/>
      <c r="CN204" s="26"/>
      <c r="CO204" s="26"/>
      <c r="CP204" s="26"/>
      <c r="CQ204" s="26"/>
      <c r="CR204" s="26"/>
      <c r="CS204" s="26"/>
      <c r="CT204" s="26"/>
      <c r="CU204" s="26"/>
    </row>
    <row r="205" spans="1:99" ht="15" customHeight="1" x14ac:dyDescent="0.25">
      <c r="A205" s="334">
        <f t="shared" si="50"/>
        <v>0</v>
      </c>
      <c r="B205" s="722"/>
      <c r="C205" s="722"/>
      <c r="D205" s="722"/>
      <c r="E205" s="722"/>
      <c r="F205" s="722"/>
      <c r="G205" s="722"/>
      <c r="H205" s="723"/>
      <c r="I205" s="22"/>
      <c r="J205" s="22"/>
      <c r="K205" s="22"/>
      <c r="L205" s="10"/>
      <c r="M205" s="22"/>
      <c r="N205" s="725"/>
      <c r="O205" s="10"/>
      <c r="P205" s="726"/>
      <c r="Q205" s="749"/>
      <c r="R205" s="726"/>
      <c r="S205" s="726"/>
      <c r="T205" s="726"/>
      <c r="U205" s="316">
        <f t="shared" si="51"/>
        <v>0</v>
      </c>
      <c r="V205" s="168"/>
      <c r="W205" s="331" t="str">
        <f t="shared" si="52"/>
        <v/>
      </c>
      <c r="X205" s="168"/>
      <c r="Y205" s="168"/>
      <c r="Z205" s="168"/>
      <c r="AA205" s="168"/>
      <c r="AB205" s="168"/>
      <c r="AC205" s="168"/>
      <c r="AD205" s="316">
        <f t="shared" si="53"/>
        <v>0</v>
      </c>
      <c r="AE205" s="274"/>
      <c r="AF205" s="724"/>
      <c r="AG205" s="724"/>
      <c r="AH205" s="315">
        <f t="shared" si="54"/>
        <v>0</v>
      </c>
      <c r="AI205" s="759"/>
      <c r="AJ205" s="759"/>
      <c r="AK205" s="759"/>
      <c r="AL205" s="759"/>
      <c r="AM205" s="759"/>
      <c r="AN205" s="759"/>
      <c r="AO205" s="759"/>
      <c r="AP205" s="759"/>
      <c r="AQ205" s="759"/>
      <c r="AR205" s="759"/>
      <c r="AS205" s="315">
        <f t="shared" si="55"/>
        <v>0</v>
      </c>
      <c r="AT205" s="724"/>
      <c r="AU205" s="724"/>
      <c r="AV205" s="315">
        <f t="shared" si="56"/>
        <v>0</v>
      </c>
      <c r="AW205" s="315">
        <f t="shared" si="57"/>
        <v>0</v>
      </c>
      <c r="AX205" s="168"/>
      <c r="AY205" s="168"/>
      <c r="AZ205" s="720" t="e">
        <f t="shared" si="58"/>
        <v>#N/A</v>
      </c>
      <c r="BA205" s="720" t="e">
        <f t="shared" si="59"/>
        <v>#N/A</v>
      </c>
      <c r="BB205" s="720" t="str">
        <f t="shared" si="60"/>
        <v xml:space="preserve"> / </v>
      </c>
      <c r="BC205" s="720" t="e">
        <f t="shared" si="48"/>
        <v>#DIV/0!</v>
      </c>
      <c r="BD205" s="720" t="e">
        <f t="shared" si="61"/>
        <v>#DIV/0!</v>
      </c>
      <c r="BE205" s="720" t="e">
        <f t="shared" si="62"/>
        <v>#DIV/0!</v>
      </c>
      <c r="BF205" s="765"/>
      <c r="BG205" s="765"/>
      <c r="BH205" s="765"/>
      <c r="BI205" s="765"/>
      <c r="BJ205" s="765"/>
      <c r="BK205" s="765"/>
      <c r="BL205" s="765"/>
      <c r="BM205" s="765"/>
      <c r="BN205" s="765"/>
      <c r="BO205" s="765"/>
      <c r="BP205" s="765"/>
      <c r="BQ205" s="765"/>
      <c r="BR205" s="765"/>
      <c r="BS205" s="765"/>
      <c r="BT205" s="765"/>
      <c r="BU205" s="765"/>
      <c r="BV205" s="765"/>
      <c r="BW205" s="765"/>
      <c r="BX205" s="765"/>
      <c r="BY205" s="765"/>
      <c r="BZ205" s="765"/>
      <c r="CA205" s="765"/>
      <c r="CB205" s="765"/>
      <c r="CC205" s="765"/>
      <c r="CD205" s="26"/>
      <c r="CE205" s="729">
        <f t="shared" si="49"/>
        <v>0</v>
      </c>
      <c r="CF205" s="26"/>
      <c r="CG205" s="26"/>
      <c r="CH205" s="26"/>
      <c r="CI205" s="26"/>
      <c r="CJ205" s="26"/>
      <c r="CK205" s="26"/>
      <c r="CL205" s="26"/>
      <c r="CM205" s="26"/>
      <c r="CN205" s="26"/>
      <c r="CO205" s="26"/>
      <c r="CP205" s="26"/>
      <c r="CQ205" s="26"/>
      <c r="CR205" s="26"/>
      <c r="CS205" s="26"/>
      <c r="CT205" s="26"/>
      <c r="CU205" s="26"/>
    </row>
    <row r="206" spans="1:99" ht="15" customHeight="1" x14ac:dyDescent="0.25">
      <c r="A206" s="334">
        <f t="shared" si="50"/>
        <v>0</v>
      </c>
      <c r="B206" s="722"/>
      <c r="C206" s="722"/>
      <c r="D206" s="722"/>
      <c r="E206" s="722"/>
      <c r="F206" s="722"/>
      <c r="G206" s="722"/>
      <c r="H206" s="723"/>
      <c r="I206" s="22"/>
      <c r="J206" s="22"/>
      <c r="K206" s="22"/>
      <c r="L206" s="10"/>
      <c r="M206" s="22"/>
      <c r="N206" s="725"/>
      <c r="O206" s="10"/>
      <c r="P206" s="726"/>
      <c r="Q206" s="749"/>
      <c r="R206" s="726"/>
      <c r="S206" s="726"/>
      <c r="T206" s="726"/>
      <c r="U206" s="316">
        <f t="shared" si="51"/>
        <v>0</v>
      </c>
      <c r="V206" s="168"/>
      <c r="W206" s="331" t="str">
        <f t="shared" si="52"/>
        <v/>
      </c>
      <c r="X206" s="168"/>
      <c r="Y206" s="168"/>
      <c r="Z206" s="168"/>
      <c r="AA206" s="168"/>
      <c r="AB206" s="168"/>
      <c r="AC206" s="168"/>
      <c r="AD206" s="316">
        <f t="shared" si="53"/>
        <v>0</v>
      </c>
      <c r="AE206" s="274"/>
      <c r="AF206" s="724"/>
      <c r="AG206" s="724"/>
      <c r="AH206" s="315">
        <f t="shared" si="54"/>
        <v>0</v>
      </c>
      <c r="AI206" s="759"/>
      <c r="AJ206" s="759"/>
      <c r="AK206" s="759"/>
      <c r="AL206" s="759"/>
      <c r="AM206" s="759"/>
      <c r="AN206" s="759"/>
      <c r="AO206" s="759"/>
      <c r="AP206" s="759"/>
      <c r="AQ206" s="759"/>
      <c r="AR206" s="759"/>
      <c r="AS206" s="315">
        <f t="shared" si="55"/>
        <v>0</v>
      </c>
      <c r="AT206" s="724"/>
      <c r="AU206" s="724"/>
      <c r="AV206" s="315">
        <f t="shared" si="56"/>
        <v>0</v>
      </c>
      <c r="AW206" s="315">
        <f t="shared" si="57"/>
        <v>0</v>
      </c>
      <c r="AX206" s="168"/>
      <c r="AY206" s="168"/>
      <c r="AZ206" s="720" t="e">
        <f t="shared" si="58"/>
        <v>#N/A</v>
      </c>
      <c r="BA206" s="720" t="e">
        <f t="shared" si="59"/>
        <v>#N/A</v>
      </c>
      <c r="BB206" s="720" t="str">
        <f t="shared" si="60"/>
        <v xml:space="preserve"> / </v>
      </c>
      <c r="BC206" s="720" t="e">
        <f t="shared" si="48"/>
        <v>#DIV/0!</v>
      </c>
      <c r="BD206" s="720" t="e">
        <f t="shared" si="61"/>
        <v>#DIV/0!</v>
      </c>
      <c r="BE206" s="720" t="e">
        <f t="shared" si="62"/>
        <v>#DIV/0!</v>
      </c>
      <c r="BF206" s="765"/>
      <c r="BG206" s="765"/>
      <c r="BH206" s="765"/>
      <c r="BI206" s="765"/>
      <c r="BJ206" s="765"/>
      <c r="BK206" s="765"/>
      <c r="BL206" s="765"/>
      <c r="BM206" s="765"/>
      <c r="BN206" s="765"/>
      <c r="BO206" s="765"/>
      <c r="BP206" s="765"/>
      <c r="BQ206" s="765"/>
      <c r="BR206" s="765"/>
      <c r="BS206" s="765"/>
      <c r="BT206" s="765"/>
      <c r="BU206" s="765"/>
      <c r="BV206" s="765"/>
      <c r="BW206" s="765"/>
      <c r="BX206" s="765"/>
      <c r="BY206" s="765"/>
      <c r="BZ206" s="765"/>
      <c r="CA206" s="765"/>
      <c r="CB206" s="765"/>
      <c r="CC206" s="765"/>
      <c r="CD206" s="26"/>
      <c r="CE206" s="729">
        <f t="shared" si="49"/>
        <v>0</v>
      </c>
      <c r="CF206" s="26"/>
      <c r="CG206" s="26"/>
      <c r="CH206" s="26"/>
      <c r="CI206" s="26"/>
      <c r="CJ206" s="26"/>
      <c r="CK206" s="26"/>
      <c r="CL206" s="26"/>
      <c r="CM206" s="26"/>
      <c r="CN206" s="26"/>
      <c r="CO206" s="26"/>
      <c r="CP206" s="26"/>
      <c r="CQ206" s="26"/>
      <c r="CR206" s="26"/>
      <c r="CS206" s="26"/>
      <c r="CT206" s="26"/>
      <c r="CU206" s="26"/>
    </row>
    <row r="207" spans="1:99" ht="15" customHeight="1" x14ac:dyDescent="0.25">
      <c r="A207" s="334">
        <f t="shared" si="50"/>
        <v>0</v>
      </c>
      <c r="B207" s="722"/>
      <c r="C207" s="722"/>
      <c r="D207" s="722"/>
      <c r="E207" s="722"/>
      <c r="F207" s="722"/>
      <c r="G207" s="722"/>
      <c r="H207" s="723"/>
      <c r="I207" s="22"/>
      <c r="J207" s="22"/>
      <c r="K207" s="22"/>
      <c r="L207" s="10"/>
      <c r="M207" s="22"/>
      <c r="N207" s="725"/>
      <c r="O207" s="10"/>
      <c r="P207" s="726"/>
      <c r="Q207" s="749"/>
      <c r="R207" s="726"/>
      <c r="S207" s="726"/>
      <c r="T207" s="726"/>
      <c r="U207" s="316">
        <f t="shared" si="51"/>
        <v>0</v>
      </c>
      <c r="V207" s="168"/>
      <c r="W207" s="331" t="str">
        <f t="shared" si="52"/>
        <v/>
      </c>
      <c r="X207" s="168"/>
      <c r="Y207" s="168"/>
      <c r="Z207" s="168"/>
      <c r="AA207" s="168"/>
      <c r="AB207" s="168"/>
      <c r="AC207" s="168"/>
      <c r="AD207" s="316">
        <f t="shared" si="53"/>
        <v>0</v>
      </c>
      <c r="AE207" s="274"/>
      <c r="AF207" s="724"/>
      <c r="AG207" s="724"/>
      <c r="AH207" s="315">
        <f t="shared" si="54"/>
        <v>0</v>
      </c>
      <c r="AI207" s="759"/>
      <c r="AJ207" s="759"/>
      <c r="AK207" s="759"/>
      <c r="AL207" s="759"/>
      <c r="AM207" s="759"/>
      <c r="AN207" s="759"/>
      <c r="AO207" s="759"/>
      <c r="AP207" s="759"/>
      <c r="AQ207" s="759"/>
      <c r="AR207" s="759"/>
      <c r="AS207" s="315">
        <f t="shared" si="55"/>
        <v>0</v>
      </c>
      <c r="AT207" s="724"/>
      <c r="AU207" s="724"/>
      <c r="AV207" s="315">
        <f t="shared" si="56"/>
        <v>0</v>
      </c>
      <c r="AW207" s="315">
        <f t="shared" si="57"/>
        <v>0</v>
      </c>
      <c r="AX207" s="168"/>
      <c r="AY207" s="168"/>
      <c r="AZ207" s="720" t="e">
        <f t="shared" si="58"/>
        <v>#N/A</v>
      </c>
      <c r="BA207" s="720" t="e">
        <f t="shared" si="59"/>
        <v>#N/A</v>
      </c>
      <c r="BB207" s="720" t="str">
        <f t="shared" si="60"/>
        <v xml:space="preserve"> / </v>
      </c>
      <c r="BC207" s="720" t="e">
        <f t="shared" si="48"/>
        <v>#DIV/0!</v>
      </c>
      <c r="BD207" s="720" t="e">
        <f t="shared" si="61"/>
        <v>#DIV/0!</v>
      </c>
      <c r="BE207" s="720" t="e">
        <f t="shared" si="62"/>
        <v>#DIV/0!</v>
      </c>
      <c r="BF207" s="765"/>
      <c r="BG207" s="765"/>
      <c r="BH207" s="765"/>
      <c r="BI207" s="765"/>
      <c r="BJ207" s="765"/>
      <c r="BK207" s="765"/>
      <c r="BL207" s="765"/>
      <c r="BM207" s="765"/>
      <c r="BN207" s="765"/>
      <c r="BO207" s="765"/>
      <c r="BP207" s="765"/>
      <c r="BQ207" s="765"/>
      <c r="BR207" s="765"/>
      <c r="BS207" s="765"/>
      <c r="BT207" s="765"/>
      <c r="BU207" s="765"/>
      <c r="BV207" s="765"/>
      <c r="BW207" s="765"/>
      <c r="BX207" s="765"/>
      <c r="BY207" s="765"/>
      <c r="BZ207" s="765"/>
      <c r="CA207" s="765"/>
      <c r="CB207" s="765"/>
      <c r="CC207" s="765"/>
      <c r="CD207" s="26"/>
      <c r="CE207" s="729">
        <f t="shared" si="49"/>
        <v>0</v>
      </c>
      <c r="CF207" s="26"/>
      <c r="CG207" s="26"/>
      <c r="CH207" s="26"/>
      <c r="CI207" s="26"/>
      <c r="CJ207" s="26"/>
      <c r="CK207" s="26"/>
      <c r="CL207" s="26"/>
      <c r="CM207" s="26"/>
      <c r="CN207" s="26"/>
      <c r="CO207" s="26"/>
      <c r="CP207" s="26"/>
      <c r="CQ207" s="26"/>
      <c r="CR207" s="26"/>
      <c r="CS207" s="26"/>
      <c r="CT207" s="26"/>
      <c r="CU207" s="26"/>
    </row>
    <row r="208" spans="1:99" ht="15" customHeight="1" x14ac:dyDescent="0.25">
      <c r="A208" s="334">
        <f t="shared" si="50"/>
        <v>0</v>
      </c>
      <c r="B208" s="722"/>
      <c r="C208" s="722"/>
      <c r="D208" s="722"/>
      <c r="E208" s="722"/>
      <c r="F208" s="722"/>
      <c r="G208" s="722"/>
      <c r="H208" s="723"/>
      <c r="I208" s="22"/>
      <c r="J208" s="22"/>
      <c r="K208" s="22"/>
      <c r="L208" s="10"/>
      <c r="M208" s="22"/>
      <c r="N208" s="725"/>
      <c r="O208" s="10"/>
      <c r="P208" s="726"/>
      <c r="Q208" s="749"/>
      <c r="R208" s="726"/>
      <c r="S208" s="726"/>
      <c r="T208" s="726"/>
      <c r="U208" s="316">
        <f t="shared" si="51"/>
        <v>0</v>
      </c>
      <c r="V208" s="168"/>
      <c r="W208" s="331" t="str">
        <f t="shared" si="52"/>
        <v/>
      </c>
      <c r="X208" s="168"/>
      <c r="Y208" s="168"/>
      <c r="Z208" s="168"/>
      <c r="AA208" s="168"/>
      <c r="AB208" s="168"/>
      <c r="AC208" s="168"/>
      <c r="AD208" s="316">
        <f t="shared" si="53"/>
        <v>0</v>
      </c>
      <c r="AE208" s="274"/>
      <c r="AF208" s="724"/>
      <c r="AG208" s="724"/>
      <c r="AH208" s="315">
        <f t="shared" si="54"/>
        <v>0</v>
      </c>
      <c r="AI208" s="759"/>
      <c r="AJ208" s="759"/>
      <c r="AK208" s="759"/>
      <c r="AL208" s="759"/>
      <c r="AM208" s="759"/>
      <c r="AN208" s="759"/>
      <c r="AO208" s="759"/>
      <c r="AP208" s="759"/>
      <c r="AQ208" s="759"/>
      <c r="AR208" s="759"/>
      <c r="AS208" s="315">
        <f t="shared" si="55"/>
        <v>0</v>
      </c>
      <c r="AT208" s="724"/>
      <c r="AU208" s="724"/>
      <c r="AV208" s="315">
        <f t="shared" si="56"/>
        <v>0</v>
      </c>
      <c r="AW208" s="315">
        <f t="shared" si="57"/>
        <v>0</v>
      </c>
      <c r="AX208" s="168"/>
      <c r="AY208" s="168"/>
      <c r="AZ208" s="720" t="e">
        <f t="shared" si="58"/>
        <v>#N/A</v>
      </c>
      <c r="BA208" s="720" t="e">
        <f t="shared" si="59"/>
        <v>#N/A</v>
      </c>
      <c r="BB208" s="720" t="str">
        <f t="shared" si="60"/>
        <v xml:space="preserve"> / </v>
      </c>
      <c r="BC208" s="720" t="e">
        <f t="shared" si="48"/>
        <v>#DIV/0!</v>
      </c>
      <c r="BD208" s="720" t="e">
        <f t="shared" si="61"/>
        <v>#DIV/0!</v>
      </c>
      <c r="BE208" s="720" t="e">
        <f t="shared" si="62"/>
        <v>#DIV/0!</v>
      </c>
      <c r="BF208" s="765"/>
      <c r="BG208" s="765"/>
      <c r="BH208" s="765"/>
      <c r="BI208" s="765"/>
      <c r="BJ208" s="765"/>
      <c r="BK208" s="765"/>
      <c r="BL208" s="765"/>
      <c r="BM208" s="765"/>
      <c r="BN208" s="765"/>
      <c r="BO208" s="765"/>
      <c r="BP208" s="765"/>
      <c r="BQ208" s="765"/>
      <c r="BR208" s="765"/>
      <c r="BS208" s="765"/>
      <c r="BT208" s="765"/>
      <c r="BU208" s="765"/>
      <c r="BV208" s="765"/>
      <c r="BW208" s="765"/>
      <c r="BX208" s="765"/>
      <c r="BY208" s="765"/>
      <c r="BZ208" s="765"/>
      <c r="CA208" s="765"/>
      <c r="CB208" s="765"/>
      <c r="CC208" s="765"/>
      <c r="CD208" s="26"/>
      <c r="CE208" s="729">
        <f t="shared" si="49"/>
        <v>0</v>
      </c>
      <c r="CF208" s="26"/>
      <c r="CG208" s="26"/>
      <c r="CH208" s="26"/>
      <c r="CI208" s="26"/>
      <c r="CJ208" s="26"/>
      <c r="CK208" s="26"/>
      <c r="CL208" s="26"/>
      <c r="CM208" s="26"/>
      <c r="CN208" s="26"/>
      <c r="CO208" s="26"/>
      <c r="CP208" s="26"/>
      <c r="CQ208" s="26"/>
      <c r="CR208" s="26"/>
      <c r="CS208" s="26"/>
      <c r="CT208" s="26"/>
      <c r="CU208" s="26"/>
    </row>
    <row r="209" spans="1:99" ht="15" customHeight="1" x14ac:dyDescent="0.25">
      <c r="A209" s="334">
        <f t="shared" si="50"/>
        <v>0</v>
      </c>
      <c r="B209" s="722"/>
      <c r="C209" s="722"/>
      <c r="D209" s="722"/>
      <c r="E209" s="722"/>
      <c r="F209" s="722"/>
      <c r="G209" s="722"/>
      <c r="H209" s="723"/>
      <c r="I209" s="22"/>
      <c r="J209" s="22"/>
      <c r="K209" s="22"/>
      <c r="L209" s="10"/>
      <c r="M209" s="22"/>
      <c r="N209" s="725"/>
      <c r="O209" s="10"/>
      <c r="P209" s="726"/>
      <c r="Q209" s="749"/>
      <c r="R209" s="726"/>
      <c r="S209" s="726"/>
      <c r="T209" s="726"/>
      <c r="U209" s="316">
        <f t="shared" si="51"/>
        <v>0</v>
      </c>
      <c r="V209" s="168"/>
      <c r="W209" s="331" t="str">
        <f t="shared" si="52"/>
        <v/>
      </c>
      <c r="X209" s="168"/>
      <c r="Y209" s="168"/>
      <c r="Z209" s="168"/>
      <c r="AA209" s="168"/>
      <c r="AB209" s="168"/>
      <c r="AC209" s="168"/>
      <c r="AD209" s="316">
        <f t="shared" si="53"/>
        <v>0</v>
      </c>
      <c r="AE209" s="274"/>
      <c r="AF209" s="724"/>
      <c r="AG209" s="724"/>
      <c r="AH209" s="315">
        <f t="shared" si="54"/>
        <v>0</v>
      </c>
      <c r="AI209" s="759"/>
      <c r="AJ209" s="759"/>
      <c r="AK209" s="759"/>
      <c r="AL209" s="759"/>
      <c r="AM209" s="759"/>
      <c r="AN209" s="759"/>
      <c r="AO209" s="759"/>
      <c r="AP209" s="759"/>
      <c r="AQ209" s="759"/>
      <c r="AR209" s="759"/>
      <c r="AS209" s="315">
        <f t="shared" si="55"/>
        <v>0</v>
      </c>
      <c r="AT209" s="724"/>
      <c r="AU209" s="724"/>
      <c r="AV209" s="315">
        <f t="shared" si="56"/>
        <v>0</v>
      </c>
      <c r="AW209" s="315">
        <f t="shared" si="57"/>
        <v>0</v>
      </c>
      <c r="AX209" s="168"/>
      <c r="AY209" s="168"/>
      <c r="AZ209" s="720" t="e">
        <f t="shared" si="58"/>
        <v>#N/A</v>
      </c>
      <c r="BA209" s="720" t="e">
        <f t="shared" si="59"/>
        <v>#N/A</v>
      </c>
      <c r="BB209" s="720" t="str">
        <f t="shared" si="60"/>
        <v xml:space="preserve"> / </v>
      </c>
      <c r="BC209" s="720" t="e">
        <f t="shared" si="48"/>
        <v>#DIV/0!</v>
      </c>
      <c r="BD209" s="720" t="e">
        <f t="shared" si="61"/>
        <v>#DIV/0!</v>
      </c>
      <c r="BE209" s="720" t="e">
        <f t="shared" si="62"/>
        <v>#DIV/0!</v>
      </c>
      <c r="BF209" s="765"/>
      <c r="BG209" s="765"/>
      <c r="BH209" s="765"/>
      <c r="BI209" s="765"/>
      <c r="BJ209" s="765"/>
      <c r="BK209" s="765"/>
      <c r="BL209" s="765"/>
      <c r="BM209" s="765"/>
      <c r="BN209" s="765"/>
      <c r="BO209" s="765"/>
      <c r="BP209" s="765"/>
      <c r="BQ209" s="765"/>
      <c r="BR209" s="765"/>
      <c r="BS209" s="765"/>
      <c r="BT209" s="765"/>
      <c r="BU209" s="765"/>
      <c r="BV209" s="765"/>
      <c r="BW209" s="765"/>
      <c r="BX209" s="765"/>
      <c r="BY209" s="765"/>
      <c r="BZ209" s="765"/>
      <c r="CA209" s="765"/>
      <c r="CB209" s="765"/>
      <c r="CC209" s="765"/>
      <c r="CD209" s="26"/>
      <c r="CE209" s="729">
        <f t="shared" si="49"/>
        <v>0</v>
      </c>
      <c r="CF209" s="26"/>
      <c r="CG209" s="26"/>
      <c r="CH209" s="26"/>
      <c r="CI209" s="26"/>
      <c r="CJ209" s="26"/>
      <c r="CK209" s="26"/>
      <c r="CL209" s="26"/>
      <c r="CM209" s="26"/>
      <c r="CN209" s="26"/>
      <c r="CO209" s="26"/>
      <c r="CP209" s="26"/>
      <c r="CQ209" s="26"/>
      <c r="CR209" s="26"/>
      <c r="CS209" s="26"/>
      <c r="CT209" s="26"/>
      <c r="CU209" s="26"/>
    </row>
    <row r="210" spans="1:99" ht="15" customHeight="1" x14ac:dyDescent="0.25">
      <c r="A210" s="334">
        <f t="shared" si="50"/>
        <v>0</v>
      </c>
      <c r="B210" s="722"/>
      <c r="C210" s="722"/>
      <c r="D210" s="722"/>
      <c r="E210" s="722"/>
      <c r="F210" s="722"/>
      <c r="G210" s="722"/>
      <c r="H210" s="723"/>
      <c r="I210" s="22"/>
      <c r="J210" s="22"/>
      <c r="K210" s="22"/>
      <c r="L210" s="10"/>
      <c r="M210" s="22"/>
      <c r="N210" s="725"/>
      <c r="O210" s="10"/>
      <c r="P210" s="726"/>
      <c r="Q210" s="749"/>
      <c r="R210" s="726"/>
      <c r="S210" s="726"/>
      <c r="T210" s="726"/>
      <c r="U210" s="316">
        <f t="shared" si="51"/>
        <v>0</v>
      </c>
      <c r="V210" s="168"/>
      <c r="W210" s="331" t="str">
        <f t="shared" si="52"/>
        <v/>
      </c>
      <c r="X210" s="168"/>
      <c r="Y210" s="168"/>
      <c r="Z210" s="168"/>
      <c r="AA210" s="168"/>
      <c r="AB210" s="168"/>
      <c r="AC210" s="168"/>
      <c r="AD210" s="316">
        <f t="shared" si="53"/>
        <v>0</v>
      </c>
      <c r="AE210" s="274"/>
      <c r="AF210" s="724"/>
      <c r="AG210" s="724"/>
      <c r="AH210" s="315">
        <f t="shared" si="54"/>
        <v>0</v>
      </c>
      <c r="AI210" s="759"/>
      <c r="AJ210" s="759"/>
      <c r="AK210" s="759"/>
      <c r="AL210" s="759"/>
      <c r="AM210" s="759"/>
      <c r="AN210" s="759"/>
      <c r="AO210" s="759"/>
      <c r="AP210" s="759"/>
      <c r="AQ210" s="759"/>
      <c r="AR210" s="759"/>
      <c r="AS210" s="315">
        <f t="shared" si="55"/>
        <v>0</v>
      </c>
      <c r="AT210" s="724"/>
      <c r="AU210" s="724"/>
      <c r="AV210" s="315">
        <f t="shared" si="56"/>
        <v>0</v>
      </c>
      <c r="AW210" s="315">
        <f t="shared" si="57"/>
        <v>0</v>
      </c>
      <c r="AX210" s="168"/>
      <c r="AY210" s="168"/>
      <c r="AZ210" s="720" t="e">
        <f t="shared" si="58"/>
        <v>#N/A</v>
      </c>
      <c r="BA210" s="720" t="e">
        <f t="shared" si="59"/>
        <v>#N/A</v>
      </c>
      <c r="BB210" s="720" t="str">
        <f t="shared" si="60"/>
        <v xml:space="preserve"> / </v>
      </c>
      <c r="BC210" s="720" t="e">
        <f t="shared" si="48"/>
        <v>#DIV/0!</v>
      </c>
      <c r="BD210" s="720" t="e">
        <f t="shared" si="61"/>
        <v>#DIV/0!</v>
      </c>
      <c r="BE210" s="720" t="e">
        <f t="shared" si="62"/>
        <v>#DIV/0!</v>
      </c>
      <c r="BF210" s="765"/>
      <c r="BG210" s="765"/>
      <c r="BH210" s="765"/>
      <c r="BI210" s="765"/>
      <c r="BJ210" s="765"/>
      <c r="BK210" s="765"/>
      <c r="BL210" s="765"/>
      <c r="BM210" s="765"/>
      <c r="BN210" s="765"/>
      <c r="BO210" s="765"/>
      <c r="BP210" s="765"/>
      <c r="BQ210" s="765"/>
      <c r="BR210" s="765"/>
      <c r="BS210" s="765"/>
      <c r="BT210" s="765"/>
      <c r="BU210" s="765"/>
      <c r="BV210" s="765"/>
      <c r="BW210" s="765"/>
      <c r="BX210" s="765"/>
      <c r="BY210" s="765"/>
      <c r="BZ210" s="765"/>
      <c r="CA210" s="765"/>
      <c r="CB210" s="765"/>
      <c r="CC210" s="765"/>
      <c r="CD210" s="26"/>
      <c r="CE210" s="729">
        <f t="shared" si="49"/>
        <v>0</v>
      </c>
      <c r="CF210" s="26"/>
      <c r="CG210" s="26"/>
      <c r="CH210" s="26"/>
      <c r="CI210" s="26"/>
      <c r="CJ210" s="26"/>
      <c r="CK210" s="26"/>
      <c r="CL210" s="26"/>
      <c r="CM210" s="26"/>
      <c r="CN210" s="26"/>
      <c r="CO210" s="26"/>
      <c r="CP210" s="26"/>
      <c r="CQ210" s="26"/>
      <c r="CR210" s="26"/>
      <c r="CS210" s="26"/>
      <c r="CT210" s="26"/>
      <c r="CU210" s="26"/>
    </row>
    <row r="211" spans="1:99" ht="15" customHeight="1" x14ac:dyDescent="0.25">
      <c r="A211" s="334">
        <f t="shared" si="50"/>
        <v>0</v>
      </c>
      <c r="B211" s="722"/>
      <c r="C211" s="722"/>
      <c r="D211" s="722"/>
      <c r="E211" s="722"/>
      <c r="F211" s="722"/>
      <c r="G211" s="722"/>
      <c r="H211" s="723"/>
      <c r="I211" s="22"/>
      <c r="J211" s="22"/>
      <c r="K211" s="22"/>
      <c r="L211" s="10"/>
      <c r="M211" s="22"/>
      <c r="N211" s="725"/>
      <c r="O211" s="10"/>
      <c r="P211" s="726"/>
      <c r="Q211" s="749"/>
      <c r="R211" s="726"/>
      <c r="S211" s="726"/>
      <c r="T211" s="726"/>
      <c r="U211" s="316">
        <f t="shared" si="51"/>
        <v>0</v>
      </c>
      <c r="V211" s="168"/>
      <c r="W211" s="331" t="str">
        <f t="shared" si="52"/>
        <v/>
      </c>
      <c r="X211" s="168"/>
      <c r="Y211" s="168"/>
      <c r="Z211" s="168"/>
      <c r="AA211" s="168"/>
      <c r="AB211" s="168"/>
      <c r="AC211" s="168"/>
      <c r="AD211" s="316">
        <f t="shared" si="53"/>
        <v>0</v>
      </c>
      <c r="AE211" s="274"/>
      <c r="AF211" s="724"/>
      <c r="AG211" s="724"/>
      <c r="AH211" s="315">
        <f t="shared" si="54"/>
        <v>0</v>
      </c>
      <c r="AI211" s="759"/>
      <c r="AJ211" s="759"/>
      <c r="AK211" s="759"/>
      <c r="AL211" s="759"/>
      <c r="AM211" s="759"/>
      <c r="AN211" s="759"/>
      <c r="AO211" s="759"/>
      <c r="AP211" s="759"/>
      <c r="AQ211" s="759"/>
      <c r="AR211" s="759"/>
      <c r="AS211" s="315">
        <f t="shared" si="55"/>
        <v>0</v>
      </c>
      <c r="AT211" s="724"/>
      <c r="AU211" s="724"/>
      <c r="AV211" s="315">
        <f t="shared" si="56"/>
        <v>0</v>
      </c>
      <c r="AW211" s="315">
        <f t="shared" si="57"/>
        <v>0</v>
      </c>
      <c r="AX211" s="168"/>
      <c r="AY211" s="168"/>
      <c r="AZ211" s="720" t="e">
        <f t="shared" si="58"/>
        <v>#N/A</v>
      </c>
      <c r="BA211" s="720" t="e">
        <f t="shared" si="59"/>
        <v>#N/A</v>
      </c>
      <c r="BB211" s="720" t="str">
        <f t="shared" si="60"/>
        <v xml:space="preserve"> / </v>
      </c>
      <c r="BC211" s="720" t="e">
        <f t="shared" si="48"/>
        <v>#DIV/0!</v>
      </c>
      <c r="BD211" s="720" t="e">
        <f t="shared" si="61"/>
        <v>#DIV/0!</v>
      </c>
      <c r="BE211" s="720" t="e">
        <f t="shared" si="62"/>
        <v>#DIV/0!</v>
      </c>
      <c r="BF211" s="765"/>
      <c r="BG211" s="765"/>
      <c r="BH211" s="765"/>
      <c r="BI211" s="765"/>
      <c r="BJ211" s="765"/>
      <c r="BK211" s="765"/>
      <c r="BL211" s="765"/>
      <c r="BM211" s="765"/>
      <c r="BN211" s="765"/>
      <c r="BO211" s="765"/>
      <c r="BP211" s="765"/>
      <c r="BQ211" s="765"/>
      <c r="BR211" s="765"/>
      <c r="BS211" s="765"/>
      <c r="BT211" s="765"/>
      <c r="BU211" s="765"/>
      <c r="BV211" s="765"/>
      <c r="BW211" s="765"/>
      <c r="BX211" s="765"/>
      <c r="BY211" s="765"/>
      <c r="BZ211" s="765"/>
      <c r="CA211" s="765"/>
      <c r="CB211" s="765"/>
      <c r="CC211" s="765"/>
      <c r="CD211" s="26"/>
      <c r="CE211" s="729">
        <f t="shared" si="49"/>
        <v>0</v>
      </c>
      <c r="CF211" s="26"/>
      <c r="CG211" s="26"/>
      <c r="CH211" s="26"/>
      <c r="CI211" s="26"/>
      <c r="CJ211" s="26"/>
      <c r="CK211" s="26"/>
      <c r="CL211" s="26"/>
      <c r="CM211" s="26"/>
      <c r="CN211" s="26"/>
      <c r="CO211" s="26"/>
      <c r="CP211" s="26"/>
      <c r="CQ211" s="26"/>
      <c r="CR211" s="26"/>
      <c r="CS211" s="26"/>
      <c r="CT211" s="26"/>
      <c r="CU211" s="26"/>
    </row>
    <row r="212" spans="1:99" ht="15" customHeight="1" x14ac:dyDescent="0.25">
      <c r="A212" s="334">
        <f t="shared" si="50"/>
        <v>0</v>
      </c>
      <c r="B212" s="722"/>
      <c r="C212" s="722"/>
      <c r="D212" s="722"/>
      <c r="E212" s="722"/>
      <c r="F212" s="722"/>
      <c r="G212" s="722"/>
      <c r="H212" s="723"/>
      <c r="I212" s="22"/>
      <c r="J212" s="22"/>
      <c r="K212" s="22"/>
      <c r="L212" s="10"/>
      <c r="M212" s="22"/>
      <c r="N212" s="725"/>
      <c r="O212" s="10"/>
      <c r="P212" s="726"/>
      <c r="Q212" s="749"/>
      <c r="R212" s="726"/>
      <c r="S212" s="726"/>
      <c r="T212" s="726"/>
      <c r="U212" s="316">
        <f t="shared" si="51"/>
        <v>0</v>
      </c>
      <c r="V212" s="168"/>
      <c r="W212" s="331" t="str">
        <f t="shared" si="52"/>
        <v/>
      </c>
      <c r="X212" s="168"/>
      <c r="Y212" s="168"/>
      <c r="Z212" s="168"/>
      <c r="AA212" s="168"/>
      <c r="AB212" s="168"/>
      <c r="AC212" s="168"/>
      <c r="AD212" s="316">
        <f t="shared" si="53"/>
        <v>0</v>
      </c>
      <c r="AE212" s="274"/>
      <c r="AF212" s="724"/>
      <c r="AG212" s="724"/>
      <c r="AH212" s="315">
        <f t="shared" si="54"/>
        <v>0</v>
      </c>
      <c r="AI212" s="759"/>
      <c r="AJ212" s="759"/>
      <c r="AK212" s="759"/>
      <c r="AL212" s="759"/>
      <c r="AM212" s="759"/>
      <c r="AN212" s="759"/>
      <c r="AO212" s="759"/>
      <c r="AP212" s="759"/>
      <c r="AQ212" s="759"/>
      <c r="AR212" s="759"/>
      <c r="AS212" s="315">
        <f t="shared" si="55"/>
        <v>0</v>
      </c>
      <c r="AT212" s="724"/>
      <c r="AU212" s="724"/>
      <c r="AV212" s="315">
        <f t="shared" si="56"/>
        <v>0</v>
      </c>
      <c r="AW212" s="315">
        <f t="shared" si="57"/>
        <v>0</v>
      </c>
      <c r="AX212" s="168"/>
      <c r="AY212" s="168"/>
      <c r="AZ212" s="720" t="e">
        <f t="shared" si="58"/>
        <v>#N/A</v>
      </c>
      <c r="BA212" s="720" t="e">
        <f t="shared" si="59"/>
        <v>#N/A</v>
      </c>
      <c r="BB212" s="720" t="str">
        <f t="shared" si="60"/>
        <v xml:space="preserve"> / </v>
      </c>
      <c r="BC212" s="720" t="e">
        <f t="shared" si="48"/>
        <v>#DIV/0!</v>
      </c>
      <c r="BD212" s="720" t="e">
        <f t="shared" si="61"/>
        <v>#DIV/0!</v>
      </c>
      <c r="BE212" s="720" t="e">
        <f t="shared" si="62"/>
        <v>#DIV/0!</v>
      </c>
      <c r="BF212" s="765"/>
      <c r="BG212" s="765"/>
      <c r="BH212" s="765"/>
      <c r="BI212" s="765"/>
      <c r="BJ212" s="765"/>
      <c r="BK212" s="765"/>
      <c r="BL212" s="765"/>
      <c r="BM212" s="765"/>
      <c r="BN212" s="765"/>
      <c r="BO212" s="765"/>
      <c r="BP212" s="765"/>
      <c r="BQ212" s="765"/>
      <c r="BR212" s="765"/>
      <c r="BS212" s="765"/>
      <c r="BT212" s="765"/>
      <c r="BU212" s="765"/>
      <c r="BV212" s="765"/>
      <c r="BW212" s="765"/>
      <c r="BX212" s="765"/>
      <c r="BY212" s="765"/>
      <c r="BZ212" s="765"/>
      <c r="CA212" s="765"/>
      <c r="CB212" s="765"/>
      <c r="CC212" s="765"/>
      <c r="CD212" s="26"/>
      <c r="CE212" s="729">
        <f t="shared" si="49"/>
        <v>0</v>
      </c>
      <c r="CF212" s="26"/>
      <c r="CG212" s="26"/>
      <c r="CH212" s="26"/>
      <c r="CI212" s="26"/>
      <c r="CJ212" s="26"/>
      <c r="CK212" s="26"/>
      <c r="CL212" s="26"/>
      <c r="CM212" s="26"/>
      <c r="CN212" s="26"/>
      <c r="CO212" s="26"/>
      <c r="CP212" s="26"/>
      <c r="CQ212" s="26"/>
      <c r="CR212" s="26"/>
      <c r="CS212" s="26"/>
      <c r="CT212" s="26"/>
      <c r="CU212" s="26"/>
    </row>
    <row r="213" spans="1:99" ht="15" customHeight="1" x14ac:dyDescent="0.25">
      <c r="A213" s="334">
        <f t="shared" si="50"/>
        <v>0</v>
      </c>
      <c r="B213" s="722"/>
      <c r="C213" s="722"/>
      <c r="D213" s="722"/>
      <c r="E213" s="722"/>
      <c r="F213" s="722"/>
      <c r="G213" s="722"/>
      <c r="H213" s="723"/>
      <c r="I213" s="22"/>
      <c r="J213" s="22"/>
      <c r="K213" s="22"/>
      <c r="L213" s="10"/>
      <c r="M213" s="22"/>
      <c r="N213" s="725"/>
      <c r="O213" s="10"/>
      <c r="P213" s="726"/>
      <c r="Q213" s="749"/>
      <c r="R213" s="726"/>
      <c r="S213" s="726"/>
      <c r="T213" s="726"/>
      <c r="U213" s="316">
        <f t="shared" si="51"/>
        <v>0</v>
      </c>
      <c r="V213" s="168"/>
      <c r="W213" s="331" t="str">
        <f t="shared" si="52"/>
        <v/>
      </c>
      <c r="X213" s="168"/>
      <c r="Y213" s="168"/>
      <c r="Z213" s="168"/>
      <c r="AA213" s="168"/>
      <c r="AB213" s="168"/>
      <c r="AC213" s="168"/>
      <c r="AD213" s="316">
        <f t="shared" si="53"/>
        <v>0</v>
      </c>
      <c r="AE213" s="274"/>
      <c r="AF213" s="724"/>
      <c r="AG213" s="724"/>
      <c r="AH213" s="315">
        <f t="shared" si="54"/>
        <v>0</v>
      </c>
      <c r="AI213" s="759"/>
      <c r="AJ213" s="759"/>
      <c r="AK213" s="759"/>
      <c r="AL213" s="759"/>
      <c r="AM213" s="759"/>
      <c r="AN213" s="759"/>
      <c r="AO213" s="759"/>
      <c r="AP213" s="759"/>
      <c r="AQ213" s="759"/>
      <c r="AR213" s="759"/>
      <c r="AS213" s="315">
        <f t="shared" si="55"/>
        <v>0</v>
      </c>
      <c r="AT213" s="724"/>
      <c r="AU213" s="724"/>
      <c r="AV213" s="315">
        <f t="shared" si="56"/>
        <v>0</v>
      </c>
      <c r="AW213" s="315">
        <f t="shared" si="57"/>
        <v>0</v>
      </c>
      <c r="AX213" s="168"/>
      <c r="AY213" s="168"/>
      <c r="AZ213" s="720" t="e">
        <f t="shared" si="58"/>
        <v>#N/A</v>
      </c>
      <c r="BA213" s="720" t="e">
        <f t="shared" si="59"/>
        <v>#N/A</v>
      </c>
      <c r="BB213" s="720" t="str">
        <f t="shared" si="60"/>
        <v xml:space="preserve"> / </v>
      </c>
      <c r="BC213" s="720" t="e">
        <f t="shared" si="48"/>
        <v>#DIV/0!</v>
      </c>
      <c r="BD213" s="720" t="e">
        <f t="shared" si="61"/>
        <v>#DIV/0!</v>
      </c>
      <c r="BE213" s="720" t="e">
        <f t="shared" si="62"/>
        <v>#DIV/0!</v>
      </c>
      <c r="BF213" s="765"/>
      <c r="BG213" s="765"/>
      <c r="BH213" s="765"/>
      <c r="BI213" s="765"/>
      <c r="BJ213" s="765"/>
      <c r="BK213" s="765"/>
      <c r="BL213" s="765"/>
      <c r="BM213" s="765"/>
      <c r="BN213" s="765"/>
      <c r="BO213" s="765"/>
      <c r="BP213" s="765"/>
      <c r="BQ213" s="765"/>
      <c r="BR213" s="765"/>
      <c r="BS213" s="765"/>
      <c r="BT213" s="765"/>
      <c r="BU213" s="765"/>
      <c r="BV213" s="765"/>
      <c r="BW213" s="765"/>
      <c r="BX213" s="765"/>
      <c r="BY213" s="765"/>
      <c r="BZ213" s="765"/>
      <c r="CA213" s="765"/>
      <c r="CB213" s="765"/>
      <c r="CC213" s="765"/>
      <c r="CD213" s="26"/>
      <c r="CE213" s="729">
        <f t="shared" si="49"/>
        <v>0</v>
      </c>
      <c r="CF213" s="26"/>
      <c r="CG213" s="26"/>
      <c r="CH213" s="26"/>
      <c r="CI213" s="26"/>
      <c r="CJ213" s="26"/>
      <c r="CK213" s="26"/>
      <c r="CL213" s="26"/>
      <c r="CM213" s="26"/>
      <c r="CN213" s="26"/>
      <c r="CO213" s="26"/>
      <c r="CP213" s="26"/>
      <c r="CQ213" s="26"/>
      <c r="CR213" s="26"/>
      <c r="CS213" s="26"/>
      <c r="CT213" s="26"/>
      <c r="CU213" s="26"/>
    </row>
    <row r="214" spans="1:99" ht="15" customHeight="1" x14ac:dyDescent="0.25">
      <c r="A214" s="334">
        <f t="shared" si="50"/>
        <v>0</v>
      </c>
      <c r="B214" s="722"/>
      <c r="C214" s="722"/>
      <c r="D214" s="722"/>
      <c r="E214" s="722"/>
      <c r="F214" s="722"/>
      <c r="G214" s="722"/>
      <c r="H214" s="723"/>
      <c r="I214" s="22"/>
      <c r="J214" s="22"/>
      <c r="K214" s="22"/>
      <c r="L214" s="10"/>
      <c r="M214" s="22"/>
      <c r="N214" s="725"/>
      <c r="O214" s="10"/>
      <c r="P214" s="726"/>
      <c r="Q214" s="749"/>
      <c r="R214" s="726"/>
      <c r="S214" s="726"/>
      <c r="T214" s="726"/>
      <c r="U214" s="316">
        <f t="shared" si="51"/>
        <v>0</v>
      </c>
      <c r="V214" s="168"/>
      <c r="W214" s="331" t="str">
        <f t="shared" si="52"/>
        <v/>
      </c>
      <c r="X214" s="168"/>
      <c r="Y214" s="168"/>
      <c r="Z214" s="168"/>
      <c r="AA214" s="168"/>
      <c r="AB214" s="168"/>
      <c r="AC214" s="168"/>
      <c r="AD214" s="316">
        <f t="shared" si="53"/>
        <v>0</v>
      </c>
      <c r="AE214" s="274"/>
      <c r="AF214" s="724"/>
      <c r="AG214" s="724"/>
      <c r="AH214" s="315">
        <f t="shared" si="54"/>
        <v>0</v>
      </c>
      <c r="AI214" s="759"/>
      <c r="AJ214" s="759"/>
      <c r="AK214" s="759"/>
      <c r="AL214" s="759"/>
      <c r="AM214" s="759"/>
      <c r="AN214" s="759"/>
      <c r="AO214" s="759"/>
      <c r="AP214" s="759"/>
      <c r="AQ214" s="759"/>
      <c r="AR214" s="759"/>
      <c r="AS214" s="315">
        <f t="shared" si="55"/>
        <v>0</v>
      </c>
      <c r="AT214" s="724"/>
      <c r="AU214" s="724"/>
      <c r="AV214" s="315">
        <f t="shared" si="56"/>
        <v>0</v>
      </c>
      <c r="AW214" s="315">
        <f t="shared" si="57"/>
        <v>0</v>
      </c>
      <c r="AX214" s="168"/>
      <c r="AY214" s="168"/>
      <c r="AZ214" s="720" t="e">
        <f t="shared" si="58"/>
        <v>#N/A</v>
      </c>
      <c r="BA214" s="720" t="e">
        <f t="shared" si="59"/>
        <v>#N/A</v>
      </c>
      <c r="BB214" s="720" t="str">
        <f t="shared" si="60"/>
        <v xml:space="preserve"> / </v>
      </c>
      <c r="BC214" s="720" t="e">
        <f t="shared" si="48"/>
        <v>#DIV/0!</v>
      </c>
      <c r="BD214" s="720" t="e">
        <f t="shared" si="61"/>
        <v>#DIV/0!</v>
      </c>
      <c r="BE214" s="720" t="e">
        <f t="shared" si="62"/>
        <v>#DIV/0!</v>
      </c>
      <c r="BF214" s="765"/>
      <c r="BG214" s="765"/>
      <c r="BH214" s="765"/>
      <c r="BI214" s="765"/>
      <c r="BJ214" s="765"/>
      <c r="BK214" s="765"/>
      <c r="BL214" s="765"/>
      <c r="BM214" s="765"/>
      <c r="BN214" s="765"/>
      <c r="BO214" s="765"/>
      <c r="BP214" s="765"/>
      <c r="BQ214" s="765"/>
      <c r="BR214" s="765"/>
      <c r="BS214" s="765"/>
      <c r="BT214" s="765"/>
      <c r="BU214" s="765"/>
      <c r="BV214" s="765"/>
      <c r="BW214" s="765"/>
      <c r="BX214" s="765"/>
      <c r="BY214" s="765"/>
      <c r="BZ214" s="765"/>
      <c r="CA214" s="765"/>
      <c r="CB214" s="765"/>
      <c r="CC214" s="765"/>
      <c r="CD214" s="26"/>
      <c r="CE214" s="729">
        <f t="shared" si="49"/>
        <v>0</v>
      </c>
      <c r="CF214" s="26"/>
      <c r="CG214" s="26"/>
      <c r="CH214" s="26"/>
      <c r="CI214" s="26"/>
      <c r="CJ214" s="26"/>
      <c r="CK214" s="26"/>
      <c r="CL214" s="26"/>
      <c r="CM214" s="26"/>
      <c r="CN214" s="26"/>
      <c r="CO214" s="26"/>
      <c r="CP214" s="26"/>
      <c r="CQ214" s="26"/>
      <c r="CR214" s="26"/>
      <c r="CS214" s="26"/>
      <c r="CT214" s="26"/>
      <c r="CU214" s="26"/>
    </row>
    <row r="215" spans="1:99" ht="15" customHeight="1" x14ac:dyDescent="0.25">
      <c r="A215" s="334">
        <f t="shared" si="50"/>
        <v>0</v>
      </c>
      <c r="B215" s="722"/>
      <c r="C215" s="722"/>
      <c r="D215" s="722"/>
      <c r="E215" s="722"/>
      <c r="F215" s="722"/>
      <c r="G215" s="722"/>
      <c r="H215" s="723"/>
      <c r="I215" s="22"/>
      <c r="J215" s="22"/>
      <c r="K215" s="22"/>
      <c r="L215" s="10"/>
      <c r="M215" s="22"/>
      <c r="N215" s="725"/>
      <c r="O215" s="10"/>
      <c r="P215" s="726"/>
      <c r="Q215" s="749"/>
      <c r="R215" s="726"/>
      <c r="S215" s="726"/>
      <c r="T215" s="726"/>
      <c r="U215" s="316">
        <f t="shared" si="51"/>
        <v>0</v>
      </c>
      <c r="V215" s="168"/>
      <c r="W215" s="331" t="str">
        <f t="shared" si="52"/>
        <v/>
      </c>
      <c r="X215" s="168"/>
      <c r="Y215" s="168"/>
      <c r="Z215" s="168"/>
      <c r="AA215" s="168"/>
      <c r="AB215" s="168"/>
      <c r="AC215" s="168"/>
      <c r="AD215" s="316">
        <f t="shared" si="53"/>
        <v>0</v>
      </c>
      <c r="AE215" s="274"/>
      <c r="AF215" s="724"/>
      <c r="AG215" s="724"/>
      <c r="AH215" s="315">
        <f t="shared" si="54"/>
        <v>0</v>
      </c>
      <c r="AI215" s="759"/>
      <c r="AJ215" s="759"/>
      <c r="AK215" s="759"/>
      <c r="AL215" s="759"/>
      <c r="AM215" s="759"/>
      <c r="AN215" s="759"/>
      <c r="AO215" s="759"/>
      <c r="AP215" s="759"/>
      <c r="AQ215" s="759"/>
      <c r="AR215" s="759"/>
      <c r="AS215" s="315">
        <f t="shared" si="55"/>
        <v>0</v>
      </c>
      <c r="AT215" s="724"/>
      <c r="AU215" s="724"/>
      <c r="AV215" s="315">
        <f t="shared" si="56"/>
        <v>0</v>
      </c>
      <c r="AW215" s="315">
        <f t="shared" si="57"/>
        <v>0</v>
      </c>
      <c r="AX215" s="168"/>
      <c r="AY215" s="168"/>
      <c r="AZ215" s="720" t="e">
        <f t="shared" si="58"/>
        <v>#N/A</v>
      </c>
      <c r="BA215" s="720" t="e">
        <f t="shared" si="59"/>
        <v>#N/A</v>
      </c>
      <c r="BB215" s="720" t="str">
        <f t="shared" si="60"/>
        <v xml:space="preserve"> / </v>
      </c>
      <c r="BC215" s="720" t="e">
        <f t="shared" si="48"/>
        <v>#DIV/0!</v>
      </c>
      <c r="BD215" s="720" t="e">
        <f t="shared" si="61"/>
        <v>#DIV/0!</v>
      </c>
      <c r="BE215" s="720" t="e">
        <f t="shared" si="62"/>
        <v>#DIV/0!</v>
      </c>
      <c r="BF215" s="765"/>
      <c r="BG215" s="765"/>
      <c r="BH215" s="765"/>
      <c r="BI215" s="765"/>
      <c r="BJ215" s="765"/>
      <c r="BK215" s="765"/>
      <c r="BL215" s="765"/>
      <c r="BM215" s="765"/>
      <c r="BN215" s="765"/>
      <c r="BO215" s="765"/>
      <c r="BP215" s="765"/>
      <c r="BQ215" s="765"/>
      <c r="BR215" s="765"/>
      <c r="BS215" s="765"/>
      <c r="BT215" s="765"/>
      <c r="BU215" s="765"/>
      <c r="BV215" s="765"/>
      <c r="BW215" s="765"/>
      <c r="BX215" s="765"/>
      <c r="BY215" s="765"/>
      <c r="BZ215" s="765"/>
      <c r="CA215" s="765"/>
      <c r="CB215" s="765"/>
      <c r="CC215" s="765"/>
      <c r="CD215" s="26"/>
      <c r="CE215" s="729">
        <f t="shared" si="49"/>
        <v>0</v>
      </c>
      <c r="CF215" s="26"/>
      <c r="CG215" s="26"/>
      <c r="CH215" s="26"/>
      <c r="CI215" s="26"/>
      <c r="CJ215" s="26"/>
      <c r="CK215" s="26"/>
      <c r="CL215" s="26"/>
      <c r="CM215" s="26"/>
      <c r="CN215" s="26"/>
      <c r="CO215" s="26"/>
      <c r="CP215" s="26"/>
      <c r="CQ215" s="26"/>
      <c r="CR215" s="26"/>
      <c r="CS215" s="26"/>
      <c r="CT215" s="26"/>
      <c r="CU215" s="26"/>
    </row>
    <row r="216" spans="1:99" ht="15" customHeight="1" x14ac:dyDescent="0.25">
      <c r="A216" s="334">
        <f t="shared" si="50"/>
        <v>0</v>
      </c>
      <c r="B216" s="722"/>
      <c r="C216" s="722"/>
      <c r="D216" s="722"/>
      <c r="E216" s="722"/>
      <c r="F216" s="722"/>
      <c r="G216" s="722"/>
      <c r="H216" s="723"/>
      <c r="I216" s="22"/>
      <c r="J216" s="22"/>
      <c r="K216" s="22"/>
      <c r="L216" s="10"/>
      <c r="M216" s="22"/>
      <c r="N216" s="725"/>
      <c r="O216" s="10"/>
      <c r="P216" s="726"/>
      <c r="Q216" s="749"/>
      <c r="R216" s="726"/>
      <c r="S216" s="726"/>
      <c r="T216" s="726"/>
      <c r="U216" s="316">
        <f t="shared" si="51"/>
        <v>0</v>
      </c>
      <c r="V216" s="168"/>
      <c r="W216" s="331" t="str">
        <f t="shared" si="52"/>
        <v/>
      </c>
      <c r="X216" s="168"/>
      <c r="Y216" s="168"/>
      <c r="Z216" s="168"/>
      <c r="AA216" s="168"/>
      <c r="AB216" s="168"/>
      <c r="AC216" s="168"/>
      <c r="AD216" s="316">
        <f t="shared" si="53"/>
        <v>0</v>
      </c>
      <c r="AE216" s="274"/>
      <c r="AF216" s="724"/>
      <c r="AG216" s="724"/>
      <c r="AH216" s="315">
        <f t="shared" si="54"/>
        <v>0</v>
      </c>
      <c r="AI216" s="759"/>
      <c r="AJ216" s="759"/>
      <c r="AK216" s="759"/>
      <c r="AL216" s="759"/>
      <c r="AM216" s="759"/>
      <c r="AN216" s="759"/>
      <c r="AO216" s="759"/>
      <c r="AP216" s="759"/>
      <c r="AQ216" s="759"/>
      <c r="AR216" s="759"/>
      <c r="AS216" s="315">
        <f t="shared" si="55"/>
        <v>0</v>
      </c>
      <c r="AT216" s="724"/>
      <c r="AU216" s="724"/>
      <c r="AV216" s="315">
        <f t="shared" si="56"/>
        <v>0</v>
      </c>
      <c r="AW216" s="315">
        <f t="shared" si="57"/>
        <v>0</v>
      </c>
      <c r="AX216" s="168"/>
      <c r="AY216" s="168"/>
      <c r="AZ216" s="720" t="e">
        <f t="shared" si="58"/>
        <v>#N/A</v>
      </c>
      <c r="BA216" s="720" t="e">
        <f t="shared" si="59"/>
        <v>#N/A</v>
      </c>
      <c r="BB216" s="720" t="str">
        <f t="shared" si="60"/>
        <v xml:space="preserve"> / </v>
      </c>
      <c r="BC216" s="720" t="e">
        <f t="shared" si="48"/>
        <v>#DIV/0!</v>
      </c>
      <c r="BD216" s="720" t="e">
        <f t="shared" si="61"/>
        <v>#DIV/0!</v>
      </c>
      <c r="BE216" s="720" t="e">
        <f t="shared" si="62"/>
        <v>#DIV/0!</v>
      </c>
      <c r="BF216" s="765"/>
      <c r="BG216" s="765"/>
      <c r="BH216" s="765"/>
      <c r="BI216" s="765"/>
      <c r="BJ216" s="765"/>
      <c r="BK216" s="765"/>
      <c r="BL216" s="765"/>
      <c r="BM216" s="765"/>
      <c r="BN216" s="765"/>
      <c r="BO216" s="765"/>
      <c r="BP216" s="765"/>
      <c r="BQ216" s="765"/>
      <c r="BR216" s="765"/>
      <c r="BS216" s="765"/>
      <c r="BT216" s="765"/>
      <c r="BU216" s="765"/>
      <c r="BV216" s="765"/>
      <c r="BW216" s="765"/>
      <c r="BX216" s="765"/>
      <c r="BY216" s="765"/>
      <c r="BZ216" s="765"/>
      <c r="CA216" s="765"/>
      <c r="CB216" s="765"/>
      <c r="CC216" s="765"/>
      <c r="CD216" s="26"/>
      <c r="CE216" s="729">
        <f t="shared" si="49"/>
        <v>0</v>
      </c>
      <c r="CF216" s="26"/>
      <c r="CG216" s="26"/>
      <c r="CH216" s="26"/>
      <c r="CI216" s="26"/>
      <c r="CJ216" s="26"/>
      <c r="CK216" s="26"/>
      <c r="CL216" s="26"/>
      <c r="CM216" s="26"/>
      <c r="CN216" s="26"/>
      <c r="CO216" s="26"/>
      <c r="CP216" s="26"/>
      <c r="CQ216" s="26"/>
      <c r="CR216" s="26"/>
      <c r="CS216" s="26"/>
      <c r="CT216" s="26"/>
      <c r="CU216" s="26"/>
    </row>
    <row r="217" spans="1:99" ht="15" customHeight="1" x14ac:dyDescent="0.25">
      <c r="A217" s="334">
        <f t="shared" si="50"/>
        <v>0</v>
      </c>
      <c r="B217" s="722"/>
      <c r="C217" s="722"/>
      <c r="D217" s="722"/>
      <c r="E217" s="722"/>
      <c r="F217" s="722"/>
      <c r="G217" s="722"/>
      <c r="H217" s="723"/>
      <c r="I217" s="22"/>
      <c r="J217" s="22"/>
      <c r="K217" s="22"/>
      <c r="L217" s="10"/>
      <c r="M217" s="22"/>
      <c r="N217" s="725"/>
      <c r="O217" s="10"/>
      <c r="P217" s="726"/>
      <c r="Q217" s="749"/>
      <c r="R217" s="726"/>
      <c r="S217" s="726"/>
      <c r="T217" s="726"/>
      <c r="U217" s="316">
        <f t="shared" si="51"/>
        <v>0</v>
      </c>
      <c r="V217" s="168"/>
      <c r="W217" s="331" t="str">
        <f t="shared" si="52"/>
        <v/>
      </c>
      <c r="X217" s="168"/>
      <c r="Y217" s="168"/>
      <c r="Z217" s="168"/>
      <c r="AA217" s="168"/>
      <c r="AB217" s="168"/>
      <c r="AC217" s="168"/>
      <c r="AD217" s="316">
        <f t="shared" si="53"/>
        <v>0</v>
      </c>
      <c r="AE217" s="274"/>
      <c r="AF217" s="724"/>
      <c r="AG217" s="724"/>
      <c r="AH217" s="315">
        <f t="shared" si="54"/>
        <v>0</v>
      </c>
      <c r="AI217" s="759"/>
      <c r="AJ217" s="759"/>
      <c r="AK217" s="759"/>
      <c r="AL217" s="759"/>
      <c r="AM217" s="759"/>
      <c r="AN217" s="759"/>
      <c r="AO217" s="759"/>
      <c r="AP217" s="759"/>
      <c r="AQ217" s="759"/>
      <c r="AR217" s="759"/>
      <c r="AS217" s="315">
        <f t="shared" si="55"/>
        <v>0</v>
      </c>
      <c r="AT217" s="724"/>
      <c r="AU217" s="724"/>
      <c r="AV217" s="315">
        <f t="shared" si="56"/>
        <v>0</v>
      </c>
      <c r="AW217" s="315">
        <f t="shared" si="57"/>
        <v>0</v>
      </c>
      <c r="AX217" s="168"/>
      <c r="AY217" s="168"/>
      <c r="AZ217" s="720" t="e">
        <f t="shared" si="58"/>
        <v>#N/A</v>
      </c>
      <c r="BA217" s="720" t="e">
        <f t="shared" si="59"/>
        <v>#N/A</v>
      </c>
      <c r="BB217" s="720" t="str">
        <f t="shared" si="60"/>
        <v xml:space="preserve"> / </v>
      </c>
      <c r="BC217" s="720" t="e">
        <f t="shared" si="48"/>
        <v>#DIV/0!</v>
      </c>
      <c r="BD217" s="720" t="e">
        <f t="shared" si="61"/>
        <v>#DIV/0!</v>
      </c>
      <c r="BE217" s="720" t="e">
        <f t="shared" si="62"/>
        <v>#DIV/0!</v>
      </c>
      <c r="BF217" s="765"/>
      <c r="BG217" s="765"/>
      <c r="BH217" s="765"/>
      <c r="BI217" s="765"/>
      <c r="BJ217" s="765"/>
      <c r="BK217" s="765"/>
      <c r="BL217" s="765"/>
      <c r="BM217" s="765"/>
      <c r="BN217" s="765"/>
      <c r="BO217" s="765"/>
      <c r="BP217" s="765"/>
      <c r="BQ217" s="765"/>
      <c r="BR217" s="765"/>
      <c r="BS217" s="765"/>
      <c r="BT217" s="765"/>
      <c r="BU217" s="765"/>
      <c r="BV217" s="765"/>
      <c r="BW217" s="765"/>
      <c r="BX217" s="765"/>
      <c r="BY217" s="765"/>
      <c r="BZ217" s="765"/>
      <c r="CA217" s="765"/>
      <c r="CB217" s="765"/>
      <c r="CC217" s="765"/>
      <c r="CD217" s="26"/>
      <c r="CE217" s="729">
        <f t="shared" si="49"/>
        <v>0</v>
      </c>
      <c r="CF217" s="26"/>
      <c r="CG217" s="26"/>
      <c r="CH217" s="26"/>
      <c r="CI217" s="26"/>
      <c r="CJ217" s="26"/>
      <c r="CK217" s="26"/>
      <c r="CL217" s="26"/>
      <c r="CM217" s="26"/>
      <c r="CN217" s="26"/>
      <c r="CO217" s="26"/>
      <c r="CP217" s="26"/>
      <c r="CQ217" s="26"/>
      <c r="CR217" s="26"/>
      <c r="CS217" s="26"/>
      <c r="CT217" s="26"/>
      <c r="CU217" s="26"/>
    </row>
    <row r="218" spans="1:99" ht="15" customHeight="1" x14ac:dyDescent="0.25">
      <c r="A218" s="334">
        <f t="shared" si="50"/>
        <v>0</v>
      </c>
      <c r="B218" s="722"/>
      <c r="C218" s="722"/>
      <c r="D218" s="722"/>
      <c r="E218" s="722"/>
      <c r="F218" s="722"/>
      <c r="G218" s="722"/>
      <c r="H218" s="723"/>
      <c r="I218" s="22"/>
      <c r="J218" s="22"/>
      <c r="K218" s="22"/>
      <c r="L218" s="10"/>
      <c r="M218" s="22"/>
      <c r="N218" s="725"/>
      <c r="O218" s="10"/>
      <c r="P218" s="726"/>
      <c r="Q218" s="749"/>
      <c r="R218" s="726"/>
      <c r="S218" s="726"/>
      <c r="T218" s="726"/>
      <c r="U218" s="316">
        <f t="shared" si="51"/>
        <v>0</v>
      </c>
      <c r="V218" s="168"/>
      <c r="W218" s="331" t="str">
        <f t="shared" si="52"/>
        <v/>
      </c>
      <c r="X218" s="168"/>
      <c r="Y218" s="168"/>
      <c r="Z218" s="168"/>
      <c r="AA218" s="168"/>
      <c r="AB218" s="168"/>
      <c r="AC218" s="168"/>
      <c r="AD218" s="316">
        <f t="shared" si="53"/>
        <v>0</v>
      </c>
      <c r="AE218" s="274"/>
      <c r="AF218" s="724"/>
      <c r="AG218" s="724"/>
      <c r="AH218" s="315">
        <f t="shared" si="54"/>
        <v>0</v>
      </c>
      <c r="AI218" s="759"/>
      <c r="AJ218" s="759"/>
      <c r="AK218" s="759"/>
      <c r="AL218" s="759"/>
      <c r="AM218" s="759"/>
      <c r="AN218" s="759"/>
      <c r="AO218" s="759"/>
      <c r="AP218" s="759"/>
      <c r="AQ218" s="759"/>
      <c r="AR218" s="759"/>
      <c r="AS218" s="315">
        <f t="shared" si="55"/>
        <v>0</v>
      </c>
      <c r="AT218" s="724"/>
      <c r="AU218" s="724"/>
      <c r="AV218" s="315">
        <f t="shared" si="56"/>
        <v>0</v>
      </c>
      <c r="AW218" s="315">
        <f t="shared" si="57"/>
        <v>0</v>
      </c>
      <c r="AX218" s="168"/>
      <c r="AY218" s="168"/>
      <c r="AZ218" s="720" t="e">
        <f t="shared" si="58"/>
        <v>#N/A</v>
      </c>
      <c r="BA218" s="720" t="e">
        <f t="shared" si="59"/>
        <v>#N/A</v>
      </c>
      <c r="BB218" s="720" t="str">
        <f t="shared" si="60"/>
        <v xml:space="preserve"> / </v>
      </c>
      <c r="BC218" s="720" t="e">
        <f t="shared" si="48"/>
        <v>#DIV/0!</v>
      </c>
      <c r="BD218" s="720" t="e">
        <f t="shared" si="61"/>
        <v>#DIV/0!</v>
      </c>
      <c r="BE218" s="720" t="e">
        <f t="shared" si="62"/>
        <v>#DIV/0!</v>
      </c>
      <c r="BF218" s="765"/>
      <c r="BG218" s="765"/>
      <c r="BH218" s="765"/>
      <c r="BI218" s="765"/>
      <c r="BJ218" s="765"/>
      <c r="BK218" s="765"/>
      <c r="BL218" s="765"/>
      <c r="BM218" s="765"/>
      <c r="BN218" s="765"/>
      <c r="BO218" s="765"/>
      <c r="BP218" s="765"/>
      <c r="BQ218" s="765"/>
      <c r="BR218" s="765"/>
      <c r="BS218" s="765"/>
      <c r="BT218" s="765"/>
      <c r="BU218" s="765"/>
      <c r="BV218" s="765"/>
      <c r="BW218" s="765"/>
      <c r="BX218" s="765"/>
      <c r="BY218" s="765"/>
      <c r="BZ218" s="765"/>
      <c r="CA218" s="765"/>
      <c r="CB218" s="765"/>
      <c r="CC218" s="765"/>
      <c r="CD218" s="26"/>
      <c r="CE218" s="729">
        <f t="shared" si="49"/>
        <v>0</v>
      </c>
      <c r="CF218" s="26"/>
      <c r="CG218" s="26"/>
      <c r="CH218" s="26"/>
      <c r="CI218" s="26"/>
      <c r="CJ218" s="26"/>
      <c r="CK218" s="26"/>
      <c r="CL218" s="26"/>
      <c r="CM218" s="26"/>
      <c r="CN218" s="26"/>
      <c r="CO218" s="26"/>
      <c r="CP218" s="26"/>
      <c r="CQ218" s="26"/>
      <c r="CR218" s="26"/>
      <c r="CS218" s="26"/>
      <c r="CT218" s="26"/>
      <c r="CU218" s="26"/>
    </row>
    <row r="219" spans="1:99" ht="15" customHeight="1" x14ac:dyDescent="0.25">
      <c r="A219" s="334">
        <f t="shared" si="50"/>
        <v>0</v>
      </c>
      <c r="B219" s="722"/>
      <c r="C219" s="722"/>
      <c r="D219" s="722"/>
      <c r="E219" s="722"/>
      <c r="F219" s="722"/>
      <c r="G219" s="722"/>
      <c r="H219" s="723"/>
      <c r="I219" s="22"/>
      <c r="J219" s="22"/>
      <c r="K219" s="22"/>
      <c r="L219" s="10"/>
      <c r="M219" s="22"/>
      <c r="N219" s="725"/>
      <c r="O219" s="10"/>
      <c r="P219" s="726"/>
      <c r="Q219" s="749"/>
      <c r="R219" s="726"/>
      <c r="S219" s="726"/>
      <c r="T219" s="726"/>
      <c r="U219" s="316">
        <f t="shared" si="51"/>
        <v>0</v>
      </c>
      <c r="V219" s="168"/>
      <c r="W219" s="331" t="str">
        <f t="shared" si="52"/>
        <v/>
      </c>
      <c r="X219" s="168"/>
      <c r="Y219" s="168"/>
      <c r="Z219" s="168"/>
      <c r="AA219" s="168"/>
      <c r="AB219" s="168"/>
      <c r="AC219" s="168"/>
      <c r="AD219" s="316">
        <f t="shared" si="53"/>
        <v>0</v>
      </c>
      <c r="AE219" s="274"/>
      <c r="AF219" s="724"/>
      <c r="AG219" s="724"/>
      <c r="AH219" s="315">
        <f t="shared" si="54"/>
        <v>0</v>
      </c>
      <c r="AI219" s="759"/>
      <c r="AJ219" s="759"/>
      <c r="AK219" s="759"/>
      <c r="AL219" s="759"/>
      <c r="AM219" s="759"/>
      <c r="AN219" s="759"/>
      <c r="AO219" s="759"/>
      <c r="AP219" s="759"/>
      <c r="AQ219" s="759"/>
      <c r="AR219" s="759"/>
      <c r="AS219" s="315">
        <f t="shared" si="55"/>
        <v>0</v>
      </c>
      <c r="AT219" s="724"/>
      <c r="AU219" s="724"/>
      <c r="AV219" s="315">
        <f t="shared" si="56"/>
        <v>0</v>
      </c>
      <c r="AW219" s="315">
        <f t="shared" si="57"/>
        <v>0</v>
      </c>
      <c r="AX219" s="168"/>
      <c r="AY219" s="168"/>
      <c r="AZ219" s="720" t="e">
        <f t="shared" si="58"/>
        <v>#N/A</v>
      </c>
      <c r="BA219" s="720" t="e">
        <f t="shared" si="59"/>
        <v>#N/A</v>
      </c>
      <c r="BB219" s="720" t="str">
        <f t="shared" si="60"/>
        <v xml:space="preserve"> / </v>
      </c>
      <c r="BC219" s="720" t="e">
        <f t="shared" si="48"/>
        <v>#DIV/0!</v>
      </c>
      <c r="BD219" s="720" t="e">
        <f t="shared" si="61"/>
        <v>#DIV/0!</v>
      </c>
      <c r="BE219" s="720" t="e">
        <f t="shared" si="62"/>
        <v>#DIV/0!</v>
      </c>
      <c r="BF219" s="765"/>
      <c r="BG219" s="765"/>
      <c r="BH219" s="765"/>
      <c r="BI219" s="765"/>
      <c r="BJ219" s="765"/>
      <c r="BK219" s="765"/>
      <c r="BL219" s="765"/>
      <c r="BM219" s="765"/>
      <c r="BN219" s="765"/>
      <c r="BO219" s="765"/>
      <c r="BP219" s="765"/>
      <c r="BQ219" s="765"/>
      <c r="BR219" s="765"/>
      <c r="BS219" s="765"/>
      <c r="BT219" s="765"/>
      <c r="BU219" s="765"/>
      <c r="BV219" s="765"/>
      <c r="BW219" s="765"/>
      <c r="BX219" s="765"/>
      <c r="BY219" s="765"/>
      <c r="BZ219" s="765"/>
      <c r="CA219" s="765"/>
      <c r="CB219" s="765"/>
      <c r="CC219" s="765"/>
      <c r="CD219" s="26"/>
      <c r="CE219" s="729">
        <f t="shared" si="49"/>
        <v>0</v>
      </c>
      <c r="CF219" s="26"/>
      <c r="CG219" s="26"/>
      <c r="CH219" s="26"/>
      <c r="CI219" s="26"/>
      <c r="CJ219" s="26"/>
      <c r="CK219" s="26"/>
      <c r="CL219" s="26"/>
      <c r="CM219" s="26"/>
      <c r="CN219" s="26"/>
      <c r="CO219" s="26"/>
      <c r="CP219" s="26"/>
      <c r="CQ219" s="26"/>
      <c r="CR219" s="26"/>
      <c r="CS219" s="26"/>
      <c r="CT219" s="26"/>
      <c r="CU219" s="26"/>
    </row>
    <row r="220" spans="1:99" ht="15" customHeight="1" x14ac:dyDescent="0.25">
      <c r="A220" s="334">
        <f t="shared" si="50"/>
        <v>0</v>
      </c>
      <c r="B220" s="722"/>
      <c r="C220" s="722"/>
      <c r="D220" s="722"/>
      <c r="E220" s="722"/>
      <c r="F220" s="722"/>
      <c r="G220" s="722"/>
      <c r="H220" s="723"/>
      <c r="I220" s="22"/>
      <c r="J220" s="22"/>
      <c r="K220" s="22"/>
      <c r="L220" s="10"/>
      <c r="M220" s="22"/>
      <c r="N220" s="725"/>
      <c r="O220" s="10"/>
      <c r="P220" s="726"/>
      <c r="Q220" s="749"/>
      <c r="R220" s="726"/>
      <c r="S220" s="726"/>
      <c r="T220" s="726"/>
      <c r="U220" s="316">
        <f t="shared" si="51"/>
        <v>0</v>
      </c>
      <c r="V220" s="168"/>
      <c r="W220" s="331" t="str">
        <f t="shared" si="52"/>
        <v/>
      </c>
      <c r="X220" s="168"/>
      <c r="Y220" s="168"/>
      <c r="Z220" s="168"/>
      <c r="AA220" s="168"/>
      <c r="AB220" s="168"/>
      <c r="AC220" s="168"/>
      <c r="AD220" s="316">
        <f t="shared" si="53"/>
        <v>0</v>
      </c>
      <c r="AE220" s="274"/>
      <c r="AF220" s="724"/>
      <c r="AG220" s="724"/>
      <c r="AH220" s="315">
        <f t="shared" si="54"/>
        <v>0</v>
      </c>
      <c r="AI220" s="759"/>
      <c r="AJ220" s="759"/>
      <c r="AK220" s="759"/>
      <c r="AL220" s="759"/>
      <c r="AM220" s="759"/>
      <c r="AN220" s="759"/>
      <c r="AO220" s="759"/>
      <c r="AP220" s="759"/>
      <c r="AQ220" s="759"/>
      <c r="AR220" s="759"/>
      <c r="AS220" s="315">
        <f t="shared" si="55"/>
        <v>0</v>
      </c>
      <c r="AT220" s="724"/>
      <c r="AU220" s="724"/>
      <c r="AV220" s="315">
        <f t="shared" si="56"/>
        <v>0</v>
      </c>
      <c r="AW220" s="315">
        <f t="shared" si="57"/>
        <v>0</v>
      </c>
      <c r="AX220" s="168"/>
      <c r="AY220" s="168"/>
      <c r="AZ220" s="720" t="e">
        <f t="shared" si="58"/>
        <v>#N/A</v>
      </c>
      <c r="BA220" s="720" t="e">
        <f t="shared" si="59"/>
        <v>#N/A</v>
      </c>
      <c r="BB220" s="720" t="str">
        <f t="shared" si="60"/>
        <v xml:space="preserve"> / </v>
      </c>
      <c r="BC220" s="720" t="e">
        <f t="shared" si="48"/>
        <v>#DIV/0!</v>
      </c>
      <c r="BD220" s="720" t="e">
        <f t="shared" si="61"/>
        <v>#DIV/0!</v>
      </c>
      <c r="BE220" s="720" t="e">
        <f t="shared" si="62"/>
        <v>#DIV/0!</v>
      </c>
      <c r="BF220" s="765"/>
      <c r="BG220" s="765"/>
      <c r="BH220" s="765"/>
      <c r="BI220" s="765"/>
      <c r="BJ220" s="765"/>
      <c r="BK220" s="765"/>
      <c r="BL220" s="765"/>
      <c r="BM220" s="765"/>
      <c r="BN220" s="765"/>
      <c r="BO220" s="765"/>
      <c r="BP220" s="765"/>
      <c r="BQ220" s="765"/>
      <c r="BR220" s="765"/>
      <c r="BS220" s="765"/>
      <c r="BT220" s="765"/>
      <c r="BU220" s="765"/>
      <c r="BV220" s="765"/>
      <c r="BW220" s="765"/>
      <c r="BX220" s="765"/>
      <c r="BY220" s="765"/>
      <c r="BZ220" s="765"/>
      <c r="CA220" s="765"/>
      <c r="CB220" s="765"/>
      <c r="CC220" s="765"/>
      <c r="CD220" s="26"/>
      <c r="CE220" s="729">
        <f t="shared" si="49"/>
        <v>0</v>
      </c>
      <c r="CF220" s="26"/>
      <c r="CG220" s="26"/>
      <c r="CH220" s="26"/>
      <c r="CI220" s="26"/>
      <c r="CJ220" s="26"/>
      <c r="CK220" s="26"/>
      <c r="CL220" s="26"/>
      <c r="CM220" s="26"/>
      <c r="CN220" s="26"/>
      <c r="CO220" s="26"/>
      <c r="CP220" s="26"/>
      <c r="CQ220" s="26"/>
      <c r="CR220" s="26"/>
      <c r="CS220" s="26"/>
      <c r="CT220" s="26"/>
      <c r="CU220" s="26"/>
    </row>
    <row r="221" spans="1:99" ht="15" customHeight="1" x14ac:dyDescent="0.25">
      <c r="A221" s="334">
        <f t="shared" si="50"/>
        <v>0</v>
      </c>
      <c r="B221" s="722"/>
      <c r="C221" s="722"/>
      <c r="D221" s="722"/>
      <c r="E221" s="722"/>
      <c r="F221" s="722"/>
      <c r="G221" s="722"/>
      <c r="H221" s="723"/>
      <c r="I221" s="22"/>
      <c r="J221" s="22"/>
      <c r="K221" s="22"/>
      <c r="L221" s="10"/>
      <c r="M221" s="22"/>
      <c r="N221" s="725"/>
      <c r="O221" s="10"/>
      <c r="P221" s="726"/>
      <c r="Q221" s="749"/>
      <c r="R221" s="726"/>
      <c r="S221" s="726"/>
      <c r="T221" s="726"/>
      <c r="U221" s="316">
        <f t="shared" si="51"/>
        <v>0</v>
      </c>
      <c r="V221" s="168"/>
      <c r="W221" s="331" t="str">
        <f t="shared" si="52"/>
        <v/>
      </c>
      <c r="X221" s="168"/>
      <c r="Y221" s="168"/>
      <c r="Z221" s="168"/>
      <c r="AA221" s="168"/>
      <c r="AB221" s="168"/>
      <c r="AC221" s="168"/>
      <c r="AD221" s="316">
        <f t="shared" si="53"/>
        <v>0</v>
      </c>
      <c r="AE221" s="274"/>
      <c r="AF221" s="724"/>
      <c r="AG221" s="724"/>
      <c r="AH221" s="315">
        <f t="shared" si="54"/>
        <v>0</v>
      </c>
      <c r="AI221" s="759"/>
      <c r="AJ221" s="759"/>
      <c r="AK221" s="759"/>
      <c r="AL221" s="759"/>
      <c r="AM221" s="759"/>
      <c r="AN221" s="759"/>
      <c r="AO221" s="759"/>
      <c r="AP221" s="759"/>
      <c r="AQ221" s="759"/>
      <c r="AR221" s="759"/>
      <c r="AS221" s="315">
        <f t="shared" si="55"/>
        <v>0</v>
      </c>
      <c r="AT221" s="724"/>
      <c r="AU221" s="724"/>
      <c r="AV221" s="315">
        <f t="shared" si="56"/>
        <v>0</v>
      </c>
      <c r="AW221" s="315">
        <f t="shared" si="57"/>
        <v>0</v>
      </c>
      <c r="AX221" s="168"/>
      <c r="AY221" s="168"/>
      <c r="AZ221" s="720" t="e">
        <f t="shared" si="58"/>
        <v>#N/A</v>
      </c>
      <c r="BA221" s="720" t="e">
        <f t="shared" si="59"/>
        <v>#N/A</v>
      </c>
      <c r="BB221" s="720" t="str">
        <f t="shared" si="60"/>
        <v xml:space="preserve"> / </v>
      </c>
      <c r="BC221" s="720" t="e">
        <f t="shared" si="48"/>
        <v>#DIV/0!</v>
      </c>
      <c r="BD221" s="720" t="e">
        <f t="shared" si="61"/>
        <v>#DIV/0!</v>
      </c>
      <c r="BE221" s="720" t="e">
        <f t="shared" si="62"/>
        <v>#DIV/0!</v>
      </c>
      <c r="BF221" s="765"/>
      <c r="BG221" s="765"/>
      <c r="BH221" s="765"/>
      <c r="BI221" s="765"/>
      <c r="BJ221" s="765"/>
      <c r="BK221" s="765"/>
      <c r="BL221" s="765"/>
      <c r="BM221" s="765"/>
      <c r="BN221" s="765"/>
      <c r="BO221" s="765"/>
      <c r="BP221" s="765"/>
      <c r="BQ221" s="765"/>
      <c r="BR221" s="765"/>
      <c r="BS221" s="765"/>
      <c r="BT221" s="765"/>
      <c r="BU221" s="765"/>
      <c r="BV221" s="765"/>
      <c r="BW221" s="765"/>
      <c r="BX221" s="765"/>
      <c r="BY221" s="765"/>
      <c r="BZ221" s="765"/>
      <c r="CA221" s="765"/>
      <c r="CB221" s="765"/>
      <c r="CC221" s="765"/>
      <c r="CD221" s="26"/>
      <c r="CE221" s="729">
        <f t="shared" si="49"/>
        <v>0</v>
      </c>
      <c r="CF221" s="26"/>
      <c r="CG221" s="26"/>
      <c r="CH221" s="26"/>
      <c r="CI221" s="26"/>
      <c r="CJ221" s="26"/>
      <c r="CK221" s="26"/>
      <c r="CL221" s="26"/>
      <c r="CM221" s="26"/>
      <c r="CN221" s="26"/>
      <c r="CO221" s="26"/>
      <c r="CP221" s="26"/>
      <c r="CQ221" s="26"/>
      <c r="CR221" s="26"/>
      <c r="CS221" s="26"/>
      <c r="CT221" s="26"/>
      <c r="CU221" s="26"/>
    </row>
    <row r="222" spans="1:99" ht="15" customHeight="1" x14ac:dyDescent="0.25">
      <c r="A222" s="334">
        <f t="shared" si="50"/>
        <v>0</v>
      </c>
      <c r="B222" s="722"/>
      <c r="C222" s="722"/>
      <c r="D222" s="722"/>
      <c r="E222" s="722"/>
      <c r="F222" s="722"/>
      <c r="G222" s="722"/>
      <c r="H222" s="723"/>
      <c r="I222" s="22"/>
      <c r="J222" s="22"/>
      <c r="K222" s="22"/>
      <c r="L222" s="10"/>
      <c r="M222" s="22"/>
      <c r="N222" s="725"/>
      <c r="O222" s="10"/>
      <c r="P222" s="726"/>
      <c r="Q222" s="749"/>
      <c r="R222" s="726"/>
      <c r="S222" s="726"/>
      <c r="T222" s="726"/>
      <c r="U222" s="316">
        <f t="shared" si="51"/>
        <v>0</v>
      </c>
      <c r="V222" s="168"/>
      <c r="W222" s="331" t="str">
        <f t="shared" si="52"/>
        <v/>
      </c>
      <c r="X222" s="168"/>
      <c r="Y222" s="168"/>
      <c r="Z222" s="168"/>
      <c r="AA222" s="168"/>
      <c r="AB222" s="168"/>
      <c r="AC222" s="168"/>
      <c r="AD222" s="316">
        <f t="shared" si="53"/>
        <v>0</v>
      </c>
      <c r="AE222" s="274"/>
      <c r="AF222" s="724"/>
      <c r="AG222" s="724"/>
      <c r="AH222" s="315">
        <f t="shared" si="54"/>
        <v>0</v>
      </c>
      <c r="AI222" s="759"/>
      <c r="AJ222" s="759"/>
      <c r="AK222" s="759"/>
      <c r="AL222" s="759"/>
      <c r="AM222" s="759"/>
      <c r="AN222" s="759"/>
      <c r="AO222" s="759"/>
      <c r="AP222" s="759"/>
      <c r="AQ222" s="759"/>
      <c r="AR222" s="759"/>
      <c r="AS222" s="315">
        <f t="shared" si="55"/>
        <v>0</v>
      </c>
      <c r="AT222" s="724"/>
      <c r="AU222" s="724"/>
      <c r="AV222" s="315">
        <f t="shared" si="56"/>
        <v>0</v>
      </c>
      <c r="AW222" s="315">
        <f t="shared" si="57"/>
        <v>0</v>
      </c>
      <c r="AX222" s="168"/>
      <c r="AY222" s="168"/>
      <c r="AZ222" s="720" t="e">
        <f t="shared" si="58"/>
        <v>#N/A</v>
      </c>
      <c r="BA222" s="720" t="e">
        <f t="shared" si="59"/>
        <v>#N/A</v>
      </c>
      <c r="BB222" s="720" t="str">
        <f t="shared" si="60"/>
        <v xml:space="preserve"> / </v>
      </c>
      <c r="BC222" s="720" t="e">
        <f t="shared" si="48"/>
        <v>#DIV/0!</v>
      </c>
      <c r="BD222" s="720" t="e">
        <f t="shared" si="61"/>
        <v>#DIV/0!</v>
      </c>
      <c r="BE222" s="720" t="e">
        <f t="shared" si="62"/>
        <v>#DIV/0!</v>
      </c>
      <c r="BF222" s="765"/>
      <c r="BG222" s="765"/>
      <c r="BH222" s="765"/>
      <c r="BI222" s="765"/>
      <c r="BJ222" s="765"/>
      <c r="BK222" s="765"/>
      <c r="BL222" s="765"/>
      <c r="BM222" s="765"/>
      <c r="BN222" s="765"/>
      <c r="BO222" s="765"/>
      <c r="BP222" s="765"/>
      <c r="BQ222" s="765"/>
      <c r="BR222" s="765"/>
      <c r="BS222" s="765"/>
      <c r="BT222" s="765"/>
      <c r="BU222" s="765"/>
      <c r="BV222" s="765"/>
      <c r="BW222" s="765"/>
      <c r="BX222" s="765"/>
      <c r="BY222" s="765"/>
      <c r="BZ222" s="765"/>
      <c r="CA222" s="765"/>
      <c r="CB222" s="765"/>
      <c r="CC222" s="765"/>
      <c r="CD222" s="26"/>
      <c r="CE222" s="729">
        <f t="shared" si="49"/>
        <v>0</v>
      </c>
      <c r="CF222" s="26"/>
      <c r="CG222" s="26"/>
      <c r="CH222" s="26"/>
      <c r="CI222" s="26"/>
      <c r="CJ222" s="26"/>
      <c r="CK222" s="26"/>
      <c r="CL222" s="26"/>
      <c r="CM222" s="26"/>
      <c r="CN222" s="26"/>
      <c r="CO222" s="26"/>
      <c r="CP222" s="26"/>
      <c r="CQ222" s="26"/>
      <c r="CR222" s="26"/>
      <c r="CS222" s="26"/>
      <c r="CT222" s="26"/>
      <c r="CU222" s="26"/>
    </row>
    <row r="223" spans="1:99" ht="15" customHeight="1" x14ac:dyDescent="0.25">
      <c r="A223" s="334">
        <f t="shared" si="50"/>
        <v>0</v>
      </c>
      <c r="B223" s="722"/>
      <c r="C223" s="722"/>
      <c r="D223" s="722"/>
      <c r="E223" s="722"/>
      <c r="F223" s="722"/>
      <c r="G223" s="722"/>
      <c r="H223" s="723"/>
      <c r="I223" s="22"/>
      <c r="J223" s="22"/>
      <c r="K223" s="22"/>
      <c r="L223" s="10"/>
      <c r="M223" s="22"/>
      <c r="N223" s="725"/>
      <c r="O223" s="10"/>
      <c r="P223" s="726"/>
      <c r="Q223" s="749"/>
      <c r="R223" s="726"/>
      <c r="S223" s="726"/>
      <c r="T223" s="726"/>
      <c r="U223" s="316">
        <f t="shared" si="51"/>
        <v>0</v>
      </c>
      <c r="V223" s="168"/>
      <c r="W223" s="331" t="str">
        <f t="shared" si="52"/>
        <v/>
      </c>
      <c r="X223" s="168"/>
      <c r="Y223" s="168"/>
      <c r="Z223" s="168"/>
      <c r="AA223" s="168"/>
      <c r="AB223" s="168"/>
      <c r="AC223" s="168"/>
      <c r="AD223" s="316">
        <f t="shared" si="53"/>
        <v>0</v>
      </c>
      <c r="AE223" s="274"/>
      <c r="AF223" s="724"/>
      <c r="AG223" s="724"/>
      <c r="AH223" s="315">
        <f t="shared" si="54"/>
        <v>0</v>
      </c>
      <c r="AI223" s="759"/>
      <c r="AJ223" s="759"/>
      <c r="AK223" s="759"/>
      <c r="AL223" s="759"/>
      <c r="AM223" s="759"/>
      <c r="AN223" s="759"/>
      <c r="AO223" s="759"/>
      <c r="AP223" s="759"/>
      <c r="AQ223" s="759"/>
      <c r="AR223" s="759"/>
      <c r="AS223" s="315">
        <f t="shared" si="55"/>
        <v>0</v>
      </c>
      <c r="AT223" s="724"/>
      <c r="AU223" s="724"/>
      <c r="AV223" s="315">
        <f t="shared" si="56"/>
        <v>0</v>
      </c>
      <c r="AW223" s="315">
        <f t="shared" si="57"/>
        <v>0</v>
      </c>
      <c r="AX223" s="168"/>
      <c r="AY223" s="168"/>
      <c r="AZ223" s="720" t="e">
        <f t="shared" si="58"/>
        <v>#N/A</v>
      </c>
      <c r="BA223" s="720" t="e">
        <f t="shared" si="59"/>
        <v>#N/A</v>
      </c>
      <c r="BB223" s="720" t="str">
        <f t="shared" si="60"/>
        <v xml:space="preserve"> / </v>
      </c>
      <c r="BC223" s="720" t="e">
        <f t="shared" si="48"/>
        <v>#DIV/0!</v>
      </c>
      <c r="BD223" s="720" t="e">
        <f t="shared" si="61"/>
        <v>#DIV/0!</v>
      </c>
      <c r="BE223" s="720" t="e">
        <f t="shared" si="62"/>
        <v>#DIV/0!</v>
      </c>
      <c r="BF223" s="765"/>
      <c r="BG223" s="765"/>
      <c r="BH223" s="765"/>
      <c r="BI223" s="765"/>
      <c r="BJ223" s="765"/>
      <c r="BK223" s="765"/>
      <c r="BL223" s="765"/>
      <c r="BM223" s="765"/>
      <c r="BN223" s="765"/>
      <c r="BO223" s="765"/>
      <c r="BP223" s="765"/>
      <c r="BQ223" s="765"/>
      <c r="BR223" s="765"/>
      <c r="BS223" s="765"/>
      <c r="BT223" s="765"/>
      <c r="BU223" s="765"/>
      <c r="BV223" s="765"/>
      <c r="BW223" s="765"/>
      <c r="BX223" s="765"/>
      <c r="BY223" s="765"/>
      <c r="BZ223" s="765"/>
      <c r="CA223" s="765"/>
      <c r="CB223" s="765"/>
      <c r="CC223" s="765"/>
      <c r="CD223" s="26"/>
      <c r="CE223" s="729">
        <f t="shared" si="49"/>
        <v>0</v>
      </c>
      <c r="CF223" s="26"/>
      <c r="CG223" s="26"/>
      <c r="CH223" s="26"/>
      <c r="CI223" s="26"/>
      <c r="CJ223" s="26"/>
      <c r="CK223" s="26"/>
      <c r="CL223" s="26"/>
      <c r="CM223" s="26"/>
      <c r="CN223" s="26"/>
      <c r="CO223" s="26"/>
      <c r="CP223" s="26"/>
      <c r="CQ223" s="26"/>
      <c r="CR223" s="26"/>
      <c r="CS223" s="26"/>
      <c r="CT223" s="26"/>
      <c r="CU223" s="26"/>
    </row>
    <row r="224" spans="1:99" ht="15" customHeight="1" x14ac:dyDescent="0.25">
      <c r="A224" s="334">
        <f t="shared" si="50"/>
        <v>0</v>
      </c>
      <c r="B224" s="722"/>
      <c r="C224" s="722"/>
      <c r="D224" s="722"/>
      <c r="E224" s="722"/>
      <c r="F224" s="722"/>
      <c r="G224" s="722"/>
      <c r="H224" s="723"/>
      <c r="I224" s="22"/>
      <c r="J224" s="22"/>
      <c r="K224" s="22"/>
      <c r="L224" s="10"/>
      <c r="M224" s="22"/>
      <c r="N224" s="725"/>
      <c r="O224" s="10"/>
      <c r="P224" s="726"/>
      <c r="Q224" s="749"/>
      <c r="R224" s="726"/>
      <c r="S224" s="726"/>
      <c r="T224" s="726"/>
      <c r="U224" s="316">
        <f t="shared" si="51"/>
        <v>0</v>
      </c>
      <c r="V224" s="168"/>
      <c r="W224" s="331" t="str">
        <f t="shared" si="52"/>
        <v/>
      </c>
      <c r="X224" s="168"/>
      <c r="Y224" s="168"/>
      <c r="Z224" s="168"/>
      <c r="AA224" s="168"/>
      <c r="AB224" s="168"/>
      <c r="AC224" s="168"/>
      <c r="AD224" s="316">
        <f t="shared" si="53"/>
        <v>0</v>
      </c>
      <c r="AE224" s="274"/>
      <c r="AF224" s="724"/>
      <c r="AG224" s="724"/>
      <c r="AH224" s="315">
        <f t="shared" si="54"/>
        <v>0</v>
      </c>
      <c r="AI224" s="759"/>
      <c r="AJ224" s="759"/>
      <c r="AK224" s="759"/>
      <c r="AL224" s="759"/>
      <c r="AM224" s="759"/>
      <c r="AN224" s="759"/>
      <c r="AO224" s="759"/>
      <c r="AP224" s="759"/>
      <c r="AQ224" s="759"/>
      <c r="AR224" s="759"/>
      <c r="AS224" s="315">
        <f t="shared" si="55"/>
        <v>0</v>
      </c>
      <c r="AT224" s="724"/>
      <c r="AU224" s="724"/>
      <c r="AV224" s="315">
        <f t="shared" si="56"/>
        <v>0</v>
      </c>
      <c r="AW224" s="315">
        <f t="shared" si="57"/>
        <v>0</v>
      </c>
      <c r="AX224" s="168"/>
      <c r="AY224" s="168"/>
      <c r="AZ224" s="720" t="e">
        <f t="shared" si="58"/>
        <v>#N/A</v>
      </c>
      <c r="BA224" s="720" t="e">
        <f t="shared" si="59"/>
        <v>#N/A</v>
      </c>
      <c r="BB224" s="720" t="str">
        <f t="shared" si="60"/>
        <v xml:space="preserve"> / </v>
      </c>
      <c r="BC224" s="720" t="e">
        <f t="shared" si="48"/>
        <v>#DIV/0!</v>
      </c>
      <c r="BD224" s="720" t="e">
        <f t="shared" si="61"/>
        <v>#DIV/0!</v>
      </c>
      <c r="BE224" s="720" t="e">
        <f t="shared" si="62"/>
        <v>#DIV/0!</v>
      </c>
      <c r="BF224" s="765"/>
      <c r="BG224" s="765"/>
      <c r="BH224" s="765"/>
      <c r="BI224" s="765"/>
      <c r="BJ224" s="765"/>
      <c r="BK224" s="765"/>
      <c r="BL224" s="765"/>
      <c r="BM224" s="765"/>
      <c r="BN224" s="765"/>
      <c r="BO224" s="765"/>
      <c r="BP224" s="765"/>
      <c r="BQ224" s="765"/>
      <c r="BR224" s="765"/>
      <c r="BS224" s="765"/>
      <c r="BT224" s="765"/>
      <c r="BU224" s="765"/>
      <c r="BV224" s="765"/>
      <c r="BW224" s="765"/>
      <c r="BX224" s="765"/>
      <c r="BY224" s="765"/>
      <c r="BZ224" s="765"/>
      <c r="CA224" s="765"/>
      <c r="CB224" s="765"/>
      <c r="CC224" s="765"/>
      <c r="CD224" s="26"/>
      <c r="CE224" s="729">
        <f t="shared" si="49"/>
        <v>0</v>
      </c>
      <c r="CF224" s="26"/>
      <c r="CG224" s="26"/>
      <c r="CH224" s="26"/>
      <c r="CI224" s="26"/>
      <c r="CJ224" s="26"/>
      <c r="CK224" s="26"/>
      <c r="CL224" s="26"/>
      <c r="CM224" s="26"/>
      <c r="CN224" s="26"/>
      <c r="CO224" s="26"/>
      <c r="CP224" s="26"/>
      <c r="CQ224" s="26"/>
      <c r="CR224" s="26"/>
      <c r="CS224" s="26"/>
      <c r="CT224" s="26"/>
      <c r="CU224" s="26"/>
    </row>
    <row r="225" spans="1:99" ht="15" customHeight="1" x14ac:dyDescent="0.25">
      <c r="A225" s="334">
        <f t="shared" si="50"/>
        <v>0</v>
      </c>
      <c r="B225" s="722"/>
      <c r="C225" s="722"/>
      <c r="D225" s="722"/>
      <c r="E225" s="722"/>
      <c r="F225" s="722"/>
      <c r="G225" s="722"/>
      <c r="H225" s="723"/>
      <c r="I225" s="22"/>
      <c r="J225" s="22"/>
      <c r="K225" s="22"/>
      <c r="L225" s="10"/>
      <c r="M225" s="22"/>
      <c r="N225" s="725"/>
      <c r="O225" s="10"/>
      <c r="P225" s="726"/>
      <c r="Q225" s="749"/>
      <c r="R225" s="726"/>
      <c r="S225" s="726"/>
      <c r="T225" s="726"/>
      <c r="U225" s="316">
        <f t="shared" si="51"/>
        <v>0</v>
      </c>
      <c r="V225" s="168"/>
      <c r="W225" s="331" t="str">
        <f t="shared" si="52"/>
        <v/>
      </c>
      <c r="X225" s="168"/>
      <c r="Y225" s="168"/>
      <c r="Z225" s="168"/>
      <c r="AA225" s="168"/>
      <c r="AB225" s="168"/>
      <c r="AC225" s="168"/>
      <c r="AD225" s="316">
        <f t="shared" si="53"/>
        <v>0</v>
      </c>
      <c r="AE225" s="274"/>
      <c r="AF225" s="724"/>
      <c r="AG225" s="724"/>
      <c r="AH225" s="315">
        <f t="shared" si="54"/>
        <v>0</v>
      </c>
      <c r="AI225" s="759"/>
      <c r="AJ225" s="759"/>
      <c r="AK225" s="759"/>
      <c r="AL225" s="759"/>
      <c r="AM225" s="759"/>
      <c r="AN225" s="759"/>
      <c r="AO225" s="759"/>
      <c r="AP225" s="759"/>
      <c r="AQ225" s="759"/>
      <c r="AR225" s="759"/>
      <c r="AS225" s="315">
        <f t="shared" si="55"/>
        <v>0</v>
      </c>
      <c r="AT225" s="724"/>
      <c r="AU225" s="724"/>
      <c r="AV225" s="315">
        <f t="shared" si="56"/>
        <v>0</v>
      </c>
      <c r="AW225" s="315">
        <f t="shared" si="57"/>
        <v>0</v>
      </c>
      <c r="AX225" s="168"/>
      <c r="AY225" s="168"/>
      <c r="AZ225" s="720" t="e">
        <f t="shared" si="58"/>
        <v>#N/A</v>
      </c>
      <c r="BA225" s="720" t="e">
        <f t="shared" si="59"/>
        <v>#N/A</v>
      </c>
      <c r="BB225" s="720" t="str">
        <f t="shared" si="60"/>
        <v xml:space="preserve"> / </v>
      </c>
      <c r="BC225" s="720" t="e">
        <f t="shared" si="48"/>
        <v>#DIV/0!</v>
      </c>
      <c r="BD225" s="720" t="e">
        <f t="shared" si="61"/>
        <v>#DIV/0!</v>
      </c>
      <c r="BE225" s="720" t="e">
        <f t="shared" si="62"/>
        <v>#DIV/0!</v>
      </c>
      <c r="BF225" s="765"/>
      <c r="BG225" s="765"/>
      <c r="BH225" s="765"/>
      <c r="BI225" s="765"/>
      <c r="BJ225" s="765"/>
      <c r="BK225" s="765"/>
      <c r="BL225" s="765"/>
      <c r="BM225" s="765"/>
      <c r="BN225" s="765"/>
      <c r="BO225" s="765"/>
      <c r="BP225" s="765"/>
      <c r="BQ225" s="765"/>
      <c r="BR225" s="765"/>
      <c r="BS225" s="765"/>
      <c r="BT225" s="765"/>
      <c r="BU225" s="765"/>
      <c r="BV225" s="765"/>
      <c r="BW225" s="765"/>
      <c r="BX225" s="765"/>
      <c r="BY225" s="765"/>
      <c r="BZ225" s="765"/>
      <c r="CA225" s="765"/>
      <c r="CB225" s="765"/>
      <c r="CC225" s="765"/>
      <c r="CD225" s="26"/>
      <c r="CE225" s="729">
        <f t="shared" si="49"/>
        <v>0</v>
      </c>
      <c r="CF225" s="26"/>
      <c r="CG225" s="26"/>
      <c r="CH225" s="26"/>
      <c r="CI225" s="26"/>
      <c r="CJ225" s="26"/>
      <c r="CK225" s="26"/>
      <c r="CL225" s="26"/>
      <c r="CM225" s="26"/>
      <c r="CN225" s="26"/>
      <c r="CO225" s="26"/>
      <c r="CP225" s="26"/>
      <c r="CQ225" s="26"/>
      <c r="CR225" s="26"/>
      <c r="CS225" s="26"/>
      <c r="CT225" s="26"/>
      <c r="CU225" s="26"/>
    </row>
    <row r="226" spans="1:99" ht="15" customHeight="1" x14ac:dyDescent="0.25">
      <c r="A226" s="334">
        <f t="shared" si="50"/>
        <v>0</v>
      </c>
      <c r="B226" s="722"/>
      <c r="C226" s="722"/>
      <c r="D226" s="722"/>
      <c r="E226" s="722"/>
      <c r="F226" s="722"/>
      <c r="G226" s="722"/>
      <c r="H226" s="723"/>
      <c r="I226" s="22"/>
      <c r="J226" s="22"/>
      <c r="K226" s="22"/>
      <c r="L226" s="10"/>
      <c r="M226" s="22"/>
      <c r="N226" s="725"/>
      <c r="O226" s="10"/>
      <c r="P226" s="726"/>
      <c r="Q226" s="749"/>
      <c r="R226" s="726"/>
      <c r="S226" s="726"/>
      <c r="T226" s="726"/>
      <c r="U226" s="316">
        <f t="shared" si="51"/>
        <v>0</v>
      </c>
      <c r="V226" s="168"/>
      <c r="W226" s="331" t="str">
        <f t="shared" si="52"/>
        <v/>
      </c>
      <c r="X226" s="168"/>
      <c r="Y226" s="168"/>
      <c r="Z226" s="168"/>
      <c r="AA226" s="168"/>
      <c r="AB226" s="168"/>
      <c r="AC226" s="168"/>
      <c r="AD226" s="316">
        <f t="shared" si="53"/>
        <v>0</v>
      </c>
      <c r="AE226" s="274"/>
      <c r="AF226" s="724"/>
      <c r="AG226" s="724"/>
      <c r="AH226" s="315">
        <f t="shared" si="54"/>
        <v>0</v>
      </c>
      <c r="AI226" s="759"/>
      <c r="AJ226" s="759"/>
      <c r="AK226" s="759"/>
      <c r="AL226" s="759"/>
      <c r="AM226" s="759"/>
      <c r="AN226" s="759"/>
      <c r="AO226" s="759"/>
      <c r="AP226" s="759"/>
      <c r="AQ226" s="759"/>
      <c r="AR226" s="759"/>
      <c r="AS226" s="315">
        <f t="shared" si="55"/>
        <v>0</v>
      </c>
      <c r="AT226" s="724"/>
      <c r="AU226" s="724"/>
      <c r="AV226" s="315">
        <f t="shared" si="56"/>
        <v>0</v>
      </c>
      <c r="AW226" s="315">
        <f t="shared" si="57"/>
        <v>0</v>
      </c>
      <c r="AX226" s="168"/>
      <c r="AY226" s="168"/>
      <c r="AZ226" s="720" t="e">
        <f t="shared" si="58"/>
        <v>#N/A</v>
      </c>
      <c r="BA226" s="720" t="e">
        <f t="shared" si="59"/>
        <v>#N/A</v>
      </c>
      <c r="BB226" s="720" t="str">
        <f t="shared" si="60"/>
        <v xml:space="preserve"> / </v>
      </c>
      <c r="BC226" s="720" t="e">
        <f t="shared" si="48"/>
        <v>#DIV/0!</v>
      </c>
      <c r="BD226" s="720" t="e">
        <f t="shared" si="61"/>
        <v>#DIV/0!</v>
      </c>
      <c r="BE226" s="720" t="e">
        <f t="shared" si="62"/>
        <v>#DIV/0!</v>
      </c>
      <c r="BF226" s="765"/>
      <c r="BG226" s="765"/>
      <c r="BH226" s="765"/>
      <c r="BI226" s="765"/>
      <c r="BJ226" s="765"/>
      <c r="BK226" s="765"/>
      <c r="BL226" s="765"/>
      <c r="BM226" s="765"/>
      <c r="BN226" s="765"/>
      <c r="BO226" s="765"/>
      <c r="BP226" s="765"/>
      <c r="BQ226" s="765"/>
      <c r="BR226" s="765"/>
      <c r="BS226" s="765"/>
      <c r="BT226" s="765"/>
      <c r="BU226" s="765"/>
      <c r="BV226" s="765"/>
      <c r="BW226" s="765"/>
      <c r="BX226" s="765"/>
      <c r="BY226" s="765"/>
      <c r="BZ226" s="765"/>
      <c r="CA226" s="765"/>
      <c r="CB226" s="765"/>
      <c r="CC226" s="765"/>
      <c r="CD226" s="26"/>
      <c r="CE226" s="729">
        <f t="shared" si="49"/>
        <v>0</v>
      </c>
      <c r="CF226" s="26"/>
      <c r="CG226" s="26"/>
      <c r="CH226" s="26"/>
      <c r="CI226" s="26"/>
      <c r="CJ226" s="26"/>
      <c r="CK226" s="26"/>
      <c r="CL226" s="26"/>
      <c r="CM226" s="26"/>
      <c r="CN226" s="26"/>
      <c r="CO226" s="26"/>
      <c r="CP226" s="26"/>
      <c r="CQ226" s="26"/>
      <c r="CR226" s="26"/>
      <c r="CS226" s="26"/>
      <c r="CT226" s="26"/>
      <c r="CU226" s="26"/>
    </row>
    <row r="227" spans="1:99" ht="15" customHeight="1" x14ac:dyDescent="0.25">
      <c r="A227" s="334">
        <f t="shared" si="50"/>
        <v>0</v>
      </c>
      <c r="B227" s="722"/>
      <c r="C227" s="722"/>
      <c r="D227" s="722"/>
      <c r="E227" s="722"/>
      <c r="F227" s="722"/>
      <c r="G227" s="722"/>
      <c r="H227" s="723"/>
      <c r="I227" s="22"/>
      <c r="J227" s="22"/>
      <c r="K227" s="22"/>
      <c r="L227" s="10"/>
      <c r="M227" s="22"/>
      <c r="N227" s="725"/>
      <c r="O227" s="10"/>
      <c r="P227" s="726"/>
      <c r="Q227" s="749"/>
      <c r="R227" s="726"/>
      <c r="S227" s="726"/>
      <c r="T227" s="726"/>
      <c r="U227" s="316">
        <f t="shared" si="51"/>
        <v>0</v>
      </c>
      <c r="V227" s="168"/>
      <c r="W227" s="331" t="str">
        <f t="shared" si="52"/>
        <v/>
      </c>
      <c r="X227" s="168"/>
      <c r="Y227" s="168"/>
      <c r="Z227" s="168"/>
      <c r="AA227" s="168"/>
      <c r="AB227" s="168"/>
      <c r="AC227" s="168"/>
      <c r="AD227" s="316">
        <f t="shared" si="53"/>
        <v>0</v>
      </c>
      <c r="AE227" s="274"/>
      <c r="AF227" s="724"/>
      <c r="AG227" s="724"/>
      <c r="AH227" s="315">
        <f t="shared" si="54"/>
        <v>0</v>
      </c>
      <c r="AI227" s="759"/>
      <c r="AJ227" s="759"/>
      <c r="AK227" s="759"/>
      <c r="AL227" s="759"/>
      <c r="AM227" s="759"/>
      <c r="AN227" s="759"/>
      <c r="AO227" s="759"/>
      <c r="AP227" s="759"/>
      <c r="AQ227" s="759"/>
      <c r="AR227" s="759"/>
      <c r="AS227" s="315">
        <f t="shared" si="55"/>
        <v>0</v>
      </c>
      <c r="AT227" s="724"/>
      <c r="AU227" s="724"/>
      <c r="AV227" s="315">
        <f t="shared" si="56"/>
        <v>0</v>
      </c>
      <c r="AW227" s="315">
        <f t="shared" si="57"/>
        <v>0</v>
      </c>
      <c r="AX227" s="168"/>
      <c r="AY227" s="168"/>
      <c r="AZ227" s="720" t="e">
        <f t="shared" si="58"/>
        <v>#N/A</v>
      </c>
      <c r="BA227" s="720" t="e">
        <f t="shared" si="59"/>
        <v>#N/A</v>
      </c>
      <c r="BB227" s="720" t="str">
        <f t="shared" si="60"/>
        <v xml:space="preserve"> / </v>
      </c>
      <c r="BC227" s="720" t="e">
        <f t="shared" si="48"/>
        <v>#DIV/0!</v>
      </c>
      <c r="BD227" s="720" t="e">
        <f t="shared" si="61"/>
        <v>#DIV/0!</v>
      </c>
      <c r="BE227" s="720" t="e">
        <f t="shared" si="62"/>
        <v>#DIV/0!</v>
      </c>
      <c r="BF227" s="765"/>
      <c r="BG227" s="765"/>
      <c r="BH227" s="765"/>
      <c r="BI227" s="765"/>
      <c r="BJ227" s="765"/>
      <c r="BK227" s="765"/>
      <c r="BL227" s="765"/>
      <c r="BM227" s="765"/>
      <c r="BN227" s="765"/>
      <c r="BO227" s="765"/>
      <c r="BP227" s="765"/>
      <c r="BQ227" s="765"/>
      <c r="BR227" s="765"/>
      <c r="BS227" s="765"/>
      <c r="BT227" s="765"/>
      <c r="BU227" s="765"/>
      <c r="BV227" s="765"/>
      <c r="BW227" s="765"/>
      <c r="BX227" s="765"/>
      <c r="BY227" s="765"/>
      <c r="BZ227" s="765"/>
      <c r="CA227" s="765"/>
      <c r="CB227" s="765"/>
      <c r="CC227" s="765"/>
      <c r="CD227" s="26"/>
      <c r="CE227" s="729">
        <f t="shared" si="49"/>
        <v>0</v>
      </c>
      <c r="CF227" s="26"/>
      <c r="CG227" s="26"/>
      <c r="CH227" s="26"/>
      <c r="CI227" s="26"/>
      <c r="CJ227" s="26"/>
      <c r="CK227" s="26"/>
      <c r="CL227" s="26"/>
      <c r="CM227" s="26"/>
      <c r="CN227" s="26"/>
      <c r="CO227" s="26"/>
      <c r="CP227" s="26"/>
      <c r="CQ227" s="26"/>
      <c r="CR227" s="26"/>
      <c r="CS227" s="26"/>
      <c r="CT227" s="26"/>
      <c r="CU227" s="26"/>
    </row>
    <row r="228" spans="1:99" ht="15" customHeight="1" x14ac:dyDescent="0.25">
      <c r="A228" s="334">
        <f t="shared" si="50"/>
        <v>0</v>
      </c>
      <c r="B228" s="722"/>
      <c r="C228" s="722"/>
      <c r="D228" s="722"/>
      <c r="E228" s="722"/>
      <c r="F228" s="722"/>
      <c r="G228" s="722"/>
      <c r="H228" s="723"/>
      <c r="I228" s="22"/>
      <c r="J228" s="22"/>
      <c r="K228" s="22"/>
      <c r="L228" s="10"/>
      <c r="M228" s="22"/>
      <c r="N228" s="725"/>
      <c r="O228" s="10"/>
      <c r="P228" s="726"/>
      <c r="Q228" s="749"/>
      <c r="R228" s="726"/>
      <c r="S228" s="726"/>
      <c r="T228" s="726"/>
      <c r="U228" s="316">
        <f t="shared" si="51"/>
        <v>0</v>
      </c>
      <c r="V228" s="168"/>
      <c r="W228" s="331" t="str">
        <f t="shared" si="52"/>
        <v/>
      </c>
      <c r="X228" s="168"/>
      <c r="Y228" s="168"/>
      <c r="Z228" s="168"/>
      <c r="AA228" s="168"/>
      <c r="AB228" s="168"/>
      <c r="AC228" s="168"/>
      <c r="AD228" s="316">
        <f t="shared" si="53"/>
        <v>0</v>
      </c>
      <c r="AE228" s="274"/>
      <c r="AF228" s="724"/>
      <c r="AG228" s="724"/>
      <c r="AH228" s="315">
        <f t="shared" si="54"/>
        <v>0</v>
      </c>
      <c r="AI228" s="759"/>
      <c r="AJ228" s="759"/>
      <c r="AK228" s="759"/>
      <c r="AL228" s="759"/>
      <c r="AM228" s="759"/>
      <c r="AN228" s="759"/>
      <c r="AO228" s="759"/>
      <c r="AP228" s="759"/>
      <c r="AQ228" s="759"/>
      <c r="AR228" s="759"/>
      <c r="AS228" s="315">
        <f t="shared" si="55"/>
        <v>0</v>
      </c>
      <c r="AT228" s="724"/>
      <c r="AU228" s="724"/>
      <c r="AV228" s="315">
        <f t="shared" si="56"/>
        <v>0</v>
      </c>
      <c r="AW228" s="315">
        <f t="shared" si="57"/>
        <v>0</v>
      </c>
      <c r="AX228" s="168"/>
      <c r="AY228" s="168"/>
      <c r="AZ228" s="720" t="e">
        <f t="shared" si="58"/>
        <v>#N/A</v>
      </c>
      <c r="BA228" s="720" t="e">
        <f t="shared" si="59"/>
        <v>#N/A</v>
      </c>
      <c r="BB228" s="720" t="str">
        <f t="shared" si="60"/>
        <v xml:space="preserve"> / </v>
      </c>
      <c r="BC228" s="720" t="e">
        <f t="shared" si="48"/>
        <v>#DIV/0!</v>
      </c>
      <c r="BD228" s="720" t="e">
        <f t="shared" si="61"/>
        <v>#DIV/0!</v>
      </c>
      <c r="BE228" s="720" t="e">
        <f t="shared" si="62"/>
        <v>#DIV/0!</v>
      </c>
      <c r="BF228" s="765"/>
      <c r="BG228" s="765"/>
      <c r="BH228" s="765"/>
      <c r="BI228" s="765"/>
      <c r="BJ228" s="765"/>
      <c r="BK228" s="765"/>
      <c r="BL228" s="765"/>
      <c r="BM228" s="765"/>
      <c r="BN228" s="765"/>
      <c r="BO228" s="765"/>
      <c r="BP228" s="765"/>
      <c r="BQ228" s="765"/>
      <c r="BR228" s="765"/>
      <c r="BS228" s="765"/>
      <c r="BT228" s="765"/>
      <c r="BU228" s="765"/>
      <c r="BV228" s="765"/>
      <c r="BW228" s="765"/>
      <c r="BX228" s="765"/>
      <c r="BY228" s="765"/>
      <c r="BZ228" s="765"/>
      <c r="CA228" s="765"/>
      <c r="CB228" s="765"/>
      <c r="CC228" s="765"/>
      <c r="CD228" s="26"/>
      <c r="CE228" s="729">
        <f t="shared" si="49"/>
        <v>0</v>
      </c>
      <c r="CF228" s="26"/>
      <c r="CG228" s="26"/>
      <c r="CH228" s="26"/>
      <c r="CI228" s="26"/>
      <c r="CJ228" s="26"/>
      <c r="CK228" s="26"/>
      <c r="CL228" s="26"/>
      <c r="CM228" s="26"/>
      <c r="CN228" s="26"/>
      <c r="CO228" s="26"/>
      <c r="CP228" s="26"/>
      <c r="CQ228" s="26"/>
      <c r="CR228" s="26"/>
      <c r="CS228" s="26"/>
      <c r="CT228" s="26"/>
      <c r="CU228" s="26"/>
    </row>
    <row r="229" spans="1:99" ht="15" customHeight="1" x14ac:dyDescent="0.25">
      <c r="A229" s="334">
        <f t="shared" si="50"/>
        <v>0</v>
      </c>
      <c r="B229" s="722"/>
      <c r="C229" s="722"/>
      <c r="D229" s="722"/>
      <c r="E229" s="722"/>
      <c r="F229" s="722"/>
      <c r="G229" s="722"/>
      <c r="H229" s="723"/>
      <c r="I229" s="22"/>
      <c r="J229" s="22"/>
      <c r="K229" s="22"/>
      <c r="L229" s="10"/>
      <c r="M229" s="22"/>
      <c r="N229" s="725"/>
      <c r="O229" s="10"/>
      <c r="P229" s="726"/>
      <c r="Q229" s="749"/>
      <c r="R229" s="726"/>
      <c r="S229" s="726"/>
      <c r="T229" s="726"/>
      <c r="U229" s="316">
        <f t="shared" si="51"/>
        <v>0</v>
      </c>
      <c r="V229" s="168"/>
      <c r="W229" s="331" t="str">
        <f t="shared" si="52"/>
        <v/>
      </c>
      <c r="X229" s="168"/>
      <c r="Y229" s="168"/>
      <c r="Z229" s="168"/>
      <c r="AA229" s="168"/>
      <c r="AB229" s="168"/>
      <c r="AC229" s="168"/>
      <c r="AD229" s="316">
        <f t="shared" si="53"/>
        <v>0</v>
      </c>
      <c r="AE229" s="274"/>
      <c r="AF229" s="724"/>
      <c r="AG229" s="724"/>
      <c r="AH229" s="315">
        <f t="shared" si="54"/>
        <v>0</v>
      </c>
      <c r="AI229" s="759"/>
      <c r="AJ229" s="759"/>
      <c r="AK229" s="759"/>
      <c r="AL229" s="759"/>
      <c r="AM229" s="759"/>
      <c r="AN229" s="759"/>
      <c r="AO229" s="759"/>
      <c r="AP229" s="759"/>
      <c r="AQ229" s="759"/>
      <c r="AR229" s="759"/>
      <c r="AS229" s="315">
        <f t="shared" si="55"/>
        <v>0</v>
      </c>
      <c r="AT229" s="724"/>
      <c r="AU229" s="724"/>
      <c r="AV229" s="315">
        <f t="shared" si="56"/>
        <v>0</v>
      </c>
      <c r="AW229" s="315">
        <f t="shared" si="57"/>
        <v>0</v>
      </c>
      <c r="AX229" s="168"/>
      <c r="AY229" s="168"/>
      <c r="AZ229" s="720" t="e">
        <f t="shared" si="58"/>
        <v>#N/A</v>
      </c>
      <c r="BA229" s="720" t="e">
        <f t="shared" si="59"/>
        <v>#N/A</v>
      </c>
      <c r="BB229" s="720" t="str">
        <f t="shared" si="60"/>
        <v xml:space="preserve"> / </v>
      </c>
      <c r="BC229" s="720" t="e">
        <f t="shared" si="48"/>
        <v>#DIV/0!</v>
      </c>
      <c r="BD229" s="720" t="e">
        <f t="shared" si="61"/>
        <v>#DIV/0!</v>
      </c>
      <c r="BE229" s="720" t="e">
        <f t="shared" si="62"/>
        <v>#DIV/0!</v>
      </c>
      <c r="BF229" s="765"/>
      <c r="BG229" s="765"/>
      <c r="BH229" s="765"/>
      <c r="BI229" s="765"/>
      <c r="BJ229" s="765"/>
      <c r="BK229" s="765"/>
      <c r="BL229" s="765"/>
      <c r="BM229" s="765"/>
      <c r="BN229" s="765"/>
      <c r="BO229" s="765"/>
      <c r="BP229" s="765"/>
      <c r="BQ229" s="765"/>
      <c r="BR229" s="765"/>
      <c r="BS229" s="765"/>
      <c r="BT229" s="765"/>
      <c r="BU229" s="765"/>
      <c r="BV229" s="765"/>
      <c r="BW229" s="765"/>
      <c r="BX229" s="765"/>
      <c r="BY229" s="765"/>
      <c r="BZ229" s="765"/>
      <c r="CA229" s="765"/>
      <c r="CB229" s="765"/>
      <c r="CC229" s="765"/>
      <c r="CD229" s="26"/>
      <c r="CE229" s="729">
        <f t="shared" si="49"/>
        <v>0</v>
      </c>
      <c r="CF229" s="26"/>
      <c r="CG229" s="26"/>
      <c r="CH229" s="26"/>
      <c r="CI229" s="26"/>
      <c r="CJ229" s="26"/>
      <c r="CK229" s="26"/>
      <c r="CL229" s="26"/>
      <c r="CM229" s="26"/>
      <c r="CN229" s="26"/>
      <c r="CO229" s="26"/>
      <c r="CP229" s="26"/>
      <c r="CQ229" s="26"/>
      <c r="CR229" s="26"/>
      <c r="CS229" s="26"/>
      <c r="CT229" s="26"/>
      <c r="CU229" s="26"/>
    </row>
    <row r="230" spans="1:99" ht="15" customHeight="1" x14ac:dyDescent="0.25">
      <c r="A230" s="334">
        <f t="shared" si="50"/>
        <v>0</v>
      </c>
      <c r="B230" s="722"/>
      <c r="C230" s="722"/>
      <c r="D230" s="722"/>
      <c r="E230" s="722"/>
      <c r="F230" s="722"/>
      <c r="G230" s="722"/>
      <c r="H230" s="723"/>
      <c r="I230" s="22"/>
      <c r="J230" s="22"/>
      <c r="K230" s="22"/>
      <c r="L230" s="10"/>
      <c r="M230" s="22"/>
      <c r="N230" s="725"/>
      <c r="O230" s="10"/>
      <c r="P230" s="726"/>
      <c r="Q230" s="749"/>
      <c r="R230" s="726"/>
      <c r="S230" s="726"/>
      <c r="T230" s="726"/>
      <c r="U230" s="316">
        <f t="shared" si="51"/>
        <v>0</v>
      </c>
      <c r="V230" s="168"/>
      <c r="W230" s="331" t="str">
        <f t="shared" si="52"/>
        <v/>
      </c>
      <c r="X230" s="168"/>
      <c r="Y230" s="168"/>
      <c r="Z230" s="168"/>
      <c r="AA230" s="168"/>
      <c r="AB230" s="168"/>
      <c r="AC230" s="168"/>
      <c r="AD230" s="316">
        <f t="shared" si="53"/>
        <v>0</v>
      </c>
      <c r="AE230" s="274"/>
      <c r="AF230" s="724"/>
      <c r="AG230" s="724"/>
      <c r="AH230" s="315">
        <f t="shared" si="54"/>
        <v>0</v>
      </c>
      <c r="AI230" s="759"/>
      <c r="AJ230" s="759"/>
      <c r="AK230" s="759"/>
      <c r="AL230" s="759"/>
      <c r="AM230" s="759"/>
      <c r="AN230" s="759"/>
      <c r="AO230" s="759"/>
      <c r="AP230" s="759"/>
      <c r="AQ230" s="759"/>
      <c r="AR230" s="759"/>
      <c r="AS230" s="315">
        <f t="shared" si="55"/>
        <v>0</v>
      </c>
      <c r="AT230" s="724"/>
      <c r="AU230" s="724"/>
      <c r="AV230" s="315">
        <f t="shared" si="56"/>
        <v>0</v>
      </c>
      <c r="AW230" s="315">
        <f t="shared" si="57"/>
        <v>0</v>
      </c>
      <c r="AX230" s="168"/>
      <c r="AY230" s="168"/>
      <c r="AZ230" s="720" t="e">
        <f t="shared" si="58"/>
        <v>#N/A</v>
      </c>
      <c r="BA230" s="720" t="e">
        <f t="shared" si="59"/>
        <v>#N/A</v>
      </c>
      <c r="BB230" s="720" t="str">
        <f t="shared" si="60"/>
        <v xml:space="preserve"> / </v>
      </c>
      <c r="BC230" s="720" t="e">
        <f t="shared" si="48"/>
        <v>#DIV/0!</v>
      </c>
      <c r="BD230" s="720" t="e">
        <f t="shared" si="61"/>
        <v>#DIV/0!</v>
      </c>
      <c r="BE230" s="720" t="e">
        <f t="shared" si="62"/>
        <v>#DIV/0!</v>
      </c>
      <c r="BF230" s="765"/>
      <c r="BG230" s="765"/>
      <c r="BH230" s="765"/>
      <c r="BI230" s="765"/>
      <c r="BJ230" s="765"/>
      <c r="BK230" s="765"/>
      <c r="BL230" s="765"/>
      <c r="BM230" s="765"/>
      <c r="BN230" s="765"/>
      <c r="BO230" s="765"/>
      <c r="BP230" s="765"/>
      <c r="BQ230" s="765"/>
      <c r="BR230" s="765"/>
      <c r="BS230" s="765"/>
      <c r="BT230" s="765"/>
      <c r="BU230" s="765"/>
      <c r="BV230" s="765"/>
      <c r="BW230" s="765"/>
      <c r="BX230" s="765"/>
      <c r="BY230" s="765"/>
      <c r="BZ230" s="765"/>
      <c r="CA230" s="765"/>
      <c r="CB230" s="765"/>
      <c r="CC230" s="765"/>
      <c r="CD230" s="26"/>
      <c r="CE230" s="729">
        <f t="shared" si="49"/>
        <v>0</v>
      </c>
      <c r="CF230" s="26"/>
      <c r="CG230" s="26"/>
      <c r="CH230" s="26"/>
      <c r="CI230" s="26"/>
      <c r="CJ230" s="26"/>
      <c r="CK230" s="26"/>
      <c r="CL230" s="26"/>
      <c r="CM230" s="26"/>
      <c r="CN230" s="26"/>
      <c r="CO230" s="26"/>
      <c r="CP230" s="26"/>
      <c r="CQ230" s="26"/>
      <c r="CR230" s="26"/>
      <c r="CS230" s="26"/>
      <c r="CT230" s="26"/>
      <c r="CU230" s="26"/>
    </row>
    <row r="231" spans="1:99" ht="15" customHeight="1" x14ac:dyDescent="0.25">
      <c r="A231" s="334">
        <f t="shared" si="50"/>
        <v>0</v>
      </c>
      <c r="B231" s="722"/>
      <c r="C231" s="722"/>
      <c r="D231" s="722"/>
      <c r="E231" s="722"/>
      <c r="F231" s="722"/>
      <c r="G231" s="722"/>
      <c r="H231" s="723"/>
      <c r="I231" s="22"/>
      <c r="J231" s="22"/>
      <c r="K231" s="22"/>
      <c r="L231" s="10"/>
      <c r="M231" s="22"/>
      <c r="N231" s="725"/>
      <c r="O231" s="10"/>
      <c r="P231" s="726"/>
      <c r="Q231" s="749"/>
      <c r="R231" s="726"/>
      <c r="S231" s="726"/>
      <c r="T231" s="726"/>
      <c r="U231" s="316">
        <f t="shared" si="51"/>
        <v>0</v>
      </c>
      <c r="V231" s="168"/>
      <c r="W231" s="331" t="str">
        <f t="shared" si="52"/>
        <v/>
      </c>
      <c r="X231" s="168"/>
      <c r="Y231" s="168"/>
      <c r="Z231" s="168"/>
      <c r="AA231" s="168"/>
      <c r="AB231" s="168"/>
      <c r="AC231" s="168"/>
      <c r="AD231" s="316">
        <f t="shared" si="53"/>
        <v>0</v>
      </c>
      <c r="AE231" s="274"/>
      <c r="AF231" s="724"/>
      <c r="AG231" s="724"/>
      <c r="AH231" s="315">
        <f t="shared" si="54"/>
        <v>0</v>
      </c>
      <c r="AI231" s="759"/>
      <c r="AJ231" s="759"/>
      <c r="AK231" s="759"/>
      <c r="AL231" s="759"/>
      <c r="AM231" s="759"/>
      <c r="AN231" s="759"/>
      <c r="AO231" s="759"/>
      <c r="AP231" s="759"/>
      <c r="AQ231" s="759"/>
      <c r="AR231" s="759"/>
      <c r="AS231" s="315">
        <f t="shared" si="55"/>
        <v>0</v>
      </c>
      <c r="AT231" s="724"/>
      <c r="AU231" s="724"/>
      <c r="AV231" s="315">
        <f t="shared" si="56"/>
        <v>0</v>
      </c>
      <c r="AW231" s="315">
        <f t="shared" si="57"/>
        <v>0</v>
      </c>
      <c r="AX231" s="168"/>
      <c r="AY231" s="168"/>
      <c r="AZ231" s="720" t="e">
        <f t="shared" si="58"/>
        <v>#N/A</v>
      </c>
      <c r="BA231" s="720" t="e">
        <f t="shared" si="59"/>
        <v>#N/A</v>
      </c>
      <c r="BB231" s="720" t="str">
        <f t="shared" si="60"/>
        <v xml:space="preserve"> / </v>
      </c>
      <c r="BC231" s="720" t="e">
        <f t="shared" si="48"/>
        <v>#DIV/0!</v>
      </c>
      <c r="BD231" s="720" t="e">
        <f t="shared" si="61"/>
        <v>#DIV/0!</v>
      </c>
      <c r="BE231" s="720" t="e">
        <f t="shared" si="62"/>
        <v>#DIV/0!</v>
      </c>
      <c r="BF231" s="765"/>
      <c r="BG231" s="765"/>
      <c r="BH231" s="765"/>
      <c r="BI231" s="765"/>
      <c r="BJ231" s="765"/>
      <c r="BK231" s="765"/>
      <c r="BL231" s="765"/>
      <c r="BM231" s="765"/>
      <c r="BN231" s="765"/>
      <c r="BO231" s="765"/>
      <c r="BP231" s="765"/>
      <c r="BQ231" s="765"/>
      <c r="BR231" s="765"/>
      <c r="BS231" s="765"/>
      <c r="BT231" s="765"/>
      <c r="BU231" s="765"/>
      <c r="BV231" s="765"/>
      <c r="BW231" s="765"/>
      <c r="BX231" s="765"/>
      <c r="BY231" s="765"/>
      <c r="BZ231" s="765"/>
      <c r="CA231" s="765"/>
      <c r="CB231" s="765"/>
      <c r="CC231" s="765"/>
      <c r="CD231" s="26"/>
      <c r="CE231" s="729">
        <f t="shared" si="49"/>
        <v>0</v>
      </c>
      <c r="CF231" s="26"/>
      <c r="CG231" s="26"/>
      <c r="CH231" s="26"/>
      <c r="CI231" s="26"/>
      <c r="CJ231" s="26"/>
      <c r="CK231" s="26"/>
      <c r="CL231" s="26"/>
      <c r="CM231" s="26"/>
      <c r="CN231" s="26"/>
      <c r="CO231" s="26"/>
      <c r="CP231" s="26"/>
      <c r="CQ231" s="26"/>
      <c r="CR231" s="26"/>
      <c r="CS231" s="26"/>
      <c r="CT231" s="26"/>
      <c r="CU231" s="26"/>
    </row>
    <row r="232" spans="1:99" ht="15" customHeight="1" x14ac:dyDescent="0.25">
      <c r="A232" s="334">
        <f t="shared" si="50"/>
        <v>0</v>
      </c>
      <c r="B232" s="722"/>
      <c r="C232" s="722"/>
      <c r="D232" s="722"/>
      <c r="E232" s="722"/>
      <c r="F232" s="722"/>
      <c r="G232" s="722"/>
      <c r="H232" s="723"/>
      <c r="I232" s="22"/>
      <c r="J232" s="22"/>
      <c r="K232" s="22"/>
      <c r="L232" s="10"/>
      <c r="M232" s="22"/>
      <c r="N232" s="725"/>
      <c r="O232" s="10"/>
      <c r="P232" s="726"/>
      <c r="Q232" s="749"/>
      <c r="R232" s="726"/>
      <c r="S232" s="726"/>
      <c r="T232" s="726"/>
      <c r="U232" s="316">
        <f t="shared" si="51"/>
        <v>0</v>
      </c>
      <c r="V232" s="168"/>
      <c r="W232" s="331" t="str">
        <f t="shared" si="52"/>
        <v/>
      </c>
      <c r="X232" s="168"/>
      <c r="Y232" s="168"/>
      <c r="Z232" s="168"/>
      <c r="AA232" s="168"/>
      <c r="AB232" s="168"/>
      <c r="AC232" s="168"/>
      <c r="AD232" s="316">
        <f t="shared" si="53"/>
        <v>0</v>
      </c>
      <c r="AE232" s="274"/>
      <c r="AF232" s="724"/>
      <c r="AG232" s="724"/>
      <c r="AH232" s="315">
        <f t="shared" si="54"/>
        <v>0</v>
      </c>
      <c r="AI232" s="759"/>
      <c r="AJ232" s="759"/>
      <c r="AK232" s="759"/>
      <c r="AL232" s="759"/>
      <c r="AM232" s="759"/>
      <c r="AN232" s="759"/>
      <c r="AO232" s="759"/>
      <c r="AP232" s="759"/>
      <c r="AQ232" s="759"/>
      <c r="AR232" s="759"/>
      <c r="AS232" s="315">
        <f t="shared" si="55"/>
        <v>0</v>
      </c>
      <c r="AT232" s="724"/>
      <c r="AU232" s="724"/>
      <c r="AV232" s="315">
        <f t="shared" si="56"/>
        <v>0</v>
      </c>
      <c r="AW232" s="315">
        <f t="shared" si="57"/>
        <v>0</v>
      </c>
      <c r="AX232" s="168"/>
      <c r="AY232" s="168"/>
      <c r="AZ232" s="720" t="e">
        <f t="shared" si="58"/>
        <v>#N/A</v>
      </c>
      <c r="BA232" s="720" t="e">
        <f t="shared" si="59"/>
        <v>#N/A</v>
      </c>
      <c r="BB232" s="720" t="str">
        <f t="shared" si="60"/>
        <v xml:space="preserve"> / </v>
      </c>
      <c r="BC232" s="720" t="e">
        <f t="shared" si="48"/>
        <v>#DIV/0!</v>
      </c>
      <c r="BD232" s="720" t="e">
        <f t="shared" si="61"/>
        <v>#DIV/0!</v>
      </c>
      <c r="BE232" s="720" t="e">
        <f t="shared" si="62"/>
        <v>#DIV/0!</v>
      </c>
      <c r="BF232" s="765"/>
      <c r="BG232" s="765"/>
      <c r="BH232" s="765"/>
      <c r="BI232" s="765"/>
      <c r="BJ232" s="765"/>
      <c r="BK232" s="765"/>
      <c r="BL232" s="765"/>
      <c r="BM232" s="765"/>
      <c r="BN232" s="765"/>
      <c r="BO232" s="765"/>
      <c r="BP232" s="765"/>
      <c r="BQ232" s="765"/>
      <c r="BR232" s="765"/>
      <c r="BS232" s="765"/>
      <c r="BT232" s="765"/>
      <c r="BU232" s="765"/>
      <c r="BV232" s="765"/>
      <c r="BW232" s="765"/>
      <c r="BX232" s="765"/>
      <c r="BY232" s="765"/>
      <c r="BZ232" s="765"/>
      <c r="CA232" s="765"/>
      <c r="CB232" s="765"/>
      <c r="CC232" s="765"/>
      <c r="CD232" s="26"/>
      <c r="CE232" s="729">
        <f t="shared" si="49"/>
        <v>0</v>
      </c>
      <c r="CF232" s="26"/>
      <c r="CG232" s="26"/>
      <c r="CH232" s="26"/>
      <c r="CI232" s="26"/>
      <c r="CJ232" s="26"/>
      <c r="CK232" s="26"/>
      <c r="CL232" s="26"/>
      <c r="CM232" s="26"/>
      <c r="CN232" s="26"/>
      <c r="CO232" s="26"/>
      <c r="CP232" s="26"/>
      <c r="CQ232" s="26"/>
      <c r="CR232" s="26"/>
      <c r="CS232" s="26"/>
      <c r="CT232" s="26"/>
      <c r="CU232" s="26"/>
    </row>
    <row r="233" spans="1:99" ht="15" customHeight="1" x14ac:dyDescent="0.25">
      <c r="A233" s="334">
        <f t="shared" si="50"/>
        <v>0</v>
      </c>
      <c r="B233" s="722"/>
      <c r="C233" s="722"/>
      <c r="D233" s="722"/>
      <c r="E233" s="722"/>
      <c r="F233" s="722"/>
      <c r="G233" s="722"/>
      <c r="H233" s="723"/>
      <c r="I233" s="22"/>
      <c r="J233" s="22"/>
      <c r="K233" s="22"/>
      <c r="L233" s="10"/>
      <c r="M233" s="22"/>
      <c r="N233" s="725"/>
      <c r="O233" s="10"/>
      <c r="P233" s="726"/>
      <c r="Q233" s="749"/>
      <c r="R233" s="726"/>
      <c r="S233" s="726"/>
      <c r="T233" s="726"/>
      <c r="U233" s="316">
        <f t="shared" si="51"/>
        <v>0</v>
      </c>
      <c r="V233" s="168"/>
      <c r="W233" s="331" t="str">
        <f t="shared" si="52"/>
        <v/>
      </c>
      <c r="X233" s="168"/>
      <c r="Y233" s="168"/>
      <c r="Z233" s="168"/>
      <c r="AA233" s="168"/>
      <c r="AB233" s="168"/>
      <c r="AC233" s="168"/>
      <c r="AD233" s="316">
        <f t="shared" si="53"/>
        <v>0</v>
      </c>
      <c r="AE233" s="274"/>
      <c r="AF233" s="724"/>
      <c r="AG233" s="724"/>
      <c r="AH233" s="315">
        <f t="shared" si="54"/>
        <v>0</v>
      </c>
      <c r="AI233" s="759"/>
      <c r="AJ233" s="759"/>
      <c r="AK233" s="759"/>
      <c r="AL233" s="759"/>
      <c r="AM233" s="759"/>
      <c r="AN233" s="759"/>
      <c r="AO233" s="759"/>
      <c r="AP233" s="759"/>
      <c r="AQ233" s="759"/>
      <c r="AR233" s="759"/>
      <c r="AS233" s="315">
        <f t="shared" si="55"/>
        <v>0</v>
      </c>
      <c r="AT233" s="724"/>
      <c r="AU233" s="724"/>
      <c r="AV233" s="315">
        <f t="shared" si="56"/>
        <v>0</v>
      </c>
      <c r="AW233" s="315">
        <f t="shared" si="57"/>
        <v>0</v>
      </c>
      <c r="AX233" s="168"/>
      <c r="AY233" s="168"/>
      <c r="AZ233" s="720" t="e">
        <f t="shared" si="58"/>
        <v>#N/A</v>
      </c>
      <c r="BA233" s="720" t="e">
        <f t="shared" si="59"/>
        <v>#N/A</v>
      </c>
      <c r="BB233" s="720" t="str">
        <f t="shared" si="60"/>
        <v xml:space="preserve"> / </v>
      </c>
      <c r="BC233" s="720" t="e">
        <f t="shared" si="48"/>
        <v>#DIV/0!</v>
      </c>
      <c r="BD233" s="720" t="e">
        <f t="shared" si="61"/>
        <v>#DIV/0!</v>
      </c>
      <c r="BE233" s="720" t="e">
        <f t="shared" si="62"/>
        <v>#DIV/0!</v>
      </c>
      <c r="BF233" s="765"/>
      <c r="BG233" s="765"/>
      <c r="BH233" s="765"/>
      <c r="BI233" s="765"/>
      <c r="BJ233" s="765"/>
      <c r="BK233" s="765"/>
      <c r="BL233" s="765"/>
      <c r="BM233" s="765"/>
      <c r="BN233" s="765"/>
      <c r="BO233" s="765"/>
      <c r="BP233" s="765"/>
      <c r="BQ233" s="765"/>
      <c r="BR233" s="765"/>
      <c r="BS233" s="765"/>
      <c r="BT233" s="765"/>
      <c r="BU233" s="765"/>
      <c r="BV233" s="765"/>
      <c r="BW233" s="765"/>
      <c r="BX233" s="765"/>
      <c r="BY233" s="765"/>
      <c r="BZ233" s="765"/>
      <c r="CA233" s="765"/>
      <c r="CB233" s="765"/>
      <c r="CC233" s="765"/>
      <c r="CD233" s="26"/>
      <c r="CE233" s="729">
        <f t="shared" si="49"/>
        <v>0</v>
      </c>
      <c r="CF233" s="26"/>
      <c r="CG233" s="26"/>
      <c r="CH233" s="26"/>
      <c r="CI233" s="26"/>
      <c r="CJ233" s="26"/>
      <c r="CK233" s="26"/>
      <c r="CL233" s="26"/>
      <c r="CM233" s="26"/>
      <c r="CN233" s="26"/>
      <c r="CO233" s="26"/>
      <c r="CP233" s="26"/>
      <c r="CQ233" s="26"/>
      <c r="CR233" s="26"/>
      <c r="CS233" s="26"/>
      <c r="CT233" s="26"/>
      <c r="CU233" s="26"/>
    </row>
    <row r="234" spans="1:99" ht="15" customHeight="1" x14ac:dyDescent="0.25">
      <c r="A234" s="334">
        <f t="shared" si="50"/>
        <v>0</v>
      </c>
      <c r="B234" s="722"/>
      <c r="C234" s="722"/>
      <c r="D234" s="722"/>
      <c r="E234" s="722"/>
      <c r="F234" s="722"/>
      <c r="G234" s="722"/>
      <c r="H234" s="723"/>
      <c r="I234" s="22"/>
      <c r="J234" s="22"/>
      <c r="K234" s="22"/>
      <c r="L234" s="10"/>
      <c r="M234" s="22"/>
      <c r="N234" s="725"/>
      <c r="O234" s="10"/>
      <c r="P234" s="726"/>
      <c r="Q234" s="749"/>
      <c r="R234" s="726"/>
      <c r="S234" s="726"/>
      <c r="T234" s="726"/>
      <c r="U234" s="316">
        <f t="shared" si="51"/>
        <v>0</v>
      </c>
      <c r="V234" s="168"/>
      <c r="W234" s="331" t="str">
        <f t="shared" si="52"/>
        <v/>
      </c>
      <c r="X234" s="168"/>
      <c r="Y234" s="168"/>
      <c r="Z234" s="168"/>
      <c r="AA234" s="168"/>
      <c r="AB234" s="168"/>
      <c r="AC234" s="168"/>
      <c r="AD234" s="316">
        <f t="shared" si="53"/>
        <v>0</v>
      </c>
      <c r="AE234" s="274"/>
      <c r="AF234" s="724"/>
      <c r="AG234" s="724"/>
      <c r="AH234" s="315">
        <f t="shared" si="54"/>
        <v>0</v>
      </c>
      <c r="AI234" s="759"/>
      <c r="AJ234" s="759"/>
      <c r="AK234" s="759"/>
      <c r="AL234" s="759"/>
      <c r="AM234" s="759"/>
      <c r="AN234" s="759"/>
      <c r="AO234" s="759"/>
      <c r="AP234" s="759"/>
      <c r="AQ234" s="759"/>
      <c r="AR234" s="759"/>
      <c r="AS234" s="315">
        <f t="shared" si="55"/>
        <v>0</v>
      </c>
      <c r="AT234" s="724"/>
      <c r="AU234" s="724"/>
      <c r="AV234" s="315">
        <f t="shared" si="56"/>
        <v>0</v>
      </c>
      <c r="AW234" s="315">
        <f t="shared" si="57"/>
        <v>0</v>
      </c>
      <c r="AX234" s="168"/>
      <c r="AY234" s="168"/>
      <c r="AZ234" s="720" t="e">
        <f t="shared" si="58"/>
        <v>#N/A</v>
      </c>
      <c r="BA234" s="720" t="e">
        <f t="shared" si="59"/>
        <v>#N/A</v>
      </c>
      <c r="BB234" s="720" t="str">
        <f t="shared" si="60"/>
        <v xml:space="preserve"> / </v>
      </c>
      <c r="BC234" s="720" t="e">
        <f t="shared" si="48"/>
        <v>#DIV/0!</v>
      </c>
      <c r="BD234" s="720" t="e">
        <f t="shared" si="61"/>
        <v>#DIV/0!</v>
      </c>
      <c r="BE234" s="720" t="e">
        <f t="shared" si="62"/>
        <v>#DIV/0!</v>
      </c>
      <c r="BF234" s="765"/>
      <c r="BG234" s="765"/>
      <c r="BH234" s="765"/>
      <c r="BI234" s="765"/>
      <c r="BJ234" s="765"/>
      <c r="BK234" s="765"/>
      <c r="BL234" s="765"/>
      <c r="BM234" s="765"/>
      <c r="BN234" s="765"/>
      <c r="BO234" s="765"/>
      <c r="BP234" s="765"/>
      <c r="BQ234" s="765"/>
      <c r="BR234" s="765"/>
      <c r="BS234" s="765"/>
      <c r="BT234" s="765"/>
      <c r="BU234" s="765"/>
      <c r="BV234" s="765"/>
      <c r="BW234" s="765"/>
      <c r="BX234" s="765"/>
      <c r="BY234" s="765"/>
      <c r="BZ234" s="765"/>
      <c r="CA234" s="765"/>
      <c r="CB234" s="765"/>
      <c r="CC234" s="765"/>
      <c r="CD234" s="26"/>
      <c r="CE234" s="729">
        <f t="shared" si="49"/>
        <v>0</v>
      </c>
      <c r="CF234" s="26"/>
      <c r="CG234" s="26"/>
      <c r="CH234" s="26"/>
      <c r="CI234" s="26"/>
      <c r="CJ234" s="26"/>
      <c r="CK234" s="26"/>
      <c r="CL234" s="26"/>
      <c r="CM234" s="26"/>
      <c r="CN234" s="26"/>
      <c r="CO234" s="26"/>
      <c r="CP234" s="26"/>
      <c r="CQ234" s="26"/>
      <c r="CR234" s="26"/>
      <c r="CS234" s="26"/>
      <c r="CT234" s="26"/>
      <c r="CU234" s="26"/>
    </row>
    <row r="235" spans="1:99" ht="15" customHeight="1" x14ac:dyDescent="0.25">
      <c r="A235" s="334">
        <f t="shared" si="50"/>
        <v>0</v>
      </c>
      <c r="B235" s="722"/>
      <c r="C235" s="722"/>
      <c r="D235" s="722"/>
      <c r="E235" s="722"/>
      <c r="F235" s="722"/>
      <c r="G235" s="722"/>
      <c r="H235" s="723"/>
      <c r="I235" s="22"/>
      <c r="J235" s="22"/>
      <c r="K235" s="22"/>
      <c r="L235" s="10"/>
      <c r="M235" s="22"/>
      <c r="N235" s="725"/>
      <c r="O235" s="10"/>
      <c r="P235" s="726"/>
      <c r="Q235" s="749"/>
      <c r="R235" s="726"/>
      <c r="S235" s="726"/>
      <c r="T235" s="726"/>
      <c r="U235" s="316">
        <f t="shared" si="51"/>
        <v>0</v>
      </c>
      <c r="V235" s="168"/>
      <c r="W235" s="331" t="str">
        <f t="shared" si="52"/>
        <v/>
      </c>
      <c r="X235" s="168"/>
      <c r="Y235" s="168"/>
      <c r="Z235" s="168"/>
      <c r="AA235" s="168"/>
      <c r="AB235" s="168"/>
      <c r="AC235" s="168"/>
      <c r="AD235" s="316">
        <f t="shared" si="53"/>
        <v>0</v>
      </c>
      <c r="AE235" s="274"/>
      <c r="AF235" s="724"/>
      <c r="AG235" s="724"/>
      <c r="AH235" s="315">
        <f t="shared" si="54"/>
        <v>0</v>
      </c>
      <c r="AI235" s="759"/>
      <c r="AJ235" s="759"/>
      <c r="AK235" s="759"/>
      <c r="AL235" s="759"/>
      <c r="AM235" s="759"/>
      <c r="AN235" s="759"/>
      <c r="AO235" s="759"/>
      <c r="AP235" s="759"/>
      <c r="AQ235" s="759"/>
      <c r="AR235" s="759"/>
      <c r="AS235" s="315">
        <f t="shared" si="55"/>
        <v>0</v>
      </c>
      <c r="AT235" s="724"/>
      <c r="AU235" s="724"/>
      <c r="AV235" s="315">
        <f t="shared" si="56"/>
        <v>0</v>
      </c>
      <c r="AW235" s="315">
        <f t="shared" si="57"/>
        <v>0</v>
      </c>
      <c r="AX235" s="168"/>
      <c r="AY235" s="168"/>
      <c r="AZ235" s="720" t="e">
        <f t="shared" si="58"/>
        <v>#N/A</v>
      </c>
      <c r="BA235" s="720" t="e">
        <f t="shared" si="59"/>
        <v>#N/A</v>
      </c>
      <c r="BB235" s="720" t="str">
        <f t="shared" si="60"/>
        <v xml:space="preserve"> / </v>
      </c>
      <c r="BC235" s="720" t="e">
        <f t="shared" si="48"/>
        <v>#DIV/0!</v>
      </c>
      <c r="BD235" s="720" t="e">
        <f t="shared" si="61"/>
        <v>#DIV/0!</v>
      </c>
      <c r="BE235" s="720" t="e">
        <f t="shared" si="62"/>
        <v>#DIV/0!</v>
      </c>
      <c r="BF235" s="765"/>
      <c r="BG235" s="765"/>
      <c r="BH235" s="765"/>
      <c r="BI235" s="765"/>
      <c r="BJ235" s="765"/>
      <c r="BK235" s="765"/>
      <c r="BL235" s="765"/>
      <c r="BM235" s="765"/>
      <c r="BN235" s="765"/>
      <c r="BO235" s="765"/>
      <c r="BP235" s="765"/>
      <c r="BQ235" s="765"/>
      <c r="BR235" s="765"/>
      <c r="BS235" s="765"/>
      <c r="BT235" s="765"/>
      <c r="BU235" s="765"/>
      <c r="BV235" s="765"/>
      <c r="BW235" s="765"/>
      <c r="BX235" s="765"/>
      <c r="BY235" s="765"/>
      <c r="BZ235" s="765"/>
      <c r="CA235" s="765"/>
      <c r="CB235" s="765"/>
      <c r="CC235" s="765"/>
      <c r="CD235" s="26"/>
      <c r="CE235" s="729">
        <f t="shared" si="49"/>
        <v>0</v>
      </c>
      <c r="CF235" s="26"/>
      <c r="CG235" s="26"/>
      <c r="CH235" s="26"/>
      <c r="CI235" s="26"/>
      <c r="CJ235" s="26"/>
      <c r="CK235" s="26"/>
      <c r="CL235" s="26"/>
      <c r="CM235" s="26"/>
      <c r="CN235" s="26"/>
      <c r="CO235" s="26"/>
      <c r="CP235" s="26"/>
      <c r="CQ235" s="26"/>
      <c r="CR235" s="26"/>
      <c r="CS235" s="26"/>
      <c r="CT235" s="26"/>
      <c r="CU235" s="26"/>
    </row>
    <row r="236" spans="1:99" ht="15" customHeight="1" x14ac:dyDescent="0.25">
      <c r="A236" s="334">
        <f t="shared" si="50"/>
        <v>0</v>
      </c>
      <c r="B236" s="722"/>
      <c r="C236" s="722"/>
      <c r="D236" s="722"/>
      <c r="E236" s="722"/>
      <c r="F236" s="722"/>
      <c r="G236" s="722"/>
      <c r="H236" s="723"/>
      <c r="I236" s="22"/>
      <c r="J236" s="22"/>
      <c r="K236" s="22"/>
      <c r="L236" s="10"/>
      <c r="M236" s="22"/>
      <c r="N236" s="725"/>
      <c r="O236" s="10"/>
      <c r="P236" s="726"/>
      <c r="Q236" s="749"/>
      <c r="R236" s="726"/>
      <c r="S236" s="726"/>
      <c r="T236" s="726"/>
      <c r="U236" s="316">
        <f t="shared" si="51"/>
        <v>0</v>
      </c>
      <c r="V236" s="168"/>
      <c r="W236" s="331" t="str">
        <f t="shared" si="52"/>
        <v/>
      </c>
      <c r="X236" s="168"/>
      <c r="Y236" s="168"/>
      <c r="Z236" s="168"/>
      <c r="AA236" s="168"/>
      <c r="AB236" s="168"/>
      <c r="AC236" s="168"/>
      <c r="AD236" s="316">
        <f t="shared" si="53"/>
        <v>0</v>
      </c>
      <c r="AE236" s="274"/>
      <c r="AF236" s="724"/>
      <c r="AG236" s="724"/>
      <c r="AH236" s="315">
        <f t="shared" si="54"/>
        <v>0</v>
      </c>
      <c r="AI236" s="759"/>
      <c r="AJ236" s="759"/>
      <c r="AK236" s="759"/>
      <c r="AL236" s="759"/>
      <c r="AM236" s="759"/>
      <c r="AN236" s="759"/>
      <c r="AO236" s="759"/>
      <c r="AP236" s="759"/>
      <c r="AQ236" s="759"/>
      <c r="AR236" s="759"/>
      <c r="AS236" s="315">
        <f t="shared" si="55"/>
        <v>0</v>
      </c>
      <c r="AT236" s="724"/>
      <c r="AU236" s="724"/>
      <c r="AV236" s="315">
        <f t="shared" si="56"/>
        <v>0</v>
      </c>
      <c r="AW236" s="315">
        <f t="shared" si="57"/>
        <v>0</v>
      </c>
      <c r="AX236" s="168"/>
      <c r="AY236" s="168"/>
      <c r="AZ236" s="720" t="e">
        <f t="shared" si="58"/>
        <v>#N/A</v>
      </c>
      <c r="BA236" s="720" t="e">
        <f t="shared" si="59"/>
        <v>#N/A</v>
      </c>
      <c r="BB236" s="720" t="str">
        <f t="shared" si="60"/>
        <v xml:space="preserve"> / </v>
      </c>
      <c r="BC236" s="720" t="e">
        <f t="shared" si="48"/>
        <v>#DIV/0!</v>
      </c>
      <c r="BD236" s="720" t="e">
        <f t="shared" si="61"/>
        <v>#DIV/0!</v>
      </c>
      <c r="BE236" s="720" t="e">
        <f t="shared" si="62"/>
        <v>#DIV/0!</v>
      </c>
      <c r="BF236" s="765"/>
      <c r="BG236" s="765"/>
      <c r="BH236" s="765"/>
      <c r="BI236" s="765"/>
      <c r="BJ236" s="765"/>
      <c r="BK236" s="765"/>
      <c r="BL236" s="765"/>
      <c r="BM236" s="765"/>
      <c r="BN236" s="765"/>
      <c r="BO236" s="765"/>
      <c r="BP236" s="765"/>
      <c r="BQ236" s="765"/>
      <c r="BR236" s="765"/>
      <c r="BS236" s="765"/>
      <c r="BT236" s="765"/>
      <c r="BU236" s="765"/>
      <c r="BV236" s="765"/>
      <c r="BW236" s="765"/>
      <c r="BX236" s="765"/>
      <c r="BY236" s="765"/>
      <c r="BZ236" s="765"/>
      <c r="CA236" s="765"/>
      <c r="CB236" s="765"/>
      <c r="CC236" s="765"/>
      <c r="CD236" s="26"/>
      <c r="CE236" s="729">
        <f t="shared" si="49"/>
        <v>0</v>
      </c>
      <c r="CF236" s="26"/>
      <c r="CG236" s="26"/>
      <c r="CH236" s="26"/>
      <c r="CI236" s="26"/>
      <c r="CJ236" s="26"/>
      <c r="CK236" s="26"/>
      <c r="CL236" s="26"/>
      <c r="CM236" s="26"/>
      <c r="CN236" s="26"/>
      <c r="CO236" s="26"/>
      <c r="CP236" s="26"/>
      <c r="CQ236" s="26"/>
      <c r="CR236" s="26"/>
      <c r="CS236" s="26"/>
      <c r="CT236" s="26"/>
      <c r="CU236" s="26"/>
    </row>
    <row r="237" spans="1:99" ht="15" customHeight="1" x14ac:dyDescent="0.25">
      <c r="A237" s="334">
        <f t="shared" si="50"/>
        <v>0</v>
      </c>
      <c r="B237" s="722"/>
      <c r="C237" s="722"/>
      <c r="D237" s="722"/>
      <c r="E237" s="722"/>
      <c r="F237" s="722"/>
      <c r="G237" s="722"/>
      <c r="H237" s="723"/>
      <c r="I237" s="22"/>
      <c r="J237" s="22"/>
      <c r="K237" s="22"/>
      <c r="L237" s="10"/>
      <c r="M237" s="22"/>
      <c r="N237" s="725"/>
      <c r="O237" s="10"/>
      <c r="P237" s="726"/>
      <c r="Q237" s="749"/>
      <c r="R237" s="726"/>
      <c r="S237" s="726"/>
      <c r="T237" s="726"/>
      <c r="U237" s="316">
        <f t="shared" si="51"/>
        <v>0</v>
      </c>
      <c r="V237" s="168"/>
      <c r="W237" s="331" t="str">
        <f t="shared" si="52"/>
        <v/>
      </c>
      <c r="X237" s="168"/>
      <c r="Y237" s="168"/>
      <c r="Z237" s="168"/>
      <c r="AA237" s="168"/>
      <c r="AB237" s="168"/>
      <c r="AC237" s="168"/>
      <c r="AD237" s="316">
        <f t="shared" si="53"/>
        <v>0</v>
      </c>
      <c r="AE237" s="274"/>
      <c r="AF237" s="724"/>
      <c r="AG237" s="724"/>
      <c r="AH237" s="315">
        <f t="shared" si="54"/>
        <v>0</v>
      </c>
      <c r="AI237" s="759"/>
      <c r="AJ237" s="759"/>
      <c r="AK237" s="759"/>
      <c r="AL237" s="759"/>
      <c r="AM237" s="759"/>
      <c r="AN237" s="759"/>
      <c r="AO237" s="759"/>
      <c r="AP237" s="759"/>
      <c r="AQ237" s="759"/>
      <c r="AR237" s="759"/>
      <c r="AS237" s="315">
        <f t="shared" si="55"/>
        <v>0</v>
      </c>
      <c r="AT237" s="724"/>
      <c r="AU237" s="724"/>
      <c r="AV237" s="315">
        <f t="shared" si="56"/>
        <v>0</v>
      </c>
      <c r="AW237" s="315">
        <f t="shared" si="57"/>
        <v>0</v>
      </c>
      <c r="AX237" s="168"/>
      <c r="AY237" s="168"/>
      <c r="AZ237" s="720" t="e">
        <f t="shared" si="58"/>
        <v>#N/A</v>
      </c>
      <c r="BA237" s="720" t="e">
        <f t="shared" si="59"/>
        <v>#N/A</v>
      </c>
      <c r="BB237" s="720" t="str">
        <f t="shared" si="60"/>
        <v xml:space="preserve"> / </v>
      </c>
      <c r="BC237" s="720" t="e">
        <f t="shared" si="48"/>
        <v>#DIV/0!</v>
      </c>
      <c r="BD237" s="720" t="e">
        <f t="shared" si="61"/>
        <v>#DIV/0!</v>
      </c>
      <c r="BE237" s="720" t="e">
        <f t="shared" si="62"/>
        <v>#DIV/0!</v>
      </c>
      <c r="BF237" s="765"/>
      <c r="BG237" s="765"/>
      <c r="BH237" s="765"/>
      <c r="BI237" s="765"/>
      <c r="BJ237" s="765"/>
      <c r="BK237" s="765"/>
      <c r="BL237" s="765"/>
      <c r="BM237" s="765"/>
      <c r="BN237" s="765"/>
      <c r="BO237" s="765"/>
      <c r="BP237" s="765"/>
      <c r="BQ237" s="765"/>
      <c r="BR237" s="765"/>
      <c r="BS237" s="765"/>
      <c r="BT237" s="765"/>
      <c r="BU237" s="765"/>
      <c r="BV237" s="765"/>
      <c r="BW237" s="765"/>
      <c r="BX237" s="765"/>
      <c r="BY237" s="765"/>
      <c r="BZ237" s="765"/>
      <c r="CA237" s="765"/>
      <c r="CB237" s="765"/>
      <c r="CC237" s="765"/>
      <c r="CD237" s="26"/>
      <c r="CE237" s="729">
        <f t="shared" si="49"/>
        <v>0</v>
      </c>
      <c r="CF237" s="26"/>
      <c r="CG237" s="26"/>
      <c r="CH237" s="26"/>
      <c r="CI237" s="26"/>
      <c r="CJ237" s="26"/>
      <c r="CK237" s="26"/>
      <c r="CL237" s="26"/>
      <c r="CM237" s="26"/>
      <c r="CN237" s="26"/>
      <c r="CO237" s="26"/>
      <c r="CP237" s="26"/>
      <c r="CQ237" s="26"/>
      <c r="CR237" s="26"/>
      <c r="CS237" s="26"/>
      <c r="CT237" s="26"/>
      <c r="CU237" s="26"/>
    </row>
    <row r="238" spans="1:99" ht="15" customHeight="1" x14ac:dyDescent="0.25">
      <c r="A238" s="334">
        <f t="shared" si="50"/>
        <v>0</v>
      </c>
      <c r="B238" s="722"/>
      <c r="C238" s="722"/>
      <c r="D238" s="722"/>
      <c r="E238" s="722"/>
      <c r="F238" s="722"/>
      <c r="G238" s="722"/>
      <c r="H238" s="723"/>
      <c r="I238" s="22"/>
      <c r="J238" s="22"/>
      <c r="K238" s="22"/>
      <c r="L238" s="10"/>
      <c r="M238" s="22"/>
      <c r="N238" s="725"/>
      <c r="O238" s="10"/>
      <c r="P238" s="726"/>
      <c r="Q238" s="749"/>
      <c r="R238" s="726"/>
      <c r="S238" s="726"/>
      <c r="T238" s="726"/>
      <c r="U238" s="316">
        <f t="shared" si="51"/>
        <v>0</v>
      </c>
      <c r="V238" s="168"/>
      <c r="W238" s="331" t="str">
        <f t="shared" si="52"/>
        <v/>
      </c>
      <c r="X238" s="168"/>
      <c r="Y238" s="168"/>
      <c r="Z238" s="168"/>
      <c r="AA238" s="168"/>
      <c r="AB238" s="168"/>
      <c r="AC238" s="168"/>
      <c r="AD238" s="316">
        <f t="shared" si="53"/>
        <v>0</v>
      </c>
      <c r="AE238" s="274"/>
      <c r="AF238" s="724"/>
      <c r="AG238" s="724"/>
      <c r="AH238" s="315">
        <f t="shared" si="54"/>
        <v>0</v>
      </c>
      <c r="AI238" s="759"/>
      <c r="AJ238" s="759"/>
      <c r="AK238" s="759"/>
      <c r="AL238" s="759"/>
      <c r="AM238" s="759"/>
      <c r="AN238" s="759"/>
      <c r="AO238" s="759"/>
      <c r="AP238" s="759"/>
      <c r="AQ238" s="759"/>
      <c r="AR238" s="759"/>
      <c r="AS238" s="315">
        <f t="shared" si="55"/>
        <v>0</v>
      </c>
      <c r="AT238" s="724"/>
      <c r="AU238" s="724"/>
      <c r="AV238" s="315">
        <f t="shared" si="56"/>
        <v>0</v>
      </c>
      <c r="AW238" s="315">
        <f t="shared" si="57"/>
        <v>0</v>
      </c>
      <c r="AX238" s="168"/>
      <c r="AY238" s="168"/>
      <c r="AZ238" s="720" t="e">
        <f t="shared" si="58"/>
        <v>#N/A</v>
      </c>
      <c r="BA238" s="720" t="e">
        <f t="shared" si="59"/>
        <v>#N/A</v>
      </c>
      <c r="BB238" s="720" t="str">
        <f t="shared" si="60"/>
        <v xml:space="preserve"> / </v>
      </c>
      <c r="BC238" s="720" t="e">
        <f t="shared" si="48"/>
        <v>#DIV/0!</v>
      </c>
      <c r="BD238" s="720" t="e">
        <f t="shared" si="61"/>
        <v>#DIV/0!</v>
      </c>
      <c r="BE238" s="720" t="e">
        <f t="shared" si="62"/>
        <v>#DIV/0!</v>
      </c>
      <c r="BF238" s="765"/>
      <c r="BG238" s="765"/>
      <c r="BH238" s="765"/>
      <c r="BI238" s="765"/>
      <c r="BJ238" s="765"/>
      <c r="BK238" s="765"/>
      <c r="BL238" s="765"/>
      <c r="BM238" s="765"/>
      <c r="BN238" s="765"/>
      <c r="BO238" s="765"/>
      <c r="BP238" s="765"/>
      <c r="BQ238" s="765"/>
      <c r="BR238" s="765"/>
      <c r="BS238" s="765"/>
      <c r="BT238" s="765"/>
      <c r="BU238" s="765"/>
      <c r="BV238" s="765"/>
      <c r="BW238" s="765"/>
      <c r="BX238" s="765"/>
      <c r="BY238" s="765"/>
      <c r="BZ238" s="765"/>
      <c r="CA238" s="765"/>
      <c r="CB238" s="765"/>
      <c r="CC238" s="765"/>
      <c r="CD238" s="26"/>
      <c r="CE238" s="729">
        <f t="shared" si="49"/>
        <v>0</v>
      </c>
      <c r="CF238" s="26"/>
      <c r="CG238" s="26"/>
      <c r="CH238" s="26"/>
      <c r="CI238" s="26"/>
      <c r="CJ238" s="26"/>
      <c r="CK238" s="26"/>
      <c r="CL238" s="26"/>
      <c r="CM238" s="26"/>
      <c r="CN238" s="26"/>
      <c r="CO238" s="26"/>
      <c r="CP238" s="26"/>
      <c r="CQ238" s="26"/>
      <c r="CR238" s="26"/>
      <c r="CS238" s="26"/>
      <c r="CT238" s="26"/>
      <c r="CU238" s="26"/>
    </row>
    <row r="239" spans="1:99" ht="15" customHeight="1" x14ac:dyDescent="0.25">
      <c r="A239" s="334">
        <f t="shared" si="50"/>
        <v>0</v>
      </c>
      <c r="B239" s="722"/>
      <c r="C239" s="722"/>
      <c r="D239" s="722"/>
      <c r="E239" s="722"/>
      <c r="F239" s="722"/>
      <c r="G239" s="722"/>
      <c r="H239" s="723"/>
      <c r="I239" s="22"/>
      <c r="J239" s="22"/>
      <c r="K239" s="22"/>
      <c r="L239" s="10"/>
      <c r="M239" s="22"/>
      <c r="N239" s="725"/>
      <c r="O239" s="10"/>
      <c r="P239" s="726"/>
      <c r="Q239" s="749"/>
      <c r="R239" s="726"/>
      <c r="S239" s="726"/>
      <c r="T239" s="726"/>
      <c r="U239" s="316">
        <f t="shared" si="51"/>
        <v>0</v>
      </c>
      <c r="V239" s="168"/>
      <c r="W239" s="331" t="str">
        <f t="shared" si="52"/>
        <v/>
      </c>
      <c r="X239" s="168"/>
      <c r="Y239" s="168"/>
      <c r="Z239" s="168"/>
      <c r="AA239" s="168"/>
      <c r="AB239" s="168"/>
      <c r="AC239" s="168"/>
      <c r="AD239" s="316">
        <f t="shared" si="53"/>
        <v>0</v>
      </c>
      <c r="AE239" s="274"/>
      <c r="AF239" s="724"/>
      <c r="AG239" s="724"/>
      <c r="AH239" s="315">
        <f t="shared" si="54"/>
        <v>0</v>
      </c>
      <c r="AI239" s="759"/>
      <c r="AJ239" s="759"/>
      <c r="AK239" s="759"/>
      <c r="AL239" s="759"/>
      <c r="AM239" s="759"/>
      <c r="AN239" s="759"/>
      <c r="AO239" s="759"/>
      <c r="AP239" s="759"/>
      <c r="AQ239" s="759"/>
      <c r="AR239" s="759"/>
      <c r="AS239" s="315">
        <f t="shared" si="55"/>
        <v>0</v>
      </c>
      <c r="AT239" s="724"/>
      <c r="AU239" s="724"/>
      <c r="AV239" s="315">
        <f t="shared" si="56"/>
        <v>0</v>
      </c>
      <c r="AW239" s="315">
        <f t="shared" si="57"/>
        <v>0</v>
      </c>
      <c r="AX239" s="168"/>
      <c r="AY239" s="168"/>
      <c r="AZ239" s="720" t="e">
        <f t="shared" si="58"/>
        <v>#N/A</v>
      </c>
      <c r="BA239" s="720" t="e">
        <f t="shared" si="59"/>
        <v>#N/A</v>
      </c>
      <c r="BB239" s="720" t="str">
        <f t="shared" si="60"/>
        <v xml:space="preserve"> / </v>
      </c>
      <c r="BC239" s="720" t="e">
        <f t="shared" si="48"/>
        <v>#DIV/0!</v>
      </c>
      <c r="BD239" s="720" t="e">
        <f t="shared" si="61"/>
        <v>#DIV/0!</v>
      </c>
      <c r="BE239" s="720" t="e">
        <f t="shared" si="62"/>
        <v>#DIV/0!</v>
      </c>
      <c r="BF239" s="765"/>
      <c r="BG239" s="765"/>
      <c r="BH239" s="765"/>
      <c r="BI239" s="765"/>
      <c r="BJ239" s="765"/>
      <c r="BK239" s="765"/>
      <c r="BL239" s="765"/>
      <c r="BM239" s="765"/>
      <c r="BN239" s="765"/>
      <c r="BO239" s="765"/>
      <c r="BP239" s="765"/>
      <c r="BQ239" s="765"/>
      <c r="BR239" s="765"/>
      <c r="BS239" s="765"/>
      <c r="BT239" s="765"/>
      <c r="BU239" s="765"/>
      <c r="BV239" s="765"/>
      <c r="BW239" s="765"/>
      <c r="BX239" s="765"/>
      <c r="BY239" s="765"/>
      <c r="BZ239" s="765"/>
      <c r="CA239" s="765"/>
      <c r="CB239" s="765"/>
      <c r="CC239" s="765"/>
      <c r="CD239" s="26"/>
      <c r="CE239" s="729">
        <f t="shared" si="49"/>
        <v>0</v>
      </c>
      <c r="CF239" s="26"/>
      <c r="CG239" s="26"/>
      <c r="CH239" s="26"/>
      <c r="CI239" s="26"/>
      <c r="CJ239" s="26"/>
      <c r="CK239" s="26"/>
      <c r="CL239" s="26"/>
      <c r="CM239" s="26"/>
      <c r="CN239" s="26"/>
      <c r="CO239" s="26"/>
      <c r="CP239" s="26"/>
      <c r="CQ239" s="26"/>
      <c r="CR239" s="26"/>
      <c r="CS239" s="26"/>
      <c r="CT239" s="26"/>
      <c r="CU239" s="26"/>
    </row>
    <row r="240" spans="1:99" ht="15" customHeight="1" x14ac:dyDescent="0.25">
      <c r="A240" s="334">
        <f t="shared" si="50"/>
        <v>0</v>
      </c>
      <c r="B240" s="722"/>
      <c r="C240" s="722"/>
      <c r="D240" s="722"/>
      <c r="E240" s="722"/>
      <c r="F240" s="722"/>
      <c r="G240" s="722"/>
      <c r="H240" s="723"/>
      <c r="I240" s="22"/>
      <c r="J240" s="22"/>
      <c r="K240" s="22"/>
      <c r="L240" s="10"/>
      <c r="M240" s="22"/>
      <c r="N240" s="725"/>
      <c r="O240" s="10"/>
      <c r="P240" s="726"/>
      <c r="Q240" s="749"/>
      <c r="R240" s="726"/>
      <c r="S240" s="726"/>
      <c r="T240" s="726"/>
      <c r="U240" s="316">
        <f t="shared" si="51"/>
        <v>0</v>
      </c>
      <c r="V240" s="168"/>
      <c r="W240" s="331" t="str">
        <f t="shared" si="52"/>
        <v/>
      </c>
      <c r="X240" s="168"/>
      <c r="Y240" s="168"/>
      <c r="Z240" s="168"/>
      <c r="AA240" s="168"/>
      <c r="AB240" s="168"/>
      <c r="AC240" s="168"/>
      <c r="AD240" s="316">
        <f t="shared" si="53"/>
        <v>0</v>
      </c>
      <c r="AE240" s="274"/>
      <c r="AF240" s="724"/>
      <c r="AG240" s="724"/>
      <c r="AH240" s="315">
        <f t="shared" si="54"/>
        <v>0</v>
      </c>
      <c r="AI240" s="759"/>
      <c r="AJ240" s="759"/>
      <c r="AK240" s="759"/>
      <c r="AL240" s="759"/>
      <c r="AM240" s="759"/>
      <c r="AN240" s="759"/>
      <c r="AO240" s="759"/>
      <c r="AP240" s="759"/>
      <c r="AQ240" s="759"/>
      <c r="AR240" s="759"/>
      <c r="AS240" s="315">
        <f t="shared" si="55"/>
        <v>0</v>
      </c>
      <c r="AT240" s="724"/>
      <c r="AU240" s="724"/>
      <c r="AV240" s="315">
        <f t="shared" si="56"/>
        <v>0</v>
      </c>
      <c r="AW240" s="315">
        <f t="shared" si="57"/>
        <v>0</v>
      </c>
      <c r="AX240" s="168"/>
      <c r="AY240" s="168"/>
      <c r="AZ240" s="720" t="e">
        <f t="shared" si="58"/>
        <v>#N/A</v>
      </c>
      <c r="BA240" s="720" t="e">
        <f t="shared" si="59"/>
        <v>#N/A</v>
      </c>
      <c r="BB240" s="720" t="str">
        <f t="shared" si="60"/>
        <v xml:space="preserve"> / </v>
      </c>
      <c r="BC240" s="720" t="e">
        <f t="shared" si="48"/>
        <v>#DIV/0!</v>
      </c>
      <c r="BD240" s="720" t="e">
        <f t="shared" si="61"/>
        <v>#DIV/0!</v>
      </c>
      <c r="BE240" s="720" t="e">
        <f t="shared" si="62"/>
        <v>#DIV/0!</v>
      </c>
      <c r="BF240" s="765"/>
      <c r="BG240" s="765"/>
      <c r="BH240" s="765"/>
      <c r="BI240" s="765"/>
      <c r="BJ240" s="765"/>
      <c r="BK240" s="765"/>
      <c r="BL240" s="765"/>
      <c r="BM240" s="765"/>
      <c r="BN240" s="765"/>
      <c r="BO240" s="765"/>
      <c r="BP240" s="765"/>
      <c r="BQ240" s="765"/>
      <c r="BR240" s="765"/>
      <c r="BS240" s="765"/>
      <c r="BT240" s="765"/>
      <c r="BU240" s="765"/>
      <c r="BV240" s="765"/>
      <c r="BW240" s="765"/>
      <c r="BX240" s="765"/>
      <c r="BY240" s="765"/>
      <c r="BZ240" s="765"/>
      <c r="CA240" s="765"/>
      <c r="CB240" s="765"/>
      <c r="CC240" s="765"/>
      <c r="CD240" s="26"/>
      <c r="CE240" s="729">
        <f t="shared" si="49"/>
        <v>0</v>
      </c>
      <c r="CF240" s="26"/>
      <c r="CG240" s="26"/>
      <c r="CH240" s="26"/>
      <c r="CI240" s="26"/>
      <c r="CJ240" s="26"/>
      <c r="CK240" s="26"/>
      <c r="CL240" s="26"/>
      <c r="CM240" s="26"/>
      <c r="CN240" s="26"/>
      <c r="CO240" s="26"/>
      <c r="CP240" s="26"/>
      <c r="CQ240" s="26"/>
      <c r="CR240" s="26"/>
      <c r="CS240" s="26"/>
      <c r="CT240" s="26"/>
      <c r="CU240" s="26"/>
    </row>
    <row r="241" spans="1:99" ht="15" customHeight="1" x14ac:dyDescent="0.25">
      <c r="A241" s="334">
        <f t="shared" si="50"/>
        <v>0</v>
      </c>
      <c r="B241" s="722"/>
      <c r="C241" s="722"/>
      <c r="D241" s="722"/>
      <c r="E241" s="722"/>
      <c r="F241" s="722"/>
      <c r="G241" s="722"/>
      <c r="H241" s="723"/>
      <c r="I241" s="22"/>
      <c r="J241" s="22"/>
      <c r="K241" s="22"/>
      <c r="L241" s="10"/>
      <c r="M241" s="22"/>
      <c r="N241" s="725"/>
      <c r="O241" s="10"/>
      <c r="P241" s="726"/>
      <c r="Q241" s="749"/>
      <c r="R241" s="726"/>
      <c r="S241" s="726"/>
      <c r="T241" s="726"/>
      <c r="U241" s="316">
        <f t="shared" si="51"/>
        <v>0</v>
      </c>
      <c r="V241" s="168"/>
      <c r="W241" s="331" t="str">
        <f t="shared" si="52"/>
        <v/>
      </c>
      <c r="X241" s="168"/>
      <c r="Y241" s="168"/>
      <c r="Z241" s="168"/>
      <c r="AA241" s="168"/>
      <c r="AB241" s="168"/>
      <c r="AC241" s="168"/>
      <c r="AD241" s="316">
        <f t="shared" si="53"/>
        <v>0</v>
      </c>
      <c r="AE241" s="274"/>
      <c r="AF241" s="724"/>
      <c r="AG241" s="724"/>
      <c r="AH241" s="315">
        <f t="shared" si="54"/>
        <v>0</v>
      </c>
      <c r="AI241" s="759"/>
      <c r="AJ241" s="759"/>
      <c r="AK241" s="759"/>
      <c r="AL241" s="759"/>
      <c r="AM241" s="759"/>
      <c r="AN241" s="759"/>
      <c r="AO241" s="759"/>
      <c r="AP241" s="759"/>
      <c r="AQ241" s="759"/>
      <c r="AR241" s="759"/>
      <c r="AS241" s="315">
        <f t="shared" si="55"/>
        <v>0</v>
      </c>
      <c r="AT241" s="724"/>
      <c r="AU241" s="724"/>
      <c r="AV241" s="315">
        <f t="shared" si="56"/>
        <v>0</v>
      </c>
      <c r="AW241" s="315">
        <f t="shared" si="57"/>
        <v>0</v>
      </c>
      <c r="AX241" s="168"/>
      <c r="AY241" s="168"/>
      <c r="AZ241" s="720" t="e">
        <f t="shared" si="58"/>
        <v>#N/A</v>
      </c>
      <c r="BA241" s="720" t="e">
        <f t="shared" si="59"/>
        <v>#N/A</v>
      </c>
      <c r="BB241" s="720" t="str">
        <f t="shared" si="60"/>
        <v xml:space="preserve"> / </v>
      </c>
      <c r="BC241" s="720" t="e">
        <f t="shared" si="48"/>
        <v>#DIV/0!</v>
      </c>
      <c r="BD241" s="720" t="e">
        <f t="shared" si="61"/>
        <v>#DIV/0!</v>
      </c>
      <c r="BE241" s="720" t="e">
        <f t="shared" si="62"/>
        <v>#DIV/0!</v>
      </c>
      <c r="BF241" s="765"/>
      <c r="BG241" s="765"/>
      <c r="BH241" s="765"/>
      <c r="BI241" s="765"/>
      <c r="BJ241" s="765"/>
      <c r="BK241" s="765"/>
      <c r="BL241" s="765"/>
      <c r="BM241" s="765"/>
      <c r="BN241" s="765"/>
      <c r="BO241" s="765"/>
      <c r="BP241" s="765"/>
      <c r="BQ241" s="765"/>
      <c r="BR241" s="765"/>
      <c r="BS241" s="765"/>
      <c r="BT241" s="765"/>
      <c r="BU241" s="765"/>
      <c r="BV241" s="765"/>
      <c r="BW241" s="765"/>
      <c r="BX241" s="765"/>
      <c r="BY241" s="765"/>
      <c r="BZ241" s="765"/>
      <c r="CA241" s="765"/>
      <c r="CB241" s="765"/>
      <c r="CC241" s="765"/>
      <c r="CD241" s="26"/>
      <c r="CE241" s="729">
        <f t="shared" si="49"/>
        <v>0</v>
      </c>
      <c r="CF241" s="26"/>
      <c r="CG241" s="26"/>
      <c r="CH241" s="26"/>
      <c r="CI241" s="26"/>
      <c r="CJ241" s="26"/>
      <c r="CK241" s="26"/>
      <c r="CL241" s="26"/>
      <c r="CM241" s="26"/>
      <c r="CN241" s="26"/>
      <c r="CO241" s="26"/>
      <c r="CP241" s="26"/>
      <c r="CQ241" s="26"/>
      <c r="CR241" s="26"/>
      <c r="CS241" s="26"/>
      <c r="CT241" s="26"/>
      <c r="CU241" s="26"/>
    </row>
    <row r="242" spans="1:99" ht="15" customHeight="1" x14ac:dyDescent="0.25">
      <c r="A242" s="334">
        <f t="shared" si="50"/>
        <v>0</v>
      </c>
      <c r="B242" s="722"/>
      <c r="C242" s="722"/>
      <c r="D242" s="722"/>
      <c r="E242" s="722"/>
      <c r="F242" s="722"/>
      <c r="G242" s="722"/>
      <c r="H242" s="723"/>
      <c r="I242" s="22"/>
      <c r="J242" s="22"/>
      <c r="K242" s="22"/>
      <c r="L242" s="10"/>
      <c r="M242" s="22"/>
      <c r="N242" s="725"/>
      <c r="O242" s="10"/>
      <c r="P242" s="726"/>
      <c r="Q242" s="749"/>
      <c r="R242" s="726"/>
      <c r="S242" s="726"/>
      <c r="T242" s="726"/>
      <c r="U242" s="316">
        <f t="shared" si="51"/>
        <v>0</v>
      </c>
      <c r="V242" s="168"/>
      <c r="W242" s="331" t="str">
        <f t="shared" si="52"/>
        <v/>
      </c>
      <c r="X242" s="168"/>
      <c r="Y242" s="168"/>
      <c r="Z242" s="168"/>
      <c r="AA242" s="168"/>
      <c r="AB242" s="168"/>
      <c r="AC242" s="168"/>
      <c r="AD242" s="316">
        <f t="shared" si="53"/>
        <v>0</v>
      </c>
      <c r="AE242" s="274"/>
      <c r="AF242" s="724"/>
      <c r="AG242" s="724"/>
      <c r="AH242" s="315">
        <f t="shared" si="54"/>
        <v>0</v>
      </c>
      <c r="AI242" s="759"/>
      <c r="AJ242" s="759"/>
      <c r="AK242" s="759"/>
      <c r="AL242" s="759"/>
      <c r="AM242" s="759"/>
      <c r="AN242" s="759"/>
      <c r="AO242" s="759"/>
      <c r="AP242" s="759"/>
      <c r="AQ242" s="759"/>
      <c r="AR242" s="759"/>
      <c r="AS242" s="315">
        <f t="shared" si="55"/>
        <v>0</v>
      </c>
      <c r="AT242" s="724"/>
      <c r="AU242" s="724"/>
      <c r="AV242" s="315">
        <f t="shared" si="56"/>
        <v>0</v>
      </c>
      <c r="AW242" s="315">
        <f t="shared" si="57"/>
        <v>0</v>
      </c>
      <c r="AX242" s="168"/>
      <c r="AY242" s="168"/>
      <c r="AZ242" s="720" t="e">
        <f t="shared" si="58"/>
        <v>#N/A</v>
      </c>
      <c r="BA242" s="720" t="e">
        <f t="shared" si="59"/>
        <v>#N/A</v>
      </c>
      <c r="BB242" s="720" t="str">
        <f t="shared" si="60"/>
        <v xml:space="preserve"> / </v>
      </c>
      <c r="BC242" s="720" t="e">
        <f t="shared" si="48"/>
        <v>#DIV/0!</v>
      </c>
      <c r="BD242" s="720" t="e">
        <f t="shared" si="61"/>
        <v>#DIV/0!</v>
      </c>
      <c r="BE242" s="720" t="e">
        <f t="shared" si="62"/>
        <v>#DIV/0!</v>
      </c>
      <c r="BF242" s="765"/>
      <c r="BG242" s="765"/>
      <c r="BH242" s="765"/>
      <c r="BI242" s="765"/>
      <c r="BJ242" s="765"/>
      <c r="BK242" s="765"/>
      <c r="BL242" s="765"/>
      <c r="BM242" s="765"/>
      <c r="BN242" s="765"/>
      <c r="BO242" s="765"/>
      <c r="BP242" s="765"/>
      <c r="BQ242" s="765"/>
      <c r="BR242" s="765"/>
      <c r="BS242" s="765"/>
      <c r="BT242" s="765"/>
      <c r="BU242" s="765"/>
      <c r="BV242" s="765"/>
      <c r="BW242" s="765"/>
      <c r="BX242" s="765"/>
      <c r="BY242" s="765"/>
      <c r="BZ242" s="765"/>
      <c r="CA242" s="765"/>
      <c r="CB242" s="765"/>
      <c r="CC242" s="765"/>
      <c r="CD242" s="26"/>
      <c r="CE242" s="729">
        <f t="shared" si="49"/>
        <v>0</v>
      </c>
      <c r="CF242" s="26"/>
      <c r="CG242" s="26"/>
      <c r="CH242" s="26"/>
      <c r="CI242" s="26"/>
      <c r="CJ242" s="26"/>
      <c r="CK242" s="26"/>
      <c r="CL242" s="26"/>
      <c r="CM242" s="26"/>
      <c r="CN242" s="26"/>
      <c r="CO242" s="26"/>
      <c r="CP242" s="26"/>
      <c r="CQ242" s="26"/>
      <c r="CR242" s="26"/>
      <c r="CS242" s="26"/>
      <c r="CT242" s="26"/>
      <c r="CU242" s="26"/>
    </row>
    <row r="243" spans="1:99" ht="15" customHeight="1" x14ac:dyDescent="0.25">
      <c r="A243" s="334">
        <f t="shared" si="50"/>
        <v>0</v>
      </c>
      <c r="B243" s="722"/>
      <c r="C243" s="722"/>
      <c r="D243" s="722"/>
      <c r="E243" s="722"/>
      <c r="F243" s="722"/>
      <c r="G243" s="722"/>
      <c r="H243" s="723"/>
      <c r="I243" s="22"/>
      <c r="J243" s="22"/>
      <c r="K243" s="22"/>
      <c r="L243" s="10"/>
      <c r="M243" s="22"/>
      <c r="N243" s="725"/>
      <c r="O243" s="10"/>
      <c r="P243" s="726"/>
      <c r="Q243" s="749"/>
      <c r="R243" s="726"/>
      <c r="S243" s="726"/>
      <c r="T243" s="726"/>
      <c r="U243" s="316">
        <f t="shared" si="51"/>
        <v>0</v>
      </c>
      <c r="V243" s="168"/>
      <c r="W243" s="331" t="str">
        <f t="shared" si="52"/>
        <v/>
      </c>
      <c r="X243" s="168"/>
      <c r="Y243" s="168"/>
      <c r="Z243" s="168"/>
      <c r="AA243" s="168"/>
      <c r="AB243" s="168"/>
      <c r="AC243" s="168"/>
      <c r="AD243" s="316">
        <f t="shared" si="53"/>
        <v>0</v>
      </c>
      <c r="AE243" s="274"/>
      <c r="AF243" s="724"/>
      <c r="AG243" s="724"/>
      <c r="AH243" s="315">
        <f t="shared" si="54"/>
        <v>0</v>
      </c>
      <c r="AI243" s="759"/>
      <c r="AJ243" s="759"/>
      <c r="AK243" s="759"/>
      <c r="AL243" s="759"/>
      <c r="AM243" s="759"/>
      <c r="AN243" s="759"/>
      <c r="AO243" s="759"/>
      <c r="AP243" s="759"/>
      <c r="AQ243" s="759"/>
      <c r="AR243" s="759"/>
      <c r="AS243" s="315">
        <f t="shared" si="55"/>
        <v>0</v>
      </c>
      <c r="AT243" s="724"/>
      <c r="AU243" s="724"/>
      <c r="AV243" s="315">
        <f t="shared" si="56"/>
        <v>0</v>
      </c>
      <c r="AW243" s="315">
        <f t="shared" si="57"/>
        <v>0</v>
      </c>
      <c r="AX243" s="168"/>
      <c r="AY243" s="168"/>
      <c r="AZ243" s="720" t="e">
        <f t="shared" si="58"/>
        <v>#N/A</v>
      </c>
      <c r="BA243" s="720" t="e">
        <f t="shared" si="59"/>
        <v>#N/A</v>
      </c>
      <c r="BB243" s="720" t="str">
        <f t="shared" si="60"/>
        <v xml:space="preserve"> / </v>
      </c>
      <c r="BC243" s="720" t="e">
        <f t="shared" si="48"/>
        <v>#DIV/0!</v>
      </c>
      <c r="BD243" s="720" t="e">
        <f t="shared" si="61"/>
        <v>#DIV/0!</v>
      </c>
      <c r="BE243" s="720" t="e">
        <f t="shared" si="62"/>
        <v>#DIV/0!</v>
      </c>
      <c r="BF243" s="765"/>
      <c r="BG243" s="765"/>
      <c r="BH243" s="765"/>
      <c r="BI243" s="765"/>
      <c r="BJ243" s="765"/>
      <c r="BK243" s="765"/>
      <c r="BL243" s="765"/>
      <c r="BM243" s="765"/>
      <c r="BN243" s="765"/>
      <c r="BO243" s="765"/>
      <c r="BP243" s="765"/>
      <c r="BQ243" s="765"/>
      <c r="BR243" s="765"/>
      <c r="BS243" s="765"/>
      <c r="BT243" s="765"/>
      <c r="BU243" s="765"/>
      <c r="BV243" s="765"/>
      <c r="BW243" s="765"/>
      <c r="BX243" s="765"/>
      <c r="BY243" s="765"/>
      <c r="BZ243" s="765"/>
      <c r="CA243" s="765"/>
      <c r="CB243" s="765"/>
      <c r="CC243" s="765"/>
      <c r="CD243" s="26"/>
      <c r="CE243" s="729">
        <f t="shared" si="49"/>
        <v>0</v>
      </c>
      <c r="CF243" s="26"/>
      <c r="CG243" s="26"/>
      <c r="CH243" s="26"/>
      <c r="CI243" s="26"/>
      <c r="CJ243" s="26"/>
      <c r="CK243" s="26"/>
      <c r="CL243" s="26"/>
      <c r="CM243" s="26"/>
      <c r="CN243" s="26"/>
      <c r="CO243" s="26"/>
      <c r="CP243" s="26"/>
      <c r="CQ243" s="26"/>
      <c r="CR243" s="26"/>
      <c r="CS243" s="26"/>
      <c r="CT243" s="26"/>
      <c r="CU243" s="26"/>
    </row>
    <row r="244" spans="1:99" ht="15" customHeight="1" x14ac:dyDescent="0.25">
      <c r="A244" s="334">
        <f t="shared" si="50"/>
        <v>0</v>
      </c>
      <c r="B244" s="722"/>
      <c r="C244" s="722"/>
      <c r="D244" s="722"/>
      <c r="E244" s="722"/>
      <c r="F244" s="722"/>
      <c r="G244" s="722"/>
      <c r="H244" s="723"/>
      <c r="I244" s="22"/>
      <c r="J244" s="22"/>
      <c r="K244" s="22"/>
      <c r="L244" s="10"/>
      <c r="M244" s="22"/>
      <c r="N244" s="725"/>
      <c r="O244" s="10"/>
      <c r="P244" s="726"/>
      <c r="Q244" s="749"/>
      <c r="R244" s="726"/>
      <c r="S244" s="726"/>
      <c r="T244" s="726"/>
      <c r="U244" s="316">
        <f t="shared" si="51"/>
        <v>0</v>
      </c>
      <c r="V244" s="168"/>
      <c r="W244" s="331" t="str">
        <f t="shared" si="52"/>
        <v/>
      </c>
      <c r="X244" s="168"/>
      <c r="Y244" s="168"/>
      <c r="Z244" s="168"/>
      <c r="AA244" s="168"/>
      <c r="AB244" s="168"/>
      <c r="AC244" s="168"/>
      <c r="AD244" s="316">
        <f t="shared" si="53"/>
        <v>0</v>
      </c>
      <c r="AE244" s="274"/>
      <c r="AF244" s="724"/>
      <c r="AG244" s="724"/>
      <c r="AH244" s="315">
        <f t="shared" si="54"/>
        <v>0</v>
      </c>
      <c r="AI244" s="759"/>
      <c r="AJ244" s="759"/>
      <c r="AK244" s="759"/>
      <c r="AL244" s="759"/>
      <c r="AM244" s="759"/>
      <c r="AN244" s="759"/>
      <c r="AO244" s="759"/>
      <c r="AP244" s="759"/>
      <c r="AQ244" s="759"/>
      <c r="AR244" s="759"/>
      <c r="AS244" s="315">
        <f t="shared" si="55"/>
        <v>0</v>
      </c>
      <c r="AT244" s="724"/>
      <c r="AU244" s="724"/>
      <c r="AV244" s="315">
        <f t="shared" si="56"/>
        <v>0</v>
      </c>
      <c r="AW244" s="315">
        <f t="shared" si="57"/>
        <v>0</v>
      </c>
      <c r="AX244" s="168"/>
      <c r="AY244" s="168"/>
      <c r="AZ244" s="720" t="e">
        <f t="shared" si="58"/>
        <v>#N/A</v>
      </c>
      <c r="BA244" s="720" t="e">
        <f t="shared" si="59"/>
        <v>#N/A</v>
      </c>
      <c r="BB244" s="720" t="str">
        <f t="shared" si="60"/>
        <v xml:space="preserve"> / </v>
      </c>
      <c r="BC244" s="720" t="e">
        <f t="shared" si="48"/>
        <v>#DIV/0!</v>
      </c>
      <c r="BD244" s="720" t="e">
        <f t="shared" si="61"/>
        <v>#DIV/0!</v>
      </c>
      <c r="BE244" s="720" t="e">
        <f t="shared" si="62"/>
        <v>#DIV/0!</v>
      </c>
      <c r="BF244" s="765"/>
      <c r="BG244" s="765"/>
      <c r="BH244" s="765"/>
      <c r="BI244" s="765"/>
      <c r="BJ244" s="765"/>
      <c r="BK244" s="765"/>
      <c r="BL244" s="765"/>
      <c r="BM244" s="765"/>
      <c r="BN244" s="765"/>
      <c r="BO244" s="765"/>
      <c r="BP244" s="765"/>
      <c r="BQ244" s="765"/>
      <c r="BR244" s="765"/>
      <c r="BS244" s="765"/>
      <c r="BT244" s="765"/>
      <c r="BU244" s="765"/>
      <c r="BV244" s="765"/>
      <c r="BW244" s="765"/>
      <c r="BX244" s="765"/>
      <c r="BY244" s="765"/>
      <c r="BZ244" s="765"/>
      <c r="CA244" s="765"/>
      <c r="CB244" s="765"/>
      <c r="CC244" s="765"/>
      <c r="CD244" s="26"/>
      <c r="CE244" s="729">
        <f t="shared" si="49"/>
        <v>0</v>
      </c>
      <c r="CF244" s="26"/>
      <c r="CG244" s="26"/>
      <c r="CH244" s="26"/>
      <c r="CI244" s="26"/>
      <c r="CJ244" s="26"/>
      <c r="CK244" s="26"/>
      <c r="CL244" s="26"/>
      <c r="CM244" s="26"/>
      <c r="CN244" s="26"/>
      <c r="CO244" s="26"/>
      <c r="CP244" s="26"/>
      <c r="CQ244" s="26"/>
      <c r="CR244" s="26"/>
      <c r="CS244" s="26"/>
      <c r="CT244" s="26"/>
      <c r="CU244" s="26"/>
    </row>
    <row r="245" spans="1:99" ht="15" customHeight="1" x14ac:dyDescent="0.25">
      <c r="A245" s="334">
        <f t="shared" si="50"/>
        <v>0</v>
      </c>
      <c r="B245" s="722"/>
      <c r="C245" s="722"/>
      <c r="D245" s="722"/>
      <c r="E245" s="722"/>
      <c r="F245" s="722"/>
      <c r="G245" s="722"/>
      <c r="H245" s="723"/>
      <c r="I245" s="22"/>
      <c r="J245" s="22"/>
      <c r="K245" s="22"/>
      <c r="L245" s="10"/>
      <c r="M245" s="22"/>
      <c r="N245" s="725"/>
      <c r="O245" s="10"/>
      <c r="P245" s="726"/>
      <c r="Q245" s="749"/>
      <c r="R245" s="726"/>
      <c r="S245" s="726"/>
      <c r="T245" s="726"/>
      <c r="U245" s="316">
        <f t="shared" si="51"/>
        <v>0</v>
      </c>
      <c r="V245" s="168"/>
      <c r="W245" s="331" t="str">
        <f t="shared" si="52"/>
        <v/>
      </c>
      <c r="X245" s="168"/>
      <c r="Y245" s="168"/>
      <c r="Z245" s="168"/>
      <c r="AA245" s="168"/>
      <c r="AB245" s="168"/>
      <c r="AC245" s="168"/>
      <c r="AD245" s="316">
        <f t="shared" si="53"/>
        <v>0</v>
      </c>
      <c r="AE245" s="274"/>
      <c r="AF245" s="724"/>
      <c r="AG245" s="724"/>
      <c r="AH245" s="315">
        <f t="shared" si="54"/>
        <v>0</v>
      </c>
      <c r="AI245" s="759"/>
      <c r="AJ245" s="759"/>
      <c r="AK245" s="759"/>
      <c r="AL245" s="759"/>
      <c r="AM245" s="759"/>
      <c r="AN245" s="759"/>
      <c r="AO245" s="759"/>
      <c r="AP245" s="759"/>
      <c r="AQ245" s="759"/>
      <c r="AR245" s="759"/>
      <c r="AS245" s="315">
        <f t="shared" si="55"/>
        <v>0</v>
      </c>
      <c r="AT245" s="724"/>
      <c r="AU245" s="724"/>
      <c r="AV245" s="315">
        <f t="shared" si="56"/>
        <v>0</v>
      </c>
      <c r="AW245" s="315">
        <f t="shared" si="57"/>
        <v>0</v>
      </c>
      <c r="AX245" s="168"/>
      <c r="AY245" s="168"/>
      <c r="AZ245" s="720" t="e">
        <f t="shared" si="58"/>
        <v>#N/A</v>
      </c>
      <c r="BA245" s="720" t="e">
        <f t="shared" si="59"/>
        <v>#N/A</v>
      </c>
      <c r="BB245" s="720" t="str">
        <f t="shared" si="60"/>
        <v xml:space="preserve"> / </v>
      </c>
      <c r="BC245" s="720" t="e">
        <f t="shared" si="48"/>
        <v>#DIV/0!</v>
      </c>
      <c r="BD245" s="720" t="e">
        <f t="shared" si="61"/>
        <v>#DIV/0!</v>
      </c>
      <c r="BE245" s="720" t="e">
        <f t="shared" si="62"/>
        <v>#DIV/0!</v>
      </c>
      <c r="BF245" s="765"/>
      <c r="BG245" s="765"/>
      <c r="BH245" s="765"/>
      <c r="BI245" s="765"/>
      <c r="BJ245" s="765"/>
      <c r="BK245" s="765"/>
      <c r="BL245" s="765"/>
      <c r="BM245" s="765"/>
      <c r="BN245" s="765"/>
      <c r="BO245" s="765"/>
      <c r="BP245" s="765"/>
      <c r="BQ245" s="765"/>
      <c r="BR245" s="765"/>
      <c r="BS245" s="765"/>
      <c r="BT245" s="765"/>
      <c r="BU245" s="765"/>
      <c r="BV245" s="765"/>
      <c r="BW245" s="765"/>
      <c r="BX245" s="765"/>
      <c r="BY245" s="765"/>
      <c r="BZ245" s="765"/>
      <c r="CA245" s="765"/>
      <c r="CB245" s="765"/>
      <c r="CC245" s="765"/>
      <c r="CD245" s="26"/>
      <c r="CE245" s="729">
        <f t="shared" si="49"/>
        <v>0</v>
      </c>
      <c r="CF245" s="26"/>
      <c r="CG245" s="26"/>
      <c r="CH245" s="26"/>
      <c r="CI245" s="26"/>
      <c r="CJ245" s="26"/>
      <c r="CK245" s="26"/>
      <c r="CL245" s="26"/>
      <c r="CM245" s="26"/>
      <c r="CN245" s="26"/>
      <c r="CO245" s="26"/>
      <c r="CP245" s="26"/>
      <c r="CQ245" s="26"/>
      <c r="CR245" s="26"/>
      <c r="CS245" s="26"/>
      <c r="CT245" s="26"/>
      <c r="CU245" s="26"/>
    </row>
    <row r="246" spans="1:99" ht="15" customHeight="1" x14ac:dyDescent="0.25">
      <c r="A246" s="334">
        <f t="shared" si="50"/>
        <v>0</v>
      </c>
      <c r="B246" s="722"/>
      <c r="C246" s="722"/>
      <c r="D246" s="722"/>
      <c r="E246" s="722"/>
      <c r="F246" s="722"/>
      <c r="G246" s="722"/>
      <c r="H246" s="723"/>
      <c r="I246" s="22"/>
      <c r="J246" s="22"/>
      <c r="K246" s="22"/>
      <c r="L246" s="10"/>
      <c r="M246" s="22"/>
      <c r="N246" s="725"/>
      <c r="O246" s="10"/>
      <c r="P246" s="726"/>
      <c r="Q246" s="749"/>
      <c r="R246" s="726"/>
      <c r="S246" s="726"/>
      <c r="T246" s="726"/>
      <c r="U246" s="316">
        <f t="shared" si="51"/>
        <v>0</v>
      </c>
      <c r="V246" s="168"/>
      <c r="W246" s="331" t="str">
        <f t="shared" si="52"/>
        <v/>
      </c>
      <c r="X246" s="168"/>
      <c r="Y246" s="168"/>
      <c r="Z246" s="168"/>
      <c r="AA246" s="168"/>
      <c r="AB246" s="168"/>
      <c r="AC246" s="168"/>
      <c r="AD246" s="316">
        <f t="shared" si="53"/>
        <v>0</v>
      </c>
      <c r="AE246" s="274"/>
      <c r="AF246" s="724"/>
      <c r="AG246" s="724"/>
      <c r="AH246" s="315">
        <f t="shared" si="54"/>
        <v>0</v>
      </c>
      <c r="AI246" s="759"/>
      <c r="AJ246" s="759"/>
      <c r="AK246" s="759"/>
      <c r="AL246" s="759"/>
      <c r="AM246" s="759"/>
      <c r="AN246" s="759"/>
      <c r="AO246" s="759"/>
      <c r="AP246" s="759"/>
      <c r="AQ246" s="759"/>
      <c r="AR246" s="759"/>
      <c r="AS246" s="315">
        <f t="shared" si="55"/>
        <v>0</v>
      </c>
      <c r="AT246" s="724"/>
      <c r="AU246" s="724"/>
      <c r="AV246" s="315">
        <f t="shared" si="56"/>
        <v>0</v>
      </c>
      <c r="AW246" s="315">
        <f t="shared" si="57"/>
        <v>0</v>
      </c>
      <c r="AX246" s="168"/>
      <c r="AY246" s="168"/>
      <c r="AZ246" s="720" t="e">
        <f t="shared" si="58"/>
        <v>#N/A</v>
      </c>
      <c r="BA246" s="720" t="e">
        <f t="shared" si="59"/>
        <v>#N/A</v>
      </c>
      <c r="BB246" s="720" t="str">
        <f t="shared" si="60"/>
        <v xml:space="preserve"> / </v>
      </c>
      <c r="BC246" s="720" t="e">
        <f t="shared" si="48"/>
        <v>#DIV/0!</v>
      </c>
      <c r="BD246" s="720" t="e">
        <f t="shared" si="61"/>
        <v>#DIV/0!</v>
      </c>
      <c r="BE246" s="720" t="e">
        <f t="shared" si="62"/>
        <v>#DIV/0!</v>
      </c>
      <c r="BF246" s="765"/>
      <c r="BG246" s="765"/>
      <c r="BH246" s="765"/>
      <c r="BI246" s="765"/>
      <c r="BJ246" s="765"/>
      <c r="BK246" s="765"/>
      <c r="BL246" s="765"/>
      <c r="BM246" s="765"/>
      <c r="BN246" s="765"/>
      <c r="BO246" s="765"/>
      <c r="BP246" s="765"/>
      <c r="BQ246" s="765"/>
      <c r="BR246" s="765"/>
      <c r="BS246" s="765"/>
      <c r="BT246" s="765"/>
      <c r="BU246" s="765"/>
      <c r="BV246" s="765"/>
      <c r="BW246" s="765"/>
      <c r="BX246" s="765"/>
      <c r="BY246" s="765"/>
      <c r="BZ246" s="765"/>
      <c r="CA246" s="765"/>
      <c r="CB246" s="765"/>
      <c r="CC246" s="765"/>
      <c r="CD246" s="26"/>
      <c r="CE246" s="729">
        <f t="shared" si="49"/>
        <v>0</v>
      </c>
      <c r="CF246" s="26"/>
      <c r="CG246" s="26"/>
      <c r="CH246" s="26"/>
      <c r="CI246" s="26"/>
      <c r="CJ246" s="26"/>
      <c r="CK246" s="26"/>
      <c r="CL246" s="26"/>
      <c r="CM246" s="26"/>
      <c r="CN246" s="26"/>
      <c r="CO246" s="26"/>
      <c r="CP246" s="26"/>
      <c r="CQ246" s="26"/>
      <c r="CR246" s="26"/>
      <c r="CS246" s="26"/>
      <c r="CT246" s="26"/>
      <c r="CU246" s="26"/>
    </row>
    <row r="247" spans="1:99" ht="15" customHeight="1" x14ac:dyDescent="0.25">
      <c r="A247" s="334">
        <f t="shared" si="50"/>
        <v>0</v>
      </c>
      <c r="B247" s="722"/>
      <c r="C247" s="722"/>
      <c r="D247" s="722"/>
      <c r="E247" s="722"/>
      <c r="F247" s="722"/>
      <c r="G247" s="722"/>
      <c r="H247" s="723"/>
      <c r="I247" s="22"/>
      <c r="J247" s="22"/>
      <c r="K247" s="22"/>
      <c r="L247" s="10"/>
      <c r="M247" s="22"/>
      <c r="N247" s="725"/>
      <c r="O247" s="10"/>
      <c r="P247" s="726"/>
      <c r="Q247" s="749"/>
      <c r="R247" s="726"/>
      <c r="S247" s="726"/>
      <c r="T247" s="726"/>
      <c r="U247" s="316">
        <f t="shared" si="51"/>
        <v>0</v>
      </c>
      <c r="V247" s="168"/>
      <c r="W247" s="331" t="str">
        <f t="shared" si="52"/>
        <v/>
      </c>
      <c r="X247" s="168"/>
      <c r="Y247" s="168"/>
      <c r="Z247" s="168"/>
      <c r="AA247" s="168"/>
      <c r="AB247" s="168"/>
      <c r="AC247" s="168"/>
      <c r="AD247" s="316">
        <f t="shared" si="53"/>
        <v>0</v>
      </c>
      <c r="AE247" s="274"/>
      <c r="AF247" s="724"/>
      <c r="AG247" s="724"/>
      <c r="AH247" s="315">
        <f t="shared" si="54"/>
        <v>0</v>
      </c>
      <c r="AI247" s="759"/>
      <c r="AJ247" s="759"/>
      <c r="AK247" s="759"/>
      <c r="AL247" s="759"/>
      <c r="AM247" s="759"/>
      <c r="AN247" s="759"/>
      <c r="AO247" s="759"/>
      <c r="AP247" s="759"/>
      <c r="AQ247" s="759"/>
      <c r="AR247" s="759"/>
      <c r="AS247" s="315">
        <f t="shared" si="55"/>
        <v>0</v>
      </c>
      <c r="AT247" s="724"/>
      <c r="AU247" s="724"/>
      <c r="AV247" s="315">
        <f t="shared" si="56"/>
        <v>0</v>
      </c>
      <c r="AW247" s="315">
        <f t="shared" si="57"/>
        <v>0</v>
      </c>
      <c r="AX247" s="168"/>
      <c r="AY247" s="168"/>
      <c r="AZ247" s="720" t="e">
        <f t="shared" si="58"/>
        <v>#N/A</v>
      </c>
      <c r="BA247" s="720" t="e">
        <f t="shared" si="59"/>
        <v>#N/A</v>
      </c>
      <c r="BB247" s="720" t="str">
        <f t="shared" si="60"/>
        <v xml:space="preserve"> / </v>
      </c>
      <c r="BC247" s="720" t="e">
        <f t="shared" si="48"/>
        <v>#DIV/0!</v>
      </c>
      <c r="BD247" s="720" t="e">
        <f t="shared" si="61"/>
        <v>#DIV/0!</v>
      </c>
      <c r="BE247" s="720" t="e">
        <f t="shared" si="62"/>
        <v>#DIV/0!</v>
      </c>
      <c r="BF247" s="765"/>
      <c r="BG247" s="765"/>
      <c r="BH247" s="765"/>
      <c r="BI247" s="765"/>
      <c r="BJ247" s="765"/>
      <c r="BK247" s="765"/>
      <c r="BL247" s="765"/>
      <c r="BM247" s="765"/>
      <c r="BN247" s="765"/>
      <c r="BO247" s="765"/>
      <c r="BP247" s="765"/>
      <c r="BQ247" s="765"/>
      <c r="BR247" s="765"/>
      <c r="BS247" s="765"/>
      <c r="BT247" s="765"/>
      <c r="BU247" s="765"/>
      <c r="BV247" s="765"/>
      <c r="BW247" s="765"/>
      <c r="BX247" s="765"/>
      <c r="BY247" s="765"/>
      <c r="BZ247" s="765"/>
      <c r="CA247" s="765"/>
      <c r="CB247" s="765"/>
      <c r="CC247" s="765"/>
      <c r="CD247" s="26"/>
      <c r="CE247" s="729">
        <f t="shared" si="49"/>
        <v>0</v>
      </c>
      <c r="CF247" s="26"/>
      <c r="CG247" s="26"/>
      <c r="CH247" s="26"/>
      <c r="CI247" s="26"/>
      <c r="CJ247" s="26"/>
      <c r="CK247" s="26"/>
      <c r="CL247" s="26"/>
      <c r="CM247" s="26"/>
      <c r="CN247" s="26"/>
      <c r="CO247" s="26"/>
      <c r="CP247" s="26"/>
      <c r="CQ247" s="26"/>
      <c r="CR247" s="26"/>
      <c r="CS247" s="26"/>
      <c r="CT247" s="26"/>
      <c r="CU247" s="26"/>
    </row>
    <row r="248" spans="1:99" ht="15" customHeight="1" x14ac:dyDescent="0.25">
      <c r="A248" s="334">
        <f t="shared" si="50"/>
        <v>0</v>
      </c>
      <c r="B248" s="722"/>
      <c r="C248" s="722"/>
      <c r="D248" s="722"/>
      <c r="E248" s="722"/>
      <c r="F248" s="722"/>
      <c r="G248" s="722"/>
      <c r="H248" s="723"/>
      <c r="I248" s="22"/>
      <c r="J248" s="22"/>
      <c r="K248" s="22"/>
      <c r="L248" s="10"/>
      <c r="M248" s="22"/>
      <c r="N248" s="725"/>
      <c r="O248" s="10"/>
      <c r="P248" s="726"/>
      <c r="Q248" s="749"/>
      <c r="R248" s="726"/>
      <c r="S248" s="726"/>
      <c r="T248" s="726"/>
      <c r="U248" s="316">
        <f t="shared" si="51"/>
        <v>0</v>
      </c>
      <c r="V248" s="168"/>
      <c r="W248" s="331" t="str">
        <f t="shared" si="52"/>
        <v/>
      </c>
      <c r="X248" s="168"/>
      <c r="Y248" s="168"/>
      <c r="Z248" s="168"/>
      <c r="AA248" s="168"/>
      <c r="AB248" s="168"/>
      <c r="AC248" s="168"/>
      <c r="AD248" s="316">
        <f t="shared" si="53"/>
        <v>0</v>
      </c>
      <c r="AE248" s="274"/>
      <c r="AF248" s="724"/>
      <c r="AG248" s="724"/>
      <c r="AH248" s="315">
        <f t="shared" si="54"/>
        <v>0</v>
      </c>
      <c r="AI248" s="759"/>
      <c r="AJ248" s="759"/>
      <c r="AK248" s="759"/>
      <c r="AL248" s="759"/>
      <c r="AM248" s="759"/>
      <c r="AN248" s="759"/>
      <c r="AO248" s="759"/>
      <c r="AP248" s="759"/>
      <c r="AQ248" s="759"/>
      <c r="AR248" s="759"/>
      <c r="AS248" s="315">
        <f t="shared" si="55"/>
        <v>0</v>
      </c>
      <c r="AT248" s="724"/>
      <c r="AU248" s="724"/>
      <c r="AV248" s="315">
        <f t="shared" si="56"/>
        <v>0</v>
      </c>
      <c r="AW248" s="315">
        <f t="shared" si="57"/>
        <v>0</v>
      </c>
      <c r="AX248" s="168"/>
      <c r="AY248" s="168"/>
      <c r="AZ248" s="720" t="e">
        <f t="shared" si="58"/>
        <v>#N/A</v>
      </c>
      <c r="BA248" s="720" t="e">
        <f t="shared" si="59"/>
        <v>#N/A</v>
      </c>
      <c r="BB248" s="720" t="str">
        <f t="shared" si="60"/>
        <v xml:space="preserve"> / </v>
      </c>
      <c r="BC248" s="720" t="e">
        <f t="shared" si="48"/>
        <v>#DIV/0!</v>
      </c>
      <c r="BD248" s="720" t="e">
        <f t="shared" si="61"/>
        <v>#DIV/0!</v>
      </c>
      <c r="BE248" s="720" t="e">
        <f t="shared" si="62"/>
        <v>#DIV/0!</v>
      </c>
      <c r="BF248" s="765"/>
      <c r="BG248" s="765"/>
      <c r="BH248" s="765"/>
      <c r="BI248" s="765"/>
      <c r="BJ248" s="765"/>
      <c r="BK248" s="765"/>
      <c r="BL248" s="765"/>
      <c r="BM248" s="765"/>
      <c r="BN248" s="765"/>
      <c r="BO248" s="765"/>
      <c r="BP248" s="765"/>
      <c r="BQ248" s="765"/>
      <c r="BR248" s="765"/>
      <c r="BS248" s="765"/>
      <c r="BT248" s="765"/>
      <c r="BU248" s="765"/>
      <c r="BV248" s="765"/>
      <c r="BW248" s="765"/>
      <c r="BX248" s="765"/>
      <c r="BY248" s="765"/>
      <c r="BZ248" s="765"/>
      <c r="CA248" s="765"/>
      <c r="CB248" s="765"/>
      <c r="CC248" s="765"/>
      <c r="CD248" s="26"/>
      <c r="CE248" s="729">
        <f t="shared" si="49"/>
        <v>0</v>
      </c>
      <c r="CF248" s="26"/>
      <c r="CG248" s="26"/>
      <c r="CH248" s="26"/>
      <c r="CI248" s="26"/>
      <c r="CJ248" s="26"/>
      <c r="CK248" s="26"/>
      <c r="CL248" s="26"/>
      <c r="CM248" s="26"/>
      <c r="CN248" s="26"/>
      <c r="CO248" s="26"/>
      <c r="CP248" s="26"/>
      <c r="CQ248" s="26"/>
      <c r="CR248" s="26"/>
      <c r="CS248" s="26"/>
      <c r="CT248" s="26"/>
      <c r="CU248" s="26"/>
    </row>
    <row r="249" spans="1:99" ht="15" customHeight="1" x14ac:dyDescent="0.25">
      <c r="A249" s="334">
        <f t="shared" si="50"/>
        <v>0</v>
      </c>
      <c r="B249" s="722"/>
      <c r="C249" s="722"/>
      <c r="D249" s="722"/>
      <c r="E249" s="722"/>
      <c r="F249" s="722"/>
      <c r="G249" s="722"/>
      <c r="H249" s="723"/>
      <c r="I249" s="22"/>
      <c r="J249" s="22"/>
      <c r="K249" s="22"/>
      <c r="L249" s="10"/>
      <c r="M249" s="22"/>
      <c r="N249" s="725"/>
      <c r="O249" s="10"/>
      <c r="P249" s="726"/>
      <c r="Q249" s="749"/>
      <c r="R249" s="726"/>
      <c r="S249" s="726"/>
      <c r="T249" s="726"/>
      <c r="U249" s="316">
        <f t="shared" si="51"/>
        <v>0</v>
      </c>
      <c r="V249" s="168"/>
      <c r="W249" s="331" t="str">
        <f t="shared" si="52"/>
        <v/>
      </c>
      <c r="X249" s="168"/>
      <c r="Y249" s="168"/>
      <c r="Z249" s="168"/>
      <c r="AA249" s="168"/>
      <c r="AB249" s="168"/>
      <c r="AC249" s="168"/>
      <c r="AD249" s="316">
        <f t="shared" si="53"/>
        <v>0</v>
      </c>
      <c r="AE249" s="274"/>
      <c r="AF249" s="724"/>
      <c r="AG249" s="724"/>
      <c r="AH249" s="315">
        <f t="shared" si="54"/>
        <v>0</v>
      </c>
      <c r="AI249" s="759"/>
      <c r="AJ249" s="759"/>
      <c r="AK249" s="759"/>
      <c r="AL249" s="759"/>
      <c r="AM249" s="759"/>
      <c r="AN249" s="759"/>
      <c r="AO249" s="759"/>
      <c r="AP249" s="759"/>
      <c r="AQ249" s="759"/>
      <c r="AR249" s="759"/>
      <c r="AS249" s="315">
        <f t="shared" si="55"/>
        <v>0</v>
      </c>
      <c r="AT249" s="724"/>
      <c r="AU249" s="724"/>
      <c r="AV249" s="315">
        <f t="shared" si="56"/>
        <v>0</v>
      </c>
      <c r="AW249" s="315">
        <f t="shared" si="57"/>
        <v>0</v>
      </c>
      <c r="AX249" s="168"/>
      <c r="AY249" s="168"/>
      <c r="AZ249" s="720" t="e">
        <f t="shared" si="58"/>
        <v>#N/A</v>
      </c>
      <c r="BA249" s="720" t="e">
        <f t="shared" si="59"/>
        <v>#N/A</v>
      </c>
      <c r="BB249" s="720" t="str">
        <f t="shared" si="60"/>
        <v xml:space="preserve"> / </v>
      </c>
      <c r="BC249" s="720" t="e">
        <f t="shared" si="48"/>
        <v>#DIV/0!</v>
      </c>
      <c r="BD249" s="720" t="e">
        <f t="shared" si="61"/>
        <v>#DIV/0!</v>
      </c>
      <c r="BE249" s="720" t="e">
        <f t="shared" si="62"/>
        <v>#DIV/0!</v>
      </c>
      <c r="BF249" s="765"/>
      <c r="BG249" s="765"/>
      <c r="BH249" s="765"/>
      <c r="BI249" s="765"/>
      <c r="BJ249" s="765"/>
      <c r="BK249" s="765"/>
      <c r="BL249" s="765"/>
      <c r="BM249" s="765"/>
      <c r="BN249" s="765"/>
      <c r="BO249" s="765"/>
      <c r="BP249" s="765"/>
      <c r="BQ249" s="765"/>
      <c r="BR249" s="765"/>
      <c r="BS249" s="765"/>
      <c r="BT249" s="765"/>
      <c r="BU249" s="765"/>
      <c r="BV249" s="765"/>
      <c r="BW249" s="765"/>
      <c r="BX249" s="765"/>
      <c r="BY249" s="765"/>
      <c r="BZ249" s="765"/>
      <c r="CA249" s="765"/>
      <c r="CB249" s="765"/>
      <c r="CC249" s="765"/>
      <c r="CD249" s="26"/>
      <c r="CE249" s="729">
        <f t="shared" si="49"/>
        <v>0</v>
      </c>
      <c r="CF249" s="26"/>
      <c r="CG249" s="26"/>
      <c r="CH249" s="26"/>
      <c r="CI249" s="26"/>
      <c r="CJ249" s="26"/>
      <c r="CK249" s="26"/>
      <c r="CL249" s="26"/>
      <c r="CM249" s="26"/>
      <c r="CN249" s="26"/>
      <c r="CO249" s="26"/>
      <c r="CP249" s="26"/>
      <c r="CQ249" s="26"/>
      <c r="CR249" s="26"/>
      <c r="CS249" s="26"/>
      <c r="CT249" s="26"/>
      <c r="CU249" s="26"/>
    </row>
    <row r="250" spans="1:99" ht="15" customHeight="1" x14ac:dyDescent="0.25">
      <c r="A250" s="334">
        <f t="shared" si="50"/>
        <v>0</v>
      </c>
      <c r="B250" s="722"/>
      <c r="C250" s="722"/>
      <c r="D250" s="722"/>
      <c r="E250" s="722"/>
      <c r="F250" s="722"/>
      <c r="G250" s="722"/>
      <c r="H250" s="723"/>
      <c r="I250" s="22"/>
      <c r="J250" s="22"/>
      <c r="K250" s="22"/>
      <c r="L250" s="10"/>
      <c r="M250" s="22"/>
      <c r="N250" s="725"/>
      <c r="O250" s="10"/>
      <c r="P250" s="726"/>
      <c r="Q250" s="749"/>
      <c r="R250" s="726"/>
      <c r="S250" s="726"/>
      <c r="T250" s="726"/>
      <c r="U250" s="316">
        <f t="shared" si="51"/>
        <v>0</v>
      </c>
      <c r="V250" s="168"/>
      <c r="W250" s="331" t="str">
        <f t="shared" si="52"/>
        <v/>
      </c>
      <c r="X250" s="168"/>
      <c r="Y250" s="168"/>
      <c r="Z250" s="168"/>
      <c r="AA250" s="168"/>
      <c r="AB250" s="168"/>
      <c r="AC250" s="168"/>
      <c r="AD250" s="316">
        <f t="shared" si="53"/>
        <v>0</v>
      </c>
      <c r="AE250" s="274"/>
      <c r="AF250" s="724"/>
      <c r="AG250" s="724"/>
      <c r="AH250" s="315">
        <f t="shared" si="54"/>
        <v>0</v>
      </c>
      <c r="AI250" s="759"/>
      <c r="AJ250" s="759"/>
      <c r="AK250" s="759"/>
      <c r="AL250" s="759"/>
      <c r="AM250" s="759"/>
      <c r="AN250" s="759"/>
      <c r="AO250" s="759"/>
      <c r="AP250" s="759"/>
      <c r="AQ250" s="759"/>
      <c r="AR250" s="759"/>
      <c r="AS250" s="315">
        <f t="shared" si="55"/>
        <v>0</v>
      </c>
      <c r="AT250" s="724"/>
      <c r="AU250" s="724"/>
      <c r="AV250" s="315">
        <f t="shared" si="56"/>
        <v>0</v>
      </c>
      <c r="AW250" s="315">
        <f t="shared" si="57"/>
        <v>0</v>
      </c>
      <c r="AX250" s="168"/>
      <c r="AY250" s="168"/>
      <c r="AZ250" s="720" t="e">
        <f t="shared" si="58"/>
        <v>#N/A</v>
      </c>
      <c r="BA250" s="720" t="e">
        <f t="shared" si="59"/>
        <v>#N/A</v>
      </c>
      <c r="BB250" s="720" t="str">
        <f t="shared" si="60"/>
        <v xml:space="preserve"> / </v>
      </c>
      <c r="BC250" s="720" t="e">
        <f t="shared" si="48"/>
        <v>#DIV/0!</v>
      </c>
      <c r="BD250" s="720" t="e">
        <f t="shared" si="61"/>
        <v>#DIV/0!</v>
      </c>
      <c r="BE250" s="720" t="e">
        <f t="shared" si="62"/>
        <v>#DIV/0!</v>
      </c>
      <c r="BF250" s="765"/>
      <c r="BG250" s="765"/>
      <c r="BH250" s="765"/>
      <c r="BI250" s="765"/>
      <c r="BJ250" s="765"/>
      <c r="BK250" s="765"/>
      <c r="BL250" s="765"/>
      <c r="BM250" s="765"/>
      <c r="BN250" s="765"/>
      <c r="BO250" s="765"/>
      <c r="BP250" s="765"/>
      <c r="BQ250" s="765"/>
      <c r="BR250" s="765"/>
      <c r="BS250" s="765"/>
      <c r="BT250" s="765"/>
      <c r="BU250" s="765"/>
      <c r="BV250" s="765"/>
      <c r="BW250" s="765"/>
      <c r="BX250" s="765"/>
      <c r="BY250" s="765"/>
      <c r="BZ250" s="765"/>
      <c r="CA250" s="765"/>
      <c r="CB250" s="765"/>
      <c r="CC250" s="765"/>
      <c r="CD250" s="26"/>
      <c r="CE250" s="729">
        <f t="shared" si="49"/>
        <v>0</v>
      </c>
      <c r="CF250" s="26"/>
      <c r="CG250" s="26"/>
      <c r="CH250" s="26"/>
      <c r="CI250" s="26"/>
      <c r="CJ250" s="26"/>
      <c r="CK250" s="26"/>
      <c r="CL250" s="26"/>
      <c r="CM250" s="26"/>
      <c r="CN250" s="26"/>
      <c r="CO250" s="26"/>
      <c r="CP250" s="26"/>
      <c r="CQ250" s="26"/>
      <c r="CR250" s="26"/>
      <c r="CS250" s="26"/>
      <c r="CT250" s="26"/>
      <c r="CU250" s="26"/>
    </row>
    <row r="251" spans="1:99" ht="15" customHeight="1" x14ac:dyDescent="0.25">
      <c r="A251" s="334">
        <f t="shared" si="50"/>
        <v>0</v>
      </c>
      <c r="B251" s="722"/>
      <c r="C251" s="722"/>
      <c r="D251" s="722"/>
      <c r="E251" s="722"/>
      <c r="F251" s="722"/>
      <c r="G251" s="722"/>
      <c r="H251" s="723"/>
      <c r="I251" s="22"/>
      <c r="J251" s="22"/>
      <c r="K251" s="22"/>
      <c r="L251" s="10"/>
      <c r="M251" s="22"/>
      <c r="N251" s="725"/>
      <c r="O251" s="10"/>
      <c r="P251" s="726"/>
      <c r="Q251" s="749"/>
      <c r="R251" s="726"/>
      <c r="S251" s="726"/>
      <c r="T251" s="726"/>
      <c r="U251" s="316">
        <f t="shared" si="51"/>
        <v>0</v>
      </c>
      <c r="V251" s="168"/>
      <c r="W251" s="331" t="str">
        <f t="shared" si="52"/>
        <v/>
      </c>
      <c r="X251" s="168"/>
      <c r="Y251" s="168"/>
      <c r="Z251" s="168"/>
      <c r="AA251" s="168"/>
      <c r="AB251" s="168"/>
      <c r="AC251" s="168"/>
      <c r="AD251" s="316">
        <f t="shared" si="53"/>
        <v>0</v>
      </c>
      <c r="AE251" s="274"/>
      <c r="AF251" s="724"/>
      <c r="AG251" s="724"/>
      <c r="AH251" s="315">
        <f t="shared" si="54"/>
        <v>0</v>
      </c>
      <c r="AI251" s="759"/>
      <c r="AJ251" s="759"/>
      <c r="AK251" s="759"/>
      <c r="AL251" s="759"/>
      <c r="AM251" s="759"/>
      <c r="AN251" s="759"/>
      <c r="AO251" s="759"/>
      <c r="AP251" s="759"/>
      <c r="AQ251" s="759"/>
      <c r="AR251" s="759"/>
      <c r="AS251" s="315">
        <f t="shared" si="55"/>
        <v>0</v>
      </c>
      <c r="AT251" s="724"/>
      <c r="AU251" s="724"/>
      <c r="AV251" s="315">
        <f t="shared" si="56"/>
        <v>0</v>
      </c>
      <c r="AW251" s="315">
        <f t="shared" si="57"/>
        <v>0</v>
      </c>
      <c r="AX251" s="168"/>
      <c r="AY251" s="168"/>
      <c r="AZ251" s="720" t="e">
        <f t="shared" si="58"/>
        <v>#N/A</v>
      </c>
      <c r="BA251" s="720" t="e">
        <f t="shared" si="59"/>
        <v>#N/A</v>
      </c>
      <c r="BB251" s="720" t="str">
        <f t="shared" si="60"/>
        <v xml:space="preserve"> / </v>
      </c>
      <c r="BC251" s="720" t="e">
        <f t="shared" si="48"/>
        <v>#DIV/0!</v>
      </c>
      <c r="BD251" s="720" t="e">
        <f t="shared" si="61"/>
        <v>#DIV/0!</v>
      </c>
      <c r="BE251" s="720" t="e">
        <f t="shared" si="62"/>
        <v>#DIV/0!</v>
      </c>
      <c r="BF251" s="765"/>
      <c r="BG251" s="765"/>
      <c r="BH251" s="765"/>
      <c r="BI251" s="765"/>
      <c r="BJ251" s="765"/>
      <c r="BK251" s="765"/>
      <c r="BL251" s="765"/>
      <c r="BM251" s="765"/>
      <c r="BN251" s="765"/>
      <c r="BO251" s="765"/>
      <c r="BP251" s="765"/>
      <c r="BQ251" s="765"/>
      <c r="BR251" s="765"/>
      <c r="BS251" s="765"/>
      <c r="BT251" s="765"/>
      <c r="BU251" s="765"/>
      <c r="BV251" s="765"/>
      <c r="BW251" s="765"/>
      <c r="BX251" s="765"/>
      <c r="BY251" s="765"/>
      <c r="BZ251" s="765"/>
      <c r="CA251" s="765"/>
      <c r="CB251" s="765"/>
      <c r="CC251" s="765"/>
      <c r="CD251" s="26"/>
      <c r="CE251" s="729">
        <f t="shared" si="49"/>
        <v>0</v>
      </c>
      <c r="CF251" s="26"/>
      <c r="CG251" s="26"/>
      <c r="CH251" s="26"/>
      <c r="CI251" s="26"/>
      <c r="CJ251" s="26"/>
      <c r="CK251" s="26"/>
      <c r="CL251" s="26"/>
      <c r="CM251" s="26"/>
      <c r="CN251" s="26"/>
      <c r="CO251" s="26"/>
      <c r="CP251" s="26"/>
      <c r="CQ251" s="26"/>
      <c r="CR251" s="26"/>
      <c r="CS251" s="26"/>
      <c r="CT251" s="26"/>
      <c r="CU251" s="26"/>
    </row>
    <row r="252" spans="1:99" ht="15" customHeight="1" x14ac:dyDescent="0.25">
      <c r="A252" s="334">
        <f t="shared" si="50"/>
        <v>0</v>
      </c>
      <c r="B252" s="722"/>
      <c r="C252" s="722"/>
      <c r="D252" s="722"/>
      <c r="E252" s="722"/>
      <c r="F252" s="722"/>
      <c r="G252" s="722"/>
      <c r="H252" s="723"/>
      <c r="I252" s="22"/>
      <c r="J252" s="22"/>
      <c r="K252" s="22"/>
      <c r="L252" s="10"/>
      <c r="M252" s="22"/>
      <c r="N252" s="725"/>
      <c r="O252" s="10"/>
      <c r="P252" s="726"/>
      <c r="Q252" s="749"/>
      <c r="R252" s="726"/>
      <c r="S252" s="726"/>
      <c r="T252" s="726"/>
      <c r="U252" s="316">
        <f t="shared" si="51"/>
        <v>0</v>
      </c>
      <c r="V252" s="168"/>
      <c r="W252" s="331" t="str">
        <f t="shared" si="52"/>
        <v/>
      </c>
      <c r="X252" s="168"/>
      <c r="Y252" s="168"/>
      <c r="Z252" s="168"/>
      <c r="AA252" s="168"/>
      <c r="AB252" s="168"/>
      <c r="AC252" s="168"/>
      <c r="AD252" s="316">
        <f t="shared" si="53"/>
        <v>0</v>
      </c>
      <c r="AE252" s="274"/>
      <c r="AF252" s="724"/>
      <c r="AG252" s="724"/>
      <c r="AH252" s="315">
        <f t="shared" si="54"/>
        <v>0</v>
      </c>
      <c r="AI252" s="759"/>
      <c r="AJ252" s="759"/>
      <c r="AK252" s="759"/>
      <c r="AL252" s="759"/>
      <c r="AM252" s="759"/>
      <c r="AN252" s="759"/>
      <c r="AO252" s="759"/>
      <c r="AP252" s="759"/>
      <c r="AQ252" s="759"/>
      <c r="AR252" s="759"/>
      <c r="AS252" s="315">
        <f t="shared" si="55"/>
        <v>0</v>
      </c>
      <c r="AT252" s="724"/>
      <c r="AU252" s="724"/>
      <c r="AV252" s="315">
        <f t="shared" si="56"/>
        <v>0</v>
      </c>
      <c r="AW252" s="315">
        <f t="shared" si="57"/>
        <v>0</v>
      </c>
      <c r="AX252" s="168"/>
      <c r="AY252" s="168"/>
      <c r="AZ252" s="720" t="e">
        <f t="shared" si="58"/>
        <v>#N/A</v>
      </c>
      <c r="BA252" s="720" t="e">
        <f t="shared" si="59"/>
        <v>#N/A</v>
      </c>
      <c r="BB252" s="720" t="str">
        <f t="shared" si="60"/>
        <v xml:space="preserve"> / </v>
      </c>
      <c r="BC252" s="720" t="e">
        <f t="shared" si="48"/>
        <v>#DIV/0!</v>
      </c>
      <c r="BD252" s="720" t="e">
        <f t="shared" si="61"/>
        <v>#DIV/0!</v>
      </c>
      <c r="BE252" s="720" t="e">
        <f t="shared" si="62"/>
        <v>#DIV/0!</v>
      </c>
      <c r="BF252" s="765"/>
      <c r="BG252" s="765"/>
      <c r="BH252" s="765"/>
      <c r="BI252" s="765"/>
      <c r="BJ252" s="765"/>
      <c r="BK252" s="765"/>
      <c r="BL252" s="765"/>
      <c r="BM252" s="765"/>
      <c r="BN252" s="765"/>
      <c r="BO252" s="765"/>
      <c r="BP252" s="765"/>
      <c r="BQ252" s="765"/>
      <c r="BR252" s="765"/>
      <c r="BS252" s="765"/>
      <c r="BT252" s="765"/>
      <c r="BU252" s="765"/>
      <c r="BV252" s="765"/>
      <c r="BW252" s="765"/>
      <c r="BX252" s="765"/>
      <c r="BY252" s="765"/>
      <c r="BZ252" s="765"/>
      <c r="CA252" s="765"/>
      <c r="CB252" s="765"/>
      <c r="CC252" s="765"/>
      <c r="CD252" s="26"/>
      <c r="CE252" s="729">
        <f t="shared" si="49"/>
        <v>0</v>
      </c>
      <c r="CF252" s="26"/>
      <c r="CG252" s="26"/>
      <c r="CH252" s="26"/>
      <c r="CI252" s="26"/>
      <c r="CJ252" s="26"/>
      <c r="CK252" s="26"/>
      <c r="CL252" s="26"/>
      <c r="CM252" s="26"/>
      <c r="CN252" s="26"/>
      <c r="CO252" s="26"/>
      <c r="CP252" s="26"/>
      <c r="CQ252" s="26"/>
      <c r="CR252" s="26"/>
      <c r="CS252" s="26"/>
      <c r="CT252" s="26"/>
      <c r="CU252" s="26"/>
    </row>
    <row r="253" spans="1:99" ht="15" customHeight="1" x14ac:dyDescent="0.25">
      <c r="A253" s="334">
        <f t="shared" si="50"/>
        <v>0</v>
      </c>
      <c r="B253" s="722"/>
      <c r="C253" s="722"/>
      <c r="D253" s="722"/>
      <c r="E253" s="722"/>
      <c r="F253" s="722"/>
      <c r="G253" s="722"/>
      <c r="H253" s="723"/>
      <c r="I253" s="22"/>
      <c r="J253" s="22"/>
      <c r="K253" s="22"/>
      <c r="L253" s="10"/>
      <c r="M253" s="22"/>
      <c r="N253" s="725"/>
      <c r="O253" s="10"/>
      <c r="P253" s="726"/>
      <c r="Q253" s="749"/>
      <c r="R253" s="726"/>
      <c r="S253" s="726"/>
      <c r="T253" s="726"/>
      <c r="U253" s="316">
        <f t="shared" si="51"/>
        <v>0</v>
      </c>
      <c r="V253" s="168"/>
      <c r="W253" s="331" t="str">
        <f t="shared" si="52"/>
        <v/>
      </c>
      <c r="X253" s="168"/>
      <c r="Y253" s="168"/>
      <c r="Z253" s="168"/>
      <c r="AA253" s="168"/>
      <c r="AB253" s="168"/>
      <c r="AC253" s="168"/>
      <c r="AD253" s="316">
        <f t="shared" si="53"/>
        <v>0</v>
      </c>
      <c r="AE253" s="274"/>
      <c r="AF253" s="724"/>
      <c r="AG253" s="724"/>
      <c r="AH253" s="315">
        <f t="shared" si="54"/>
        <v>0</v>
      </c>
      <c r="AI253" s="759"/>
      <c r="AJ253" s="759"/>
      <c r="AK253" s="759"/>
      <c r="AL253" s="759"/>
      <c r="AM253" s="759"/>
      <c r="AN253" s="759"/>
      <c r="AO253" s="759"/>
      <c r="AP253" s="759"/>
      <c r="AQ253" s="759"/>
      <c r="AR253" s="759"/>
      <c r="AS253" s="315">
        <f t="shared" si="55"/>
        <v>0</v>
      </c>
      <c r="AT253" s="724"/>
      <c r="AU253" s="724"/>
      <c r="AV253" s="315">
        <f t="shared" si="56"/>
        <v>0</v>
      </c>
      <c r="AW253" s="315">
        <f t="shared" si="57"/>
        <v>0</v>
      </c>
      <c r="AX253" s="168"/>
      <c r="AY253" s="168"/>
      <c r="AZ253" s="720" t="e">
        <f t="shared" si="58"/>
        <v>#N/A</v>
      </c>
      <c r="BA253" s="720" t="e">
        <f t="shared" si="59"/>
        <v>#N/A</v>
      </c>
      <c r="BB253" s="720" t="str">
        <f t="shared" si="60"/>
        <v xml:space="preserve"> / </v>
      </c>
      <c r="BC253" s="720" t="e">
        <f t="shared" si="48"/>
        <v>#DIV/0!</v>
      </c>
      <c r="BD253" s="720" t="e">
        <f t="shared" si="61"/>
        <v>#DIV/0!</v>
      </c>
      <c r="BE253" s="720" t="e">
        <f t="shared" si="62"/>
        <v>#DIV/0!</v>
      </c>
      <c r="BF253" s="765"/>
      <c r="BG253" s="765"/>
      <c r="BH253" s="765"/>
      <c r="BI253" s="765"/>
      <c r="BJ253" s="765"/>
      <c r="BK253" s="765"/>
      <c r="BL253" s="765"/>
      <c r="BM253" s="765"/>
      <c r="BN253" s="765"/>
      <c r="BO253" s="765"/>
      <c r="BP253" s="765"/>
      <c r="BQ253" s="765"/>
      <c r="BR253" s="765"/>
      <c r="BS253" s="765"/>
      <c r="BT253" s="765"/>
      <c r="BU253" s="765"/>
      <c r="BV253" s="765"/>
      <c r="BW253" s="765"/>
      <c r="BX253" s="765"/>
      <c r="BY253" s="765"/>
      <c r="BZ253" s="765"/>
      <c r="CA253" s="765"/>
      <c r="CB253" s="765"/>
      <c r="CC253" s="765"/>
      <c r="CD253" s="26"/>
      <c r="CE253" s="729">
        <f t="shared" si="49"/>
        <v>0</v>
      </c>
      <c r="CF253" s="26"/>
      <c r="CG253" s="26"/>
      <c r="CH253" s="26"/>
      <c r="CI253" s="26"/>
      <c r="CJ253" s="26"/>
      <c r="CK253" s="26"/>
      <c r="CL253" s="26"/>
      <c r="CM253" s="26"/>
      <c r="CN253" s="26"/>
      <c r="CO253" s="26"/>
      <c r="CP253" s="26"/>
      <c r="CQ253" s="26"/>
      <c r="CR253" s="26"/>
      <c r="CS253" s="26"/>
      <c r="CT253" s="26"/>
      <c r="CU253" s="26"/>
    </row>
    <row r="254" spans="1:99" ht="15" customHeight="1" x14ac:dyDescent="0.25">
      <c r="A254" s="334">
        <f t="shared" si="50"/>
        <v>0</v>
      </c>
      <c r="B254" s="722"/>
      <c r="C254" s="722"/>
      <c r="D254" s="722"/>
      <c r="E254" s="722"/>
      <c r="F254" s="722"/>
      <c r="G254" s="722"/>
      <c r="H254" s="723"/>
      <c r="I254" s="22"/>
      <c r="J254" s="22"/>
      <c r="K254" s="22"/>
      <c r="L254" s="10"/>
      <c r="M254" s="22"/>
      <c r="N254" s="725"/>
      <c r="O254" s="10"/>
      <c r="P254" s="726"/>
      <c r="Q254" s="749"/>
      <c r="R254" s="726"/>
      <c r="S254" s="726"/>
      <c r="T254" s="726"/>
      <c r="U254" s="316">
        <f t="shared" si="51"/>
        <v>0</v>
      </c>
      <c r="V254" s="168"/>
      <c r="W254" s="331" t="str">
        <f t="shared" si="52"/>
        <v/>
      </c>
      <c r="X254" s="168"/>
      <c r="Y254" s="168"/>
      <c r="Z254" s="168"/>
      <c r="AA254" s="168"/>
      <c r="AB254" s="168"/>
      <c r="AC254" s="168"/>
      <c r="AD254" s="316">
        <f t="shared" si="53"/>
        <v>0</v>
      </c>
      <c r="AE254" s="274"/>
      <c r="AF254" s="724"/>
      <c r="AG254" s="724"/>
      <c r="AH254" s="315">
        <f t="shared" si="54"/>
        <v>0</v>
      </c>
      <c r="AI254" s="759"/>
      <c r="AJ254" s="759"/>
      <c r="AK254" s="759"/>
      <c r="AL254" s="759"/>
      <c r="AM254" s="759"/>
      <c r="AN254" s="759"/>
      <c r="AO254" s="759"/>
      <c r="AP254" s="759"/>
      <c r="AQ254" s="759"/>
      <c r="AR254" s="759"/>
      <c r="AS254" s="315">
        <f t="shared" si="55"/>
        <v>0</v>
      </c>
      <c r="AT254" s="724"/>
      <c r="AU254" s="724"/>
      <c r="AV254" s="315">
        <f t="shared" si="56"/>
        <v>0</v>
      </c>
      <c r="AW254" s="315">
        <f t="shared" si="57"/>
        <v>0</v>
      </c>
      <c r="AX254" s="168"/>
      <c r="AY254" s="168"/>
      <c r="AZ254" s="720" t="e">
        <f t="shared" si="58"/>
        <v>#N/A</v>
      </c>
      <c r="BA254" s="720" t="e">
        <f t="shared" si="59"/>
        <v>#N/A</v>
      </c>
      <c r="BB254" s="720" t="str">
        <f t="shared" si="60"/>
        <v xml:space="preserve"> / </v>
      </c>
      <c r="BC254" s="720" t="e">
        <f t="shared" si="48"/>
        <v>#DIV/0!</v>
      </c>
      <c r="BD254" s="720" t="e">
        <f t="shared" si="61"/>
        <v>#DIV/0!</v>
      </c>
      <c r="BE254" s="720" t="e">
        <f t="shared" si="62"/>
        <v>#DIV/0!</v>
      </c>
      <c r="BF254" s="765"/>
      <c r="BG254" s="765"/>
      <c r="BH254" s="765"/>
      <c r="BI254" s="765"/>
      <c r="BJ254" s="765"/>
      <c r="BK254" s="765"/>
      <c r="BL254" s="765"/>
      <c r="BM254" s="765"/>
      <c r="BN254" s="765"/>
      <c r="BO254" s="765"/>
      <c r="BP254" s="765"/>
      <c r="BQ254" s="765"/>
      <c r="BR254" s="765"/>
      <c r="BS254" s="765"/>
      <c r="BT254" s="765"/>
      <c r="BU254" s="765"/>
      <c r="BV254" s="765"/>
      <c r="BW254" s="765"/>
      <c r="BX254" s="765"/>
      <c r="BY254" s="765"/>
      <c r="BZ254" s="765"/>
      <c r="CA254" s="765"/>
      <c r="CB254" s="765"/>
      <c r="CC254" s="765"/>
      <c r="CD254" s="26"/>
      <c r="CE254" s="729">
        <f t="shared" si="49"/>
        <v>0</v>
      </c>
      <c r="CF254" s="26"/>
      <c r="CG254" s="26"/>
      <c r="CH254" s="26"/>
      <c r="CI254" s="26"/>
      <c r="CJ254" s="26"/>
      <c r="CK254" s="26"/>
      <c r="CL254" s="26"/>
      <c r="CM254" s="26"/>
      <c r="CN254" s="26"/>
      <c r="CO254" s="26"/>
      <c r="CP254" s="26"/>
      <c r="CQ254" s="26"/>
      <c r="CR254" s="26"/>
      <c r="CS254" s="26"/>
      <c r="CT254" s="26"/>
      <c r="CU254" s="26"/>
    </row>
    <row r="255" spans="1:99" ht="15" customHeight="1" x14ac:dyDescent="0.25">
      <c r="A255" s="334">
        <f t="shared" si="50"/>
        <v>0</v>
      </c>
      <c r="B255" s="722"/>
      <c r="C255" s="722"/>
      <c r="D255" s="722"/>
      <c r="E255" s="722"/>
      <c r="F255" s="722"/>
      <c r="G255" s="722"/>
      <c r="H255" s="723"/>
      <c r="I255" s="22"/>
      <c r="J255" s="22"/>
      <c r="K255" s="22"/>
      <c r="L255" s="10"/>
      <c r="M255" s="22"/>
      <c r="N255" s="725"/>
      <c r="O255" s="10"/>
      <c r="P255" s="726"/>
      <c r="Q255" s="749"/>
      <c r="R255" s="726"/>
      <c r="S255" s="726"/>
      <c r="T255" s="726"/>
      <c r="U255" s="316">
        <f t="shared" si="51"/>
        <v>0</v>
      </c>
      <c r="V255" s="168"/>
      <c r="W255" s="331" t="str">
        <f t="shared" si="52"/>
        <v/>
      </c>
      <c r="X255" s="168"/>
      <c r="Y255" s="168"/>
      <c r="Z255" s="168"/>
      <c r="AA255" s="168"/>
      <c r="AB255" s="168"/>
      <c r="AC255" s="168"/>
      <c r="AD255" s="316">
        <f t="shared" si="53"/>
        <v>0</v>
      </c>
      <c r="AE255" s="274"/>
      <c r="AF255" s="724"/>
      <c r="AG255" s="724"/>
      <c r="AH255" s="315">
        <f t="shared" si="54"/>
        <v>0</v>
      </c>
      <c r="AI255" s="759"/>
      <c r="AJ255" s="759"/>
      <c r="AK255" s="759"/>
      <c r="AL255" s="759"/>
      <c r="AM255" s="759"/>
      <c r="AN255" s="759"/>
      <c r="AO255" s="759"/>
      <c r="AP255" s="759"/>
      <c r="AQ255" s="759"/>
      <c r="AR255" s="759"/>
      <c r="AS255" s="315">
        <f t="shared" si="55"/>
        <v>0</v>
      </c>
      <c r="AT255" s="724"/>
      <c r="AU255" s="724"/>
      <c r="AV255" s="315">
        <f t="shared" si="56"/>
        <v>0</v>
      </c>
      <c r="AW255" s="315">
        <f t="shared" si="57"/>
        <v>0</v>
      </c>
      <c r="AX255" s="168"/>
      <c r="AY255" s="168"/>
      <c r="AZ255" s="720" t="e">
        <f t="shared" si="58"/>
        <v>#N/A</v>
      </c>
      <c r="BA255" s="720" t="e">
        <f t="shared" si="59"/>
        <v>#N/A</v>
      </c>
      <c r="BB255" s="720" t="str">
        <f t="shared" si="60"/>
        <v xml:space="preserve"> / </v>
      </c>
      <c r="BC255" s="720" t="e">
        <f t="shared" si="48"/>
        <v>#DIV/0!</v>
      </c>
      <c r="BD255" s="720" t="e">
        <f t="shared" si="61"/>
        <v>#DIV/0!</v>
      </c>
      <c r="BE255" s="720" t="e">
        <f t="shared" si="62"/>
        <v>#DIV/0!</v>
      </c>
      <c r="BF255" s="765"/>
      <c r="BG255" s="765"/>
      <c r="BH255" s="765"/>
      <c r="BI255" s="765"/>
      <c r="BJ255" s="765"/>
      <c r="BK255" s="765"/>
      <c r="BL255" s="765"/>
      <c r="BM255" s="765"/>
      <c r="BN255" s="765"/>
      <c r="BO255" s="765"/>
      <c r="BP255" s="765"/>
      <c r="BQ255" s="765"/>
      <c r="BR255" s="765"/>
      <c r="BS255" s="765"/>
      <c r="BT255" s="765"/>
      <c r="BU255" s="765"/>
      <c r="BV255" s="765"/>
      <c r="BW255" s="765"/>
      <c r="BX255" s="765"/>
      <c r="BY255" s="765"/>
      <c r="BZ255" s="765"/>
      <c r="CA255" s="765"/>
      <c r="CB255" s="765"/>
      <c r="CC255" s="765"/>
      <c r="CD255" s="26"/>
      <c r="CE255" s="729">
        <f t="shared" si="49"/>
        <v>0</v>
      </c>
      <c r="CF255" s="26"/>
      <c r="CG255" s="26"/>
      <c r="CH255" s="26"/>
      <c r="CI255" s="26"/>
      <c r="CJ255" s="26"/>
      <c r="CK255" s="26"/>
      <c r="CL255" s="26"/>
      <c r="CM255" s="26"/>
      <c r="CN255" s="26"/>
      <c r="CO255" s="26"/>
      <c r="CP255" s="26"/>
      <c r="CQ255" s="26"/>
      <c r="CR255" s="26"/>
      <c r="CS255" s="26"/>
      <c r="CT255" s="26"/>
      <c r="CU255" s="26"/>
    </row>
    <row r="256" spans="1:99" ht="15" customHeight="1" x14ac:dyDescent="0.25">
      <c r="A256" s="334">
        <f t="shared" si="50"/>
        <v>0</v>
      </c>
      <c r="B256" s="722"/>
      <c r="C256" s="722"/>
      <c r="D256" s="722"/>
      <c r="E256" s="722"/>
      <c r="F256" s="722"/>
      <c r="G256" s="722"/>
      <c r="H256" s="723"/>
      <c r="I256" s="22"/>
      <c r="J256" s="22"/>
      <c r="K256" s="22"/>
      <c r="L256" s="10"/>
      <c r="M256" s="22"/>
      <c r="N256" s="725"/>
      <c r="O256" s="10"/>
      <c r="P256" s="726"/>
      <c r="Q256" s="749"/>
      <c r="R256" s="726"/>
      <c r="S256" s="726"/>
      <c r="T256" s="726"/>
      <c r="U256" s="316">
        <f t="shared" si="51"/>
        <v>0</v>
      </c>
      <c r="V256" s="168"/>
      <c r="W256" s="331" t="str">
        <f t="shared" si="52"/>
        <v/>
      </c>
      <c r="X256" s="168"/>
      <c r="Y256" s="168"/>
      <c r="Z256" s="168"/>
      <c r="AA256" s="168"/>
      <c r="AB256" s="168"/>
      <c r="AC256" s="168"/>
      <c r="AD256" s="316">
        <f t="shared" si="53"/>
        <v>0</v>
      </c>
      <c r="AE256" s="274"/>
      <c r="AF256" s="724"/>
      <c r="AG256" s="724"/>
      <c r="AH256" s="315">
        <f t="shared" si="54"/>
        <v>0</v>
      </c>
      <c r="AI256" s="759"/>
      <c r="AJ256" s="759"/>
      <c r="AK256" s="759"/>
      <c r="AL256" s="759"/>
      <c r="AM256" s="759"/>
      <c r="AN256" s="759"/>
      <c r="AO256" s="759"/>
      <c r="AP256" s="759"/>
      <c r="AQ256" s="759"/>
      <c r="AR256" s="759"/>
      <c r="AS256" s="315">
        <f t="shared" si="55"/>
        <v>0</v>
      </c>
      <c r="AT256" s="724"/>
      <c r="AU256" s="724"/>
      <c r="AV256" s="315">
        <f t="shared" si="56"/>
        <v>0</v>
      </c>
      <c r="AW256" s="315">
        <f t="shared" si="57"/>
        <v>0</v>
      </c>
      <c r="AX256" s="168"/>
      <c r="AY256" s="168"/>
      <c r="AZ256" s="720" t="e">
        <f t="shared" si="58"/>
        <v>#N/A</v>
      </c>
      <c r="BA256" s="720" t="e">
        <f t="shared" si="59"/>
        <v>#N/A</v>
      </c>
      <c r="BB256" s="720" t="str">
        <f t="shared" si="60"/>
        <v xml:space="preserve"> / </v>
      </c>
      <c r="BC256" s="720" t="e">
        <f t="shared" si="48"/>
        <v>#DIV/0!</v>
      </c>
      <c r="BD256" s="720" t="e">
        <f t="shared" si="61"/>
        <v>#DIV/0!</v>
      </c>
      <c r="BE256" s="720" t="e">
        <f t="shared" si="62"/>
        <v>#DIV/0!</v>
      </c>
      <c r="BF256" s="765"/>
      <c r="BG256" s="765"/>
      <c r="BH256" s="765"/>
      <c r="BI256" s="765"/>
      <c r="BJ256" s="765"/>
      <c r="BK256" s="765"/>
      <c r="BL256" s="765"/>
      <c r="BM256" s="765"/>
      <c r="BN256" s="765"/>
      <c r="BO256" s="765"/>
      <c r="BP256" s="765"/>
      <c r="BQ256" s="765"/>
      <c r="BR256" s="765"/>
      <c r="BS256" s="765"/>
      <c r="BT256" s="765"/>
      <c r="BU256" s="765"/>
      <c r="BV256" s="765"/>
      <c r="BW256" s="765"/>
      <c r="BX256" s="765"/>
      <c r="BY256" s="765"/>
      <c r="BZ256" s="765"/>
      <c r="CA256" s="765"/>
      <c r="CB256" s="765"/>
      <c r="CC256" s="765"/>
      <c r="CD256" s="26"/>
      <c r="CE256" s="729">
        <f t="shared" si="49"/>
        <v>0</v>
      </c>
      <c r="CF256" s="26"/>
      <c r="CG256" s="26"/>
      <c r="CH256" s="26"/>
      <c r="CI256" s="26"/>
      <c r="CJ256" s="26"/>
      <c r="CK256" s="26"/>
      <c r="CL256" s="26"/>
      <c r="CM256" s="26"/>
      <c r="CN256" s="26"/>
      <c r="CO256" s="26"/>
      <c r="CP256" s="26"/>
      <c r="CQ256" s="26"/>
      <c r="CR256" s="26"/>
      <c r="CS256" s="26"/>
      <c r="CT256" s="26"/>
      <c r="CU256" s="26"/>
    </row>
    <row r="257" spans="1:99" ht="15" customHeight="1" x14ac:dyDescent="0.25">
      <c r="A257" s="334">
        <f t="shared" si="50"/>
        <v>0</v>
      </c>
      <c r="B257" s="722"/>
      <c r="C257" s="722"/>
      <c r="D257" s="722"/>
      <c r="E257" s="722"/>
      <c r="F257" s="722"/>
      <c r="G257" s="722"/>
      <c r="H257" s="723"/>
      <c r="I257" s="22"/>
      <c r="J257" s="22"/>
      <c r="K257" s="22"/>
      <c r="L257" s="10"/>
      <c r="M257" s="22"/>
      <c r="N257" s="725"/>
      <c r="O257" s="10"/>
      <c r="P257" s="726"/>
      <c r="Q257" s="749"/>
      <c r="R257" s="726"/>
      <c r="S257" s="726"/>
      <c r="T257" s="726"/>
      <c r="U257" s="316">
        <f t="shared" si="51"/>
        <v>0</v>
      </c>
      <c r="V257" s="168"/>
      <c r="W257" s="331" t="str">
        <f t="shared" si="52"/>
        <v/>
      </c>
      <c r="X257" s="168"/>
      <c r="Y257" s="168"/>
      <c r="Z257" s="168"/>
      <c r="AA257" s="168"/>
      <c r="AB257" s="168"/>
      <c r="AC257" s="168"/>
      <c r="AD257" s="316">
        <f t="shared" si="53"/>
        <v>0</v>
      </c>
      <c r="AE257" s="274"/>
      <c r="AF257" s="724"/>
      <c r="AG257" s="724"/>
      <c r="AH257" s="315">
        <f t="shared" si="54"/>
        <v>0</v>
      </c>
      <c r="AI257" s="759"/>
      <c r="AJ257" s="759"/>
      <c r="AK257" s="759"/>
      <c r="AL257" s="759"/>
      <c r="AM257" s="759"/>
      <c r="AN257" s="759"/>
      <c r="AO257" s="759"/>
      <c r="AP257" s="759"/>
      <c r="AQ257" s="759"/>
      <c r="AR257" s="759"/>
      <c r="AS257" s="315">
        <f t="shared" si="55"/>
        <v>0</v>
      </c>
      <c r="AT257" s="724"/>
      <c r="AU257" s="724"/>
      <c r="AV257" s="315">
        <f t="shared" si="56"/>
        <v>0</v>
      </c>
      <c r="AW257" s="315">
        <f t="shared" si="57"/>
        <v>0</v>
      </c>
      <c r="AX257" s="168"/>
      <c r="AY257" s="168"/>
      <c r="AZ257" s="720" t="e">
        <f t="shared" si="58"/>
        <v>#N/A</v>
      </c>
      <c r="BA257" s="720" t="e">
        <f t="shared" si="59"/>
        <v>#N/A</v>
      </c>
      <c r="BB257" s="720" t="str">
        <f t="shared" si="60"/>
        <v xml:space="preserve"> / </v>
      </c>
      <c r="BC257" s="720" t="e">
        <f t="shared" si="48"/>
        <v>#DIV/0!</v>
      </c>
      <c r="BD257" s="720" t="e">
        <f t="shared" si="61"/>
        <v>#DIV/0!</v>
      </c>
      <c r="BE257" s="720" t="e">
        <f t="shared" si="62"/>
        <v>#DIV/0!</v>
      </c>
      <c r="BF257" s="765"/>
      <c r="BG257" s="765"/>
      <c r="BH257" s="765"/>
      <c r="BI257" s="765"/>
      <c r="BJ257" s="765"/>
      <c r="BK257" s="765"/>
      <c r="BL257" s="765"/>
      <c r="BM257" s="765"/>
      <c r="BN257" s="765"/>
      <c r="BO257" s="765"/>
      <c r="BP257" s="765"/>
      <c r="BQ257" s="765"/>
      <c r="BR257" s="765"/>
      <c r="BS257" s="765"/>
      <c r="BT257" s="765"/>
      <c r="BU257" s="765"/>
      <c r="BV257" s="765"/>
      <c r="BW257" s="765"/>
      <c r="BX257" s="765"/>
      <c r="BY257" s="765"/>
      <c r="BZ257" s="765"/>
      <c r="CA257" s="765"/>
      <c r="CB257" s="765"/>
      <c r="CC257" s="765"/>
      <c r="CD257" s="26"/>
      <c r="CE257" s="729">
        <f t="shared" si="49"/>
        <v>0</v>
      </c>
      <c r="CF257" s="26"/>
      <c r="CG257" s="26"/>
      <c r="CH257" s="26"/>
      <c r="CI257" s="26"/>
      <c r="CJ257" s="26"/>
      <c r="CK257" s="26"/>
      <c r="CL257" s="26"/>
      <c r="CM257" s="26"/>
      <c r="CN257" s="26"/>
      <c r="CO257" s="26"/>
      <c r="CP257" s="26"/>
      <c r="CQ257" s="26"/>
      <c r="CR257" s="26"/>
      <c r="CS257" s="26"/>
      <c r="CT257" s="26"/>
      <c r="CU257" s="26"/>
    </row>
    <row r="258" spans="1:99" ht="15" customHeight="1" x14ac:dyDescent="0.25">
      <c r="A258" s="334">
        <f t="shared" si="50"/>
        <v>0</v>
      </c>
      <c r="B258" s="722"/>
      <c r="C258" s="722"/>
      <c r="D258" s="722"/>
      <c r="E258" s="722"/>
      <c r="F258" s="722"/>
      <c r="G258" s="722"/>
      <c r="H258" s="723"/>
      <c r="I258" s="22"/>
      <c r="J258" s="22"/>
      <c r="K258" s="22"/>
      <c r="L258" s="10"/>
      <c r="M258" s="22"/>
      <c r="N258" s="725"/>
      <c r="O258" s="10"/>
      <c r="P258" s="726"/>
      <c r="Q258" s="749"/>
      <c r="R258" s="726"/>
      <c r="S258" s="726"/>
      <c r="T258" s="726"/>
      <c r="U258" s="316">
        <f t="shared" si="51"/>
        <v>0</v>
      </c>
      <c r="V258" s="168"/>
      <c r="W258" s="331" t="str">
        <f t="shared" si="52"/>
        <v/>
      </c>
      <c r="X258" s="168"/>
      <c r="Y258" s="168"/>
      <c r="Z258" s="168"/>
      <c r="AA258" s="168"/>
      <c r="AB258" s="168"/>
      <c r="AC258" s="168"/>
      <c r="AD258" s="316">
        <f t="shared" si="53"/>
        <v>0</v>
      </c>
      <c r="AE258" s="274"/>
      <c r="AF258" s="724"/>
      <c r="AG258" s="724"/>
      <c r="AH258" s="315">
        <f t="shared" si="54"/>
        <v>0</v>
      </c>
      <c r="AI258" s="759"/>
      <c r="AJ258" s="759"/>
      <c r="AK258" s="759"/>
      <c r="AL258" s="759"/>
      <c r="AM258" s="759"/>
      <c r="AN258" s="759"/>
      <c r="AO258" s="759"/>
      <c r="AP258" s="759"/>
      <c r="AQ258" s="759"/>
      <c r="AR258" s="759"/>
      <c r="AS258" s="315">
        <f t="shared" si="55"/>
        <v>0</v>
      </c>
      <c r="AT258" s="724"/>
      <c r="AU258" s="724"/>
      <c r="AV258" s="315">
        <f t="shared" si="56"/>
        <v>0</v>
      </c>
      <c r="AW258" s="315">
        <f t="shared" si="57"/>
        <v>0</v>
      </c>
      <c r="AX258" s="168"/>
      <c r="AY258" s="168"/>
      <c r="AZ258" s="720" t="e">
        <f t="shared" si="58"/>
        <v>#N/A</v>
      </c>
      <c r="BA258" s="720" t="e">
        <f t="shared" si="59"/>
        <v>#N/A</v>
      </c>
      <c r="BB258" s="720" t="str">
        <f t="shared" si="60"/>
        <v xml:space="preserve"> / </v>
      </c>
      <c r="BC258" s="720" t="e">
        <f t="shared" si="48"/>
        <v>#DIV/0!</v>
      </c>
      <c r="BD258" s="720" t="e">
        <f t="shared" si="61"/>
        <v>#DIV/0!</v>
      </c>
      <c r="BE258" s="720" t="e">
        <f t="shared" si="62"/>
        <v>#DIV/0!</v>
      </c>
      <c r="BF258" s="765"/>
      <c r="BG258" s="765"/>
      <c r="BH258" s="765"/>
      <c r="BI258" s="765"/>
      <c r="BJ258" s="765"/>
      <c r="BK258" s="765"/>
      <c r="BL258" s="765"/>
      <c r="BM258" s="765"/>
      <c r="BN258" s="765"/>
      <c r="BO258" s="765"/>
      <c r="BP258" s="765"/>
      <c r="BQ258" s="765"/>
      <c r="BR258" s="765"/>
      <c r="BS258" s="765"/>
      <c r="BT258" s="765"/>
      <c r="BU258" s="765"/>
      <c r="BV258" s="765"/>
      <c r="BW258" s="765"/>
      <c r="BX258" s="765"/>
      <c r="BY258" s="765"/>
      <c r="BZ258" s="765"/>
      <c r="CA258" s="765"/>
      <c r="CB258" s="765"/>
      <c r="CC258" s="765"/>
      <c r="CD258" s="26"/>
      <c r="CE258" s="729">
        <f t="shared" si="49"/>
        <v>0</v>
      </c>
      <c r="CF258" s="26"/>
      <c r="CG258" s="26"/>
      <c r="CH258" s="26"/>
      <c r="CI258" s="26"/>
      <c r="CJ258" s="26"/>
      <c r="CK258" s="26"/>
      <c r="CL258" s="26"/>
      <c r="CM258" s="26"/>
      <c r="CN258" s="26"/>
      <c r="CO258" s="26"/>
      <c r="CP258" s="26"/>
      <c r="CQ258" s="26"/>
      <c r="CR258" s="26"/>
      <c r="CS258" s="26"/>
      <c r="CT258" s="26"/>
      <c r="CU258" s="26"/>
    </row>
    <row r="259" spans="1:99" ht="15" customHeight="1" x14ac:dyDescent="0.25">
      <c r="A259" s="334">
        <f t="shared" si="50"/>
        <v>0</v>
      </c>
      <c r="B259" s="722"/>
      <c r="C259" s="722"/>
      <c r="D259" s="722"/>
      <c r="E259" s="722"/>
      <c r="F259" s="722"/>
      <c r="G259" s="722"/>
      <c r="H259" s="723"/>
      <c r="I259" s="22"/>
      <c r="J259" s="22"/>
      <c r="K259" s="22"/>
      <c r="L259" s="10"/>
      <c r="M259" s="22"/>
      <c r="N259" s="725"/>
      <c r="O259" s="10"/>
      <c r="P259" s="726"/>
      <c r="Q259" s="749"/>
      <c r="R259" s="726"/>
      <c r="S259" s="726"/>
      <c r="T259" s="726"/>
      <c r="U259" s="316">
        <f t="shared" si="51"/>
        <v>0</v>
      </c>
      <c r="V259" s="168"/>
      <c r="W259" s="331" t="str">
        <f t="shared" si="52"/>
        <v/>
      </c>
      <c r="X259" s="168"/>
      <c r="Y259" s="168"/>
      <c r="Z259" s="168"/>
      <c r="AA259" s="168"/>
      <c r="AB259" s="168"/>
      <c r="AC259" s="168"/>
      <c r="AD259" s="316">
        <f t="shared" si="53"/>
        <v>0</v>
      </c>
      <c r="AE259" s="274"/>
      <c r="AF259" s="724"/>
      <c r="AG259" s="724"/>
      <c r="AH259" s="315">
        <f t="shared" si="54"/>
        <v>0</v>
      </c>
      <c r="AI259" s="759"/>
      <c r="AJ259" s="759"/>
      <c r="AK259" s="759"/>
      <c r="AL259" s="759"/>
      <c r="AM259" s="759"/>
      <c r="AN259" s="759"/>
      <c r="AO259" s="759"/>
      <c r="AP259" s="759"/>
      <c r="AQ259" s="759"/>
      <c r="AR259" s="759"/>
      <c r="AS259" s="315">
        <f t="shared" si="55"/>
        <v>0</v>
      </c>
      <c r="AT259" s="724"/>
      <c r="AU259" s="724"/>
      <c r="AV259" s="315">
        <f t="shared" si="56"/>
        <v>0</v>
      </c>
      <c r="AW259" s="315">
        <f t="shared" si="57"/>
        <v>0</v>
      </c>
      <c r="AX259" s="168"/>
      <c r="AY259" s="168"/>
      <c r="AZ259" s="720" t="e">
        <f t="shared" si="58"/>
        <v>#N/A</v>
      </c>
      <c r="BA259" s="720" t="e">
        <f t="shared" si="59"/>
        <v>#N/A</v>
      </c>
      <c r="BB259" s="720" t="str">
        <f t="shared" si="60"/>
        <v xml:space="preserve"> / </v>
      </c>
      <c r="BC259" s="720" t="e">
        <f t="shared" si="48"/>
        <v>#DIV/0!</v>
      </c>
      <c r="BD259" s="720" t="e">
        <f t="shared" si="61"/>
        <v>#DIV/0!</v>
      </c>
      <c r="BE259" s="720" t="e">
        <f t="shared" si="62"/>
        <v>#DIV/0!</v>
      </c>
      <c r="BF259" s="765"/>
      <c r="BG259" s="765"/>
      <c r="BH259" s="765"/>
      <c r="BI259" s="765"/>
      <c r="BJ259" s="765"/>
      <c r="BK259" s="765"/>
      <c r="BL259" s="765"/>
      <c r="BM259" s="765"/>
      <c r="BN259" s="765"/>
      <c r="BO259" s="765"/>
      <c r="BP259" s="765"/>
      <c r="BQ259" s="765"/>
      <c r="BR259" s="765"/>
      <c r="BS259" s="765"/>
      <c r="BT259" s="765"/>
      <c r="BU259" s="765"/>
      <c r="BV259" s="765"/>
      <c r="BW259" s="765"/>
      <c r="BX259" s="765"/>
      <c r="BY259" s="765"/>
      <c r="BZ259" s="765"/>
      <c r="CA259" s="765"/>
      <c r="CB259" s="765"/>
      <c r="CC259" s="765"/>
      <c r="CD259" s="26"/>
      <c r="CE259" s="729">
        <f t="shared" si="49"/>
        <v>0</v>
      </c>
      <c r="CF259" s="26"/>
      <c r="CG259" s="26"/>
      <c r="CH259" s="26"/>
      <c r="CI259" s="26"/>
      <c r="CJ259" s="26"/>
      <c r="CK259" s="26"/>
      <c r="CL259" s="26"/>
      <c r="CM259" s="26"/>
      <c r="CN259" s="26"/>
      <c r="CO259" s="26"/>
      <c r="CP259" s="26"/>
      <c r="CQ259" s="26"/>
      <c r="CR259" s="26"/>
      <c r="CS259" s="26"/>
      <c r="CT259" s="26"/>
      <c r="CU259" s="26"/>
    </row>
    <row r="260" spans="1:99" ht="15" customHeight="1" x14ac:dyDescent="0.25">
      <c r="A260" s="334">
        <f t="shared" si="50"/>
        <v>0</v>
      </c>
      <c r="B260" s="722"/>
      <c r="C260" s="722"/>
      <c r="D260" s="722"/>
      <c r="E260" s="722"/>
      <c r="F260" s="722"/>
      <c r="G260" s="722"/>
      <c r="H260" s="723"/>
      <c r="I260" s="22"/>
      <c r="J260" s="22"/>
      <c r="K260" s="22"/>
      <c r="L260" s="10"/>
      <c r="M260" s="22"/>
      <c r="N260" s="725"/>
      <c r="O260" s="10"/>
      <c r="P260" s="726"/>
      <c r="Q260" s="749"/>
      <c r="R260" s="726"/>
      <c r="S260" s="726"/>
      <c r="T260" s="726"/>
      <c r="U260" s="316">
        <f t="shared" si="51"/>
        <v>0</v>
      </c>
      <c r="V260" s="168"/>
      <c r="W260" s="331" t="str">
        <f t="shared" si="52"/>
        <v/>
      </c>
      <c r="X260" s="168"/>
      <c r="Y260" s="168"/>
      <c r="Z260" s="168"/>
      <c r="AA260" s="168"/>
      <c r="AB260" s="168"/>
      <c r="AC260" s="168"/>
      <c r="AD260" s="316">
        <f t="shared" si="53"/>
        <v>0</v>
      </c>
      <c r="AE260" s="274"/>
      <c r="AF260" s="724"/>
      <c r="AG260" s="724"/>
      <c r="AH260" s="315">
        <f t="shared" si="54"/>
        <v>0</v>
      </c>
      <c r="AI260" s="759"/>
      <c r="AJ260" s="759"/>
      <c r="AK260" s="759"/>
      <c r="AL260" s="759"/>
      <c r="AM260" s="759"/>
      <c r="AN260" s="759"/>
      <c r="AO260" s="759"/>
      <c r="AP260" s="759"/>
      <c r="AQ260" s="759"/>
      <c r="AR260" s="759"/>
      <c r="AS260" s="315">
        <f t="shared" si="55"/>
        <v>0</v>
      </c>
      <c r="AT260" s="724"/>
      <c r="AU260" s="724"/>
      <c r="AV260" s="315">
        <f t="shared" si="56"/>
        <v>0</v>
      </c>
      <c r="AW260" s="315">
        <f t="shared" si="57"/>
        <v>0</v>
      </c>
      <c r="AX260" s="168"/>
      <c r="AY260" s="168"/>
      <c r="AZ260" s="720" t="e">
        <f t="shared" si="58"/>
        <v>#N/A</v>
      </c>
      <c r="BA260" s="720" t="e">
        <f t="shared" si="59"/>
        <v>#N/A</v>
      </c>
      <c r="BB260" s="720" t="str">
        <f t="shared" si="60"/>
        <v xml:space="preserve"> / </v>
      </c>
      <c r="BC260" s="720" t="e">
        <f t="shared" si="48"/>
        <v>#DIV/0!</v>
      </c>
      <c r="BD260" s="720" t="e">
        <f t="shared" si="61"/>
        <v>#DIV/0!</v>
      </c>
      <c r="BE260" s="720" t="e">
        <f t="shared" si="62"/>
        <v>#DIV/0!</v>
      </c>
      <c r="BF260" s="765"/>
      <c r="BG260" s="765"/>
      <c r="BH260" s="765"/>
      <c r="BI260" s="765"/>
      <c r="BJ260" s="765"/>
      <c r="BK260" s="765"/>
      <c r="BL260" s="765"/>
      <c r="BM260" s="765"/>
      <c r="BN260" s="765"/>
      <c r="BO260" s="765"/>
      <c r="BP260" s="765"/>
      <c r="BQ260" s="765"/>
      <c r="BR260" s="765"/>
      <c r="BS260" s="765"/>
      <c r="BT260" s="765"/>
      <c r="BU260" s="765"/>
      <c r="BV260" s="765"/>
      <c r="BW260" s="765"/>
      <c r="BX260" s="765"/>
      <c r="BY260" s="765"/>
      <c r="BZ260" s="765"/>
      <c r="CA260" s="765"/>
      <c r="CB260" s="765"/>
      <c r="CC260" s="765"/>
      <c r="CD260" s="26"/>
      <c r="CE260" s="729">
        <f t="shared" si="49"/>
        <v>0</v>
      </c>
      <c r="CF260" s="26"/>
      <c r="CG260" s="26"/>
      <c r="CH260" s="26"/>
      <c r="CI260" s="26"/>
      <c r="CJ260" s="26"/>
      <c r="CK260" s="26"/>
      <c r="CL260" s="26"/>
      <c r="CM260" s="26"/>
      <c r="CN260" s="26"/>
      <c r="CO260" s="26"/>
      <c r="CP260" s="26"/>
      <c r="CQ260" s="26"/>
      <c r="CR260" s="26"/>
      <c r="CS260" s="26"/>
      <c r="CT260" s="26"/>
      <c r="CU260" s="26"/>
    </row>
    <row r="261" spans="1:99" ht="15" customHeight="1" x14ac:dyDescent="0.25">
      <c r="A261" s="334">
        <f t="shared" si="50"/>
        <v>0</v>
      </c>
      <c r="B261" s="722"/>
      <c r="C261" s="722"/>
      <c r="D261" s="722"/>
      <c r="E261" s="722"/>
      <c r="F261" s="722"/>
      <c r="G261" s="722"/>
      <c r="H261" s="723"/>
      <c r="I261" s="22"/>
      <c r="J261" s="22"/>
      <c r="K261" s="22"/>
      <c r="L261" s="10"/>
      <c r="M261" s="22"/>
      <c r="N261" s="725"/>
      <c r="O261" s="10"/>
      <c r="P261" s="726"/>
      <c r="Q261" s="749"/>
      <c r="R261" s="726"/>
      <c r="S261" s="726"/>
      <c r="T261" s="726"/>
      <c r="U261" s="316">
        <f t="shared" si="51"/>
        <v>0</v>
      </c>
      <c r="V261" s="168"/>
      <c r="W261" s="331" t="str">
        <f t="shared" si="52"/>
        <v/>
      </c>
      <c r="X261" s="168"/>
      <c r="Y261" s="168"/>
      <c r="Z261" s="168"/>
      <c r="AA261" s="168"/>
      <c r="AB261" s="168"/>
      <c r="AC261" s="168"/>
      <c r="AD261" s="316">
        <f t="shared" si="53"/>
        <v>0</v>
      </c>
      <c r="AE261" s="274"/>
      <c r="AF261" s="724"/>
      <c r="AG261" s="724"/>
      <c r="AH261" s="315">
        <f t="shared" si="54"/>
        <v>0</v>
      </c>
      <c r="AI261" s="759"/>
      <c r="AJ261" s="759"/>
      <c r="AK261" s="759"/>
      <c r="AL261" s="759"/>
      <c r="AM261" s="759"/>
      <c r="AN261" s="759"/>
      <c r="AO261" s="759"/>
      <c r="AP261" s="759"/>
      <c r="AQ261" s="759"/>
      <c r="AR261" s="759"/>
      <c r="AS261" s="315">
        <f t="shared" si="55"/>
        <v>0</v>
      </c>
      <c r="AT261" s="724"/>
      <c r="AU261" s="724"/>
      <c r="AV261" s="315">
        <f t="shared" si="56"/>
        <v>0</v>
      </c>
      <c r="AW261" s="315">
        <f t="shared" si="57"/>
        <v>0</v>
      </c>
      <c r="AX261" s="168"/>
      <c r="AY261" s="168"/>
      <c r="AZ261" s="720" t="e">
        <f t="shared" si="58"/>
        <v>#N/A</v>
      </c>
      <c r="BA261" s="720" t="e">
        <f t="shared" si="59"/>
        <v>#N/A</v>
      </c>
      <c r="BB261" s="720" t="str">
        <f t="shared" si="60"/>
        <v xml:space="preserve"> / </v>
      </c>
      <c r="BC261" s="720" t="e">
        <f t="shared" si="48"/>
        <v>#DIV/0!</v>
      </c>
      <c r="BD261" s="720" t="e">
        <f t="shared" si="61"/>
        <v>#DIV/0!</v>
      </c>
      <c r="BE261" s="720" t="e">
        <f t="shared" si="62"/>
        <v>#DIV/0!</v>
      </c>
      <c r="BF261" s="765"/>
      <c r="BG261" s="765"/>
      <c r="BH261" s="765"/>
      <c r="BI261" s="765"/>
      <c r="BJ261" s="765"/>
      <c r="BK261" s="765"/>
      <c r="BL261" s="765"/>
      <c r="BM261" s="765"/>
      <c r="BN261" s="765"/>
      <c r="BO261" s="765"/>
      <c r="BP261" s="765"/>
      <c r="BQ261" s="765"/>
      <c r="BR261" s="765"/>
      <c r="BS261" s="765"/>
      <c r="BT261" s="765"/>
      <c r="BU261" s="765"/>
      <c r="BV261" s="765"/>
      <c r="BW261" s="765"/>
      <c r="BX261" s="765"/>
      <c r="BY261" s="765"/>
      <c r="BZ261" s="765"/>
      <c r="CA261" s="765"/>
      <c r="CB261" s="765"/>
      <c r="CC261" s="765"/>
      <c r="CD261" s="26"/>
      <c r="CE261" s="729">
        <f t="shared" si="49"/>
        <v>0</v>
      </c>
      <c r="CF261" s="26"/>
      <c r="CG261" s="26"/>
      <c r="CH261" s="26"/>
      <c r="CI261" s="26"/>
      <c r="CJ261" s="26"/>
      <c r="CK261" s="26"/>
      <c r="CL261" s="26"/>
      <c r="CM261" s="26"/>
      <c r="CN261" s="26"/>
      <c r="CO261" s="26"/>
      <c r="CP261" s="26"/>
      <c r="CQ261" s="26"/>
      <c r="CR261" s="26"/>
      <c r="CS261" s="26"/>
      <c r="CT261" s="26"/>
      <c r="CU261" s="26"/>
    </row>
    <row r="262" spans="1:99" ht="15" customHeight="1" x14ac:dyDescent="0.25">
      <c r="A262" s="334">
        <f t="shared" si="50"/>
        <v>0</v>
      </c>
      <c r="B262" s="722"/>
      <c r="C262" s="722"/>
      <c r="D262" s="722"/>
      <c r="E262" s="722"/>
      <c r="F262" s="722"/>
      <c r="G262" s="722"/>
      <c r="H262" s="723"/>
      <c r="I262" s="22"/>
      <c r="J262" s="22"/>
      <c r="K262" s="22"/>
      <c r="L262" s="10"/>
      <c r="M262" s="22"/>
      <c r="N262" s="725"/>
      <c r="O262" s="10"/>
      <c r="P262" s="726"/>
      <c r="Q262" s="749"/>
      <c r="R262" s="726"/>
      <c r="S262" s="726"/>
      <c r="T262" s="726"/>
      <c r="U262" s="316">
        <f t="shared" si="51"/>
        <v>0</v>
      </c>
      <c r="V262" s="168"/>
      <c r="W262" s="331" t="str">
        <f t="shared" si="52"/>
        <v/>
      </c>
      <c r="X262" s="168"/>
      <c r="Y262" s="168"/>
      <c r="Z262" s="168"/>
      <c r="AA262" s="168"/>
      <c r="AB262" s="168"/>
      <c r="AC262" s="168"/>
      <c r="AD262" s="316">
        <f t="shared" si="53"/>
        <v>0</v>
      </c>
      <c r="AE262" s="274"/>
      <c r="AF262" s="724"/>
      <c r="AG262" s="724"/>
      <c r="AH262" s="315">
        <f t="shared" si="54"/>
        <v>0</v>
      </c>
      <c r="AI262" s="759"/>
      <c r="AJ262" s="759"/>
      <c r="AK262" s="759"/>
      <c r="AL262" s="759"/>
      <c r="AM262" s="759"/>
      <c r="AN262" s="759"/>
      <c r="AO262" s="759"/>
      <c r="AP262" s="759"/>
      <c r="AQ262" s="759"/>
      <c r="AR262" s="759"/>
      <c r="AS262" s="315">
        <f t="shared" si="55"/>
        <v>0</v>
      </c>
      <c r="AT262" s="724"/>
      <c r="AU262" s="724"/>
      <c r="AV262" s="315">
        <f t="shared" si="56"/>
        <v>0</v>
      </c>
      <c r="AW262" s="315">
        <f t="shared" si="57"/>
        <v>0</v>
      </c>
      <c r="AX262" s="168"/>
      <c r="AY262" s="168"/>
      <c r="AZ262" s="720" t="e">
        <f t="shared" si="58"/>
        <v>#N/A</v>
      </c>
      <c r="BA262" s="720" t="e">
        <f t="shared" si="59"/>
        <v>#N/A</v>
      </c>
      <c r="BB262" s="720" t="str">
        <f t="shared" si="60"/>
        <v xml:space="preserve"> / </v>
      </c>
      <c r="BC262" s="720" t="e">
        <f t="shared" si="48"/>
        <v>#DIV/0!</v>
      </c>
      <c r="BD262" s="720" t="e">
        <f t="shared" si="61"/>
        <v>#DIV/0!</v>
      </c>
      <c r="BE262" s="720" t="e">
        <f t="shared" si="62"/>
        <v>#DIV/0!</v>
      </c>
      <c r="BF262" s="765"/>
      <c r="BG262" s="765"/>
      <c r="BH262" s="765"/>
      <c r="BI262" s="765"/>
      <c r="BJ262" s="765"/>
      <c r="BK262" s="765"/>
      <c r="BL262" s="765"/>
      <c r="BM262" s="765"/>
      <c r="BN262" s="765"/>
      <c r="BO262" s="765"/>
      <c r="BP262" s="765"/>
      <c r="BQ262" s="765"/>
      <c r="BR262" s="765"/>
      <c r="BS262" s="765"/>
      <c r="BT262" s="765"/>
      <c r="BU262" s="765"/>
      <c r="BV262" s="765"/>
      <c r="BW262" s="765"/>
      <c r="BX262" s="765"/>
      <c r="BY262" s="765"/>
      <c r="BZ262" s="765"/>
      <c r="CA262" s="765"/>
      <c r="CB262" s="765"/>
      <c r="CC262" s="765"/>
      <c r="CD262" s="26"/>
      <c r="CE262" s="729">
        <f t="shared" si="49"/>
        <v>0</v>
      </c>
      <c r="CF262" s="26"/>
      <c r="CG262" s="26"/>
      <c r="CH262" s="26"/>
      <c r="CI262" s="26"/>
      <c r="CJ262" s="26"/>
      <c r="CK262" s="26"/>
      <c r="CL262" s="26"/>
      <c r="CM262" s="26"/>
      <c r="CN262" s="26"/>
      <c r="CO262" s="26"/>
      <c r="CP262" s="26"/>
      <c r="CQ262" s="26"/>
      <c r="CR262" s="26"/>
      <c r="CS262" s="26"/>
      <c r="CT262" s="26"/>
      <c r="CU262" s="26"/>
    </row>
    <row r="263" spans="1:99" ht="15" customHeight="1" x14ac:dyDescent="0.25">
      <c r="A263" s="334">
        <f t="shared" si="50"/>
        <v>0</v>
      </c>
      <c r="B263" s="722"/>
      <c r="C263" s="722"/>
      <c r="D263" s="722"/>
      <c r="E263" s="722"/>
      <c r="F263" s="722"/>
      <c r="G263" s="722"/>
      <c r="H263" s="723"/>
      <c r="I263" s="22"/>
      <c r="J263" s="22"/>
      <c r="K263" s="22"/>
      <c r="L263" s="10"/>
      <c r="M263" s="22"/>
      <c r="N263" s="725"/>
      <c r="O263" s="10"/>
      <c r="P263" s="726"/>
      <c r="Q263" s="749"/>
      <c r="R263" s="726"/>
      <c r="S263" s="726"/>
      <c r="T263" s="726"/>
      <c r="U263" s="316">
        <f t="shared" si="51"/>
        <v>0</v>
      </c>
      <c r="V263" s="168"/>
      <c r="W263" s="331" t="str">
        <f t="shared" si="52"/>
        <v/>
      </c>
      <c r="X263" s="168"/>
      <c r="Y263" s="168"/>
      <c r="Z263" s="168"/>
      <c r="AA263" s="168"/>
      <c r="AB263" s="168"/>
      <c r="AC263" s="168"/>
      <c r="AD263" s="316">
        <f t="shared" si="53"/>
        <v>0</v>
      </c>
      <c r="AE263" s="274"/>
      <c r="AF263" s="724"/>
      <c r="AG263" s="724"/>
      <c r="AH263" s="315">
        <f t="shared" si="54"/>
        <v>0</v>
      </c>
      <c r="AI263" s="759"/>
      <c r="AJ263" s="759"/>
      <c r="AK263" s="759"/>
      <c r="AL263" s="759"/>
      <c r="AM263" s="759"/>
      <c r="AN263" s="759"/>
      <c r="AO263" s="759"/>
      <c r="AP263" s="759"/>
      <c r="AQ263" s="759"/>
      <c r="AR263" s="759"/>
      <c r="AS263" s="315">
        <f t="shared" si="55"/>
        <v>0</v>
      </c>
      <c r="AT263" s="724"/>
      <c r="AU263" s="724"/>
      <c r="AV263" s="315">
        <f t="shared" si="56"/>
        <v>0</v>
      </c>
      <c r="AW263" s="315">
        <f t="shared" si="57"/>
        <v>0</v>
      </c>
      <c r="AX263" s="168"/>
      <c r="AY263" s="168"/>
      <c r="AZ263" s="720" t="e">
        <f t="shared" si="58"/>
        <v>#N/A</v>
      </c>
      <c r="BA263" s="720" t="e">
        <f t="shared" si="59"/>
        <v>#N/A</v>
      </c>
      <c r="BB263" s="720" t="str">
        <f t="shared" si="60"/>
        <v xml:space="preserve"> / </v>
      </c>
      <c r="BC263" s="720" t="e">
        <f t="shared" si="48"/>
        <v>#DIV/0!</v>
      </c>
      <c r="BD263" s="720" t="e">
        <f t="shared" si="61"/>
        <v>#DIV/0!</v>
      </c>
      <c r="BE263" s="720" t="e">
        <f t="shared" si="62"/>
        <v>#DIV/0!</v>
      </c>
      <c r="BF263" s="765"/>
      <c r="BG263" s="765"/>
      <c r="BH263" s="765"/>
      <c r="BI263" s="765"/>
      <c r="BJ263" s="765"/>
      <c r="BK263" s="765"/>
      <c r="BL263" s="765"/>
      <c r="BM263" s="765"/>
      <c r="BN263" s="765"/>
      <c r="BO263" s="765"/>
      <c r="BP263" s="765"/>
      <c r="BQ263" s="765"/>
      <c r="BR263" s="765"/>
      <c r="BS263" s="765"/>
      <c r="BT263" s="765"/>
      <c r="BU263" s="765"/>
      <c r="BV263" s="765"/>
      <c r="BW263" s="765"/>
      <c r="BX263" s="765"/>
      <c r="BY263" s="765"/>
      <c r="BZ263" s="765"/>
      <c r="CA263" s="765"/>
      <c r="CB263" s="765"/>
      <c r="CC263" s="765"/>
      <c r="CD263" s="26"/>
      <c r="CE263" s="729">
        <f t="shared" si="49"/>
        <v>0</v>
      </c>
      <c r="CF263" s="26"/>
      <c r="CG263" s="26"/>
      <c r="CH263" s="26"/>
      <c r="CI263" s="26"/>
      <c r="CJ263" s="26"/>
      <c r="CK263" s="26"/>
      <c r="CL263" s="26"/>
      <c r="CM263" s="26"/>
      <c r="CN263" s="26"/>
      <c r="CO263" s="26"/>
      <c r="CP263" s="26"/>
      <c r="CQ263" s="26"/>
      <c r="CR263" s="26"/>
      <c r="CS263" s="26"/>
      <c r="CT263" s="26"/>
      <c r="CU263" s="26"/>
    </row>
    <row r="264" spans="1:99" ht="15" customHeight="1" x14ac:dyDescent="0.25">
      <c r="A264" s="334">
        <f t="shared" si="50"/>
        <v>0</v>
      </c>
      <c r="B264" s="722"/>
      <c r="C264" s="722"/>
      <c r="D264" s="722"/>
      <c r="E264" s="722"/>
      <c r="F264" s="722"/>
      <c r="G264" s="722"/>
      <c r="H264" s="723"/>
      <c r="I264" s="22"/>
      <c r="J264" s="22"/>
      <c r="K264" s="22"/>
      <c r="L264" s="10"/>
      <c r="M264" s="22"/>
      <c r="N264" s="725"/>
      <c r="O264" s="10"/>
      <c r="P264" s="726"/>
      <c r="Q264" s="749"/>
      <c r="R264" s="726"/>
      <c r="S264" s="726"/>
      <c r="T264" s="726"/>
      <c r="U264" s="316">
        <f t="shared" si="51"/>
        <v>0</v>
      </c>
      <c r="V264" s="168"/>
      <c r="W264" s="331" t="str">
        <f t="shared" si="52"/>
        <v/>
      </c>
      <c r="X264" s="168"/>
      <c r="Y264" s="168"/>
      <c r="Z264" s="168"/>
      <c r="AA264" s="168"/>
      <c r="AB264" s="168"/>
      <c r="AC264" s="168"/>
      <c r="AD264" s="316">
        <f t="shared" si="53"/>
        <v>0</v>
      </c>
      <c r="AE264" s="274"/>
      <c r="AF264" s="724"/>
      <c r="AG264" s="724"/>
      <c r="AH264" s="315">
        <f t="shared" si="54"/>
        <v>0</v>
      </c>
      <c r="AI264" s="759"/>
      <c r="AJ264" s="759"/>
      <c r="AK264" s="759"/>
      <c r="AL264" s="759"/>
      <c r="AM264" s="759"/>
      <c r="AN264" s="759"/>
      <c r="AO264" s="759"/>
      <c r="AP264" s="759"/>
      <c r="AQ264" s="759"/>
      <c r="AR264" s="759"/>
      <c r="AS264" s="315">
        <f t="shared" si="55"/>
        <v>0</v>
      </c>
      <c r="AT264" s="724"/>
      <c r="AU264" s="724"/>
      <c r="AV264" s="315">
        <f t="shared" si="56"/>
        <v>0</v>
      </c>
      <c r="AW264" s="315">
        <f t="shared" si="57"/>
        <v>0</v>
      </c>
      <c r="AX264" s="168"/>
      <c r="AY264" s="168"/>
      <c r="AZ264" s="720" t="e">
        <f t="shared" si="58"/>
        <v>#N/A</v>
      </c>
      <c r="BA264" s="720" t="e">
        <f t="shared" si="59"/>
        <v>#N/A</v>
      </c>
      <c r="BB264" s="720" t="str">
        <f t="shared" si="60"/>
        <v xml:space="preserve"> / </v>
      </c>
      <c r="BC264" s="720" t="e">
        <f t="shared" si="48"/>
        <v>#DIV/0!</v>
      </c>
      <c r="BD264" s="720" t="e">
        <f t="shared" si="61"/>
        <v>#DIV/0!</v>
      </c>
      <c r="BE264" s="720" t="e">
        <f t="shared" si="62"/>
        <v>#DIV/0!</v>
      </c>
      <c r="BF264" s="765"/>
      <c r="BG264" s="765"/>
      <c r="BH264" s="765"/>
      <c r="BI264" s="765"/>
      <c r="BJ264" s="765"/>
      <c r="BK264" s="765"/>
      <c r="BL264" s="765"/>
      <c r="BM264" s="765"/>
      <c r="BN264" s="765"/>
      <c r="BO264" s="765"/>
      <c r="BP264" s="765"/>
      <c r="BQ264" s="765"/>
      <c r="BR264" s="765"/>
      <c r="BS264" s="765"/>
      <c r="BT264" s="765"/>
      <c r="BU264" s="765"/>
      <c r="BV264" s="765"/>
      <c r="BW264" s="765"/>
      <c r="BX264" s="765"/>
      <c r="BY264" s="765"/>
      <c r="BZ264" s="765"/>
      <c r="CA264" s="765"/>
      <c r="CB264" s="765"/>
      <c r="CC264" s="765"/>
      <c r="CD264" s="26"/>
      <c r="CE264" s="729">
        <f t="shared" si="49"/>
        <v>0</v>
      </c>
      <c r="CF264" s="26"/>
      <c r="CG264" s="26"/>
      <c r="CH264" s="26"/>
      <c r="CI264" s="26"/>
      <c r="CJ264" s="26"/>
      <c r="CK264" s="26"/>
      <c r="CL264" s="26"/>
      <c r="CM264" s="26"/>
      <c r="CN264" s="26"/>
      <c r="CO264" s="26"/>
      <c r="CP264" s="26"/>
      <c r="CQ264" s="26"/>
      <c r="CR264" s="26"/>
      <c r="CS264" s="26"/>
      <c r="CT264" s="26"/>
      <c r="CU264" s="26"/>
    </row>
    <row r="265" spans="1:99" ht="15" customHeight="1" x14ac:dyDescent="0.25">
      <c r="A265" s="334">
        <f t="shared" si="50"/>
        <v>0</v>
      </c>
      <c r="B265" s="722"/>
      <c r="C265" s="722"/>
      <c r="D265" s="722"/>
      <c r="E265" s="722"/>
      <c r="F265" s="722"/>
      <c r="G265" s="722"/>
      <c r="H265" s="723"/>
      <c r="I265" s="22"/>
      <c r="J265" s="22"/>
      <c r="K265" s="22"/>
      <c r="L265" s="10"/>
      <c r="M265" s="22"/>
      <c r="N265" s="725"/>
      <c r="O265" s="10"/>
      <c r="P265" s="726"/>
      <c r="Q265" s="749"/>
      <c r="R265" s="726"/>
      <c r="S265" s="726"/>
      <c r="T265" s="726"/>
      <c r="U265" s="316">
        <f t="shared" si="51"/>
        <v>0</v>
      </c>
      <c r="V265" s="168"/>
      <c r="W265" s="331" t="str">
        <f t="shared" si="52"/>
        <v/>
      </c>
      <c r="X265" s="168"/>
      <c r="Y265" s="168"/>
      <c r="Z265" s="168"/>
      <c r="AA265" s="168"/>
      <c r="AB265" s="168"/>
      <c r="AC265" s="168"/>
      <c r="AD265" s="316">
        <f t="shared" si="53"/>
        <v>0</v>
      </c>
      <c r="AE265" s="274"/>
      <c r="AF265" s="724"/>
      <c r="AG265" s="724"/>
      <c r="AH265" s="315">
        <f t="shared" si="54"/>
        <v>0</v>
      </c>
      <c r="AI265" s="759"/>
      <c r="AJ265" s="759"/>
      <c r="AK265" s="759"/>
      <c r="AL265" s="759"/>
      <c r="AM265" s="759"/>
      <c r="AN265" s="759"/>
      <c r="AO265" s="759"/>
      <c r="AP265" s="759"/>
      <c r="AQ265" s="759"/>
      <c r="AR265" s="759"/>
      <c r="AS265" s="315">
        <f t="shared" si="55"/>
        <v>0</v>
      </c>
      <c r="AT265" s="724"/>
      <c r="AU265" s="724"/>
      <c r="AV265" s="315">
        <f t="shared" si="56"/>
        <v>0</v>
      </c>
      <c r="AW265" s="315">
        <f t="shared" si="57"/>
        <v>0</v>
      </c>
      <c r="AX265" s="168"/>
      <c r="AY265" s="168"/>
      <c r="AZ265" s="720" t="e">
        <f t="shared" si="58"/>
        <v>#N/A</v>
      </c>
      <c r="BA265" s="720" t="e">
        <f t="shared" si="59"/>
        <v>#N/A</v>
      </c>
      <c r="BB265" s="720" t="str">
        <f t="shared" si="60"/>
        <v xml:space="preserve"> / </v>
      </c>
      <c r="BC265" s="720" t="e">
        <f t="shared" si="48"/>
        <v>#DIV/0!</v>
      </c>
      <c r="BD265" s="720" t="e">
        <f t="shared" si="61"/>
        <v>#DIV/0!</v>
      </c>
      <c r="BE265" s="720" t="e">
        <f t="shared" si="62"/>
        <v>#DIV/0!</v>
      </c>
      <c r="BF265" s="765"/>
      <c r="BG265" s="765"/>
      <c r="BH265" s="765"/>
      <c r="BI265" s="765"/>
      <c r="BJ265" s="765"/>
      <c r="BK265" s="765"/>
      <c r="BL265" s="765"/>
      <c r="BM265" s="765"/>
      <c r="BN265" s="765"/>
      <c r="BO265" s="765"/>
      <c r="BP265" s="765"/>
      <c r="BQ265" s="765"/>
      <c r="BR265" s="765"/>
      <c r="BS265" s="765"/>
      <c r="BT265" s="765"/>
      <c r="BU265" s="765"/>
      <c r="BV265" s="765"/>
      <c r="BW265" s="765"/>
      <c r="BX265" s="765"/>
      <c r="BY265" s="765"/>
      <c r="BZ265" s="765"/>
      <c r="CA265" s="765"/>
      <c r="CB265" s="765"/>
      <c r="CC265" s="765"/>
      <c r="CD265" s="26"/>
      <c r="CE265" s="729">
        <f t="shared" si="49"/>
        <v>0</v>
      </c>
      <c r="CF265" s="26"/>
      <c r="CG265" s="26"/>
      <c r="CH265" s="26"/>
      <c r="CI265" s="26"/>
      <c r="CJ265" s="26"/>
      <c r="CK265" s="26"/>
      <c r="CL265" s="26"/>
      <c r="CM265" s="26"/>
      <c r="CN265" s="26"/>
      <c r="CO265" s="26"/>
      <c r="CP265" s="26"/>
      <c r="CQ265" s="26"/>
      <c r="CR265" s="26"/>
      <c r="CS265" s="26"/>
      <c r="CT265" s="26"/>
      <c r="CU265" s="26"/>
    </row>
    <row r="266" spans="1:99" ht="15" customHeight="1" x14ac:dyDescent="0.25">
      <c r="A266" s="334">
        <f t="shared" si="50"/>
        <v>0</v>
      </c>
      <c r="B266" s="722"/>
      <c r="C266" s="722"/>
      <c r="D266" s="722"/>
      <c r="E266" s="722"/>
      <c r="F266" s="722"/>
      <c r="G266" s="722"/>
      <c r="H266" s="723"/>
      <c r="I266" s="22"/>
      <c r="J266" s="22"/>
      <c r="K266" s="22"/>
      <c r="L266" s="10"/>
      <c r="M266" s="22"/>
      <c r="N266" s="725"/>
      <c r="O266" s="10"/>
      <c r="P266" s="726"/>
      <c r="Q266" s="749"/>
      <c r="R266" s="726"/>
      <c r="S266" s="726"/>
      <c r="T266" s="726"/>
      <c r="U266" s="316">
        <f t="shared" si="51"/>
        <v>0</v>
      </c>
      <c r="V266" s="168"/>
      <c r="W266" s="331" t="str">
        <f t="shared" si="52"/>
        <v/>
      </c>
      <c r="X266" s="168"/>
      <c r="Y266" s="168"/>
      <c r="Z266" s="168"/>
      <c r="AA266" s="168"/>
      <c r="AB266" s="168"/>
      <c r="AC266" s="168"/>
      <c r="AD266" s="316">
        <f t="shared" si="53"/>
        <v>0</v>
      </c>
      <c r="AE266" s="274"/>
      <c r="AF266" s="724"/>
      <c r="AG266" s="724"/>
      <c r="AH266" s="315">
        <f t="shared" si="54"/>
        <v>0</v>
      </c>
      <c r="AI266" s="759"/>
      <c r="AJ266" s="759"/>
      <c r="AK266" s="759"/>
      <c r="AL266" s="759"/>
      <c r="AM266" s="759"/>
      <c r="AN266" s="759"/>
      <c r="AO266" s="759"/>
      <c r="AP266" s="759"/>
      <c r="AQ266" s="759"/>
      <c r="AR266" s="759"/>
      <c r="AS266" s="315">
        <f t="shared" si="55"/>
        <v>0</v>
      </c>
      <c r="AT266" s="724"/>
      <c r="AU266" s="724"/>
      <c r="AV266" s="315">
        <f t="shared" si="56"/>
        <v>0</v>
      </c>
      <c r="AW266" s="315">
        <f t="shared" si="57"/>
        <v>0</v>
      </c>
      <c r="AX266" s="168"/>
      <c r="AY266" s="168"/>
      <c r="AZ266" s="720" t="e">
        <f t="shared" si="58"/>
        <v>#N/A</v>
      </c>
      <c r="BA266" s="720" t="e">
        <f t="shared" si="59"/>
        <v>#N/A</v>
      </c>
      <c r="BB266" s="720" t="str">
        <f t="shared" si="60"/>
        <v xml:space="preserve"> / </v>
      </c>
      <c r="BC266" s="720" t="e">
        <f t="shared" ref="BC266:BC311" si="63">+AH266/U266</f>
        <v>#DIV/0!</v>
      </c>
      <c r="BD266" s="720" t="e">
        <f t="shared" si="61"/>
        <v>#DIV/0!</v>
      </c>
      <c r="BE266" s="720" t="e">
        <f t="shared" si="62"/>
        <v>#DIV/0!</v>
      </c>
      <c r="BF266" s="765"/>
      <c r="BG266" s="765"/>
      <c r="BH266" s="765"/>
      <c r="BI266" s="765"/>
      <c r="BJ266" s="765"/>
      <c r="BK266" s="765"/>
      <c r="BL266" s="765"/>
      <c r="BM266" s="765"/>
      <c r="BN266" s="765"/>
      <c r="BO266" s="765"/>
      <c r="BP266" s="765"/>
      <c r="BQ266" s="765"/>
      <c r="BR266" s="765"/>
      <c r="BS266" s="765"/>
      <c r="BT266" s="765"/>
      <c r="BU266" s="765"/>
      <c r="BV266" s="765"/>
      <c r="BW266" s="765"/>
      <c r="BX266" s="765"/>
      <c r="BY266" s="765"/>
      <c r="BZ266" s="765"/>
      <c r="CA266" s="765"/>
      <c r="CB266" s="765"/>
      <c r="CC266" s="765"/>
      <c r="CD266" s="26"/>
      <c r="CE266" s="729">
        <f t="shared" ref="CE266:CE311" si="64">+T266+S266</f>
        <v>0</v>
      </c>
      <c r="CF266" s="26"/>
      <c r="CG266" s="26"/>
      <c r="CH266" s="26"/>
      <c r="CI266" s="26"/>
      <c r="CJ266" s="26"/>
      <c r="CK266" s="26"/>
      <c r="CL266" s="26"/>
      <c r="CM266" s="26"/>
      <c r="CN266" s="26"/>
      <c r="CO266" s="26"/>
      <c r="CP266" s="26"/>
      <c r="CQ266" s="26"/>
      <c r="CR266" s="26"/>
      <c r="CS266" s="26"/>
      <c r="CT266" s="26"/>
      <c r="CU266" s="26"/>
    </row>
    <row r="267" spans="1:99" ht="15" customHeight="1" x14ac:dyDescent="0.25">
      <c r="A267" s="334">
        <f t="shared" ref="A267:A310" si="65">+F$3</f>
        <v>0</v>
      </c>
      <c r="B267" s="722"/>
      <c r="C267" s="722"/>
      <c r="D267" s="722"/>
      <c r="E267" s="722"/>
      <c r="F267" s="722"/>
      <c r="G267" s="722"/>
      <c r="H267" s="723"/>
      <c r="I267" s="22"/>
      <c r="J267" s="22"/>
      <c r="K267" s="22"/>
      <c r="L267" s="10"/>
      <c r="M267" s="22"/>
      <c r="N267" s="725"/>
      <c r="O267" s="10"/>
      <c r="P267" s="726"/>
      <c r="Q267" s="749"/>
      <c r="R267" s="726"/>
      <c r="S267" s="726"/>
      <c r="T267" s="726"/>
      <c r="U267" s="316">
        <f t="shared" ref="U267:U310" si="66">SUM(R267:T267)</f>
        <v>0</v>
      </c>
      <c r="V267" s="168"/>
      <c r="W267" s="331" t="str">
        <f t="shared" ref="W267:W310" si="67">IF(AD267&gt;0.01,1,IF(U267&gt;0.01,1,""))</f>
        <v/>
      </c>
      <c r="X267" s="168"/>
      <c r="Y267" s="168"/>
      <c r="Z267" s="168"/>
      <c r="AA267" s="168"/>
      <c r="AB267" s="168"/>
      <c r="AC267" s="168"/>
      <c r="AD267" s="316">
        <f t="shared" ref="AD267:AD310" si="68">SUM(X267:AC267)</f>
        <v>0</v>
      </c>
      <c r="AE267" s="274"/>
      <c r="AF267" s="724"/>
      <c r="AG267" s="724"/>
      <c r="AH267" s="315">
        <f t="shared" ref="AH267:AH310" si="69">+AG267+AF267</f>
        <v>0</v>
      </c>
      <c r="AI267" s="759"/>
      <c r="AJ267" s="759"/>
      <c r="AK267" s="759"/>
      <c r="AL267" s="759"/>
      <c r="AM267" s="759"/>
      <c r="AN267" s="759"/>
      <c r="AO267" s="759"/>
      <c r="AP267" s="759"/>
      <c r="AQ267" s="759"/>
      <c r="AR267" s="759"/>
      <c r="AS267" s="315">
        <f t="shared" ref="AS267:AS311" si="70">SUM(AI267:AR267)</f>
        <v>0</v>
      </c>
      <c r="AT267" s="724"/>
      <c r="AU267" s="724"/>
      <c r="AV267" s="315">
        <f t="shared" ref="AV267:AV310" si="71">+AU267+AT267+AS267</f>
        <v>0</v>
      </c>
      <c r="AW267" s="315">
        <f t="shared" ref="AW267:AW310" si="72">+AV267-AH267</f>
        <v>0</v>
      </c>
      <c r="AX267" s="168"/>
      <c r="AY267" s="168"/>
      <c r="AZ267" s="720" t="e">
        <f t="shared" ref="AZ267:AZ310" si="73">VLOOKUP(J267,look_up_disability,2,FALSE)</f>
        <v>#N/A</v>
      </c>
      <c r="BA267" s="720" t="e">
        <f t="shared" ref="BA267:BA310" si="74">AZ267&amp; " / " &amp;L267</f>
        <v>#N/A</v>
      </c>
      <c r="BB267" s="720" t="str">
        <f t="shared" ref="BB267:BB310" si="75">K267&amp; " / " &amp;L267</f>
        <v xml:space="preserve"> / </v>
      </c>
      <c r="BC267" s="720" t="e">
        <f t="shared" si="63"/>
        <v>#DIV/0!</v>
      </c>
      <c r="BD267" s="720" t="e">
        <f t="shared" ref="BD267:BD310" si="76">+AF267/AD267</f>
        <v>#DIV/0!</v>
      </c>
      <c r="BE267" s="720" t="e">
        <f t="shared" ref="BE267:BE310" si="77">+AH267/P267</f>
        <v>#DIV/0!</v>
      </c>
      <c r="BF267" s="765"/>
      <c r="BG267" s="765"/>
      <c r="BH267" s="765"/>
      <c r="BI267" s="765"/>
      <c r="BJ267" s="765"/>
      <c r="BK267" s="765"/>
      <c r="BL267" s="765"/>
      <c r="BM267" s="765"/>
      <c r="BN267" s="765"/>
      <c r="BO267" s="765"/>
      <c r="BP267" s="765"/>
      <c r="BQ267" s="765"/>
      <c r="BR267" s="765"/>
      <c r="BS267" s="765"/>
      <c r="BT267" s="765"/>
      <c r="BU267" s="765"/>
      <c r="BV267" s="765"/>
      <c r="BW267" s="765"/>
      <c r="BX267" s="765"/>
      <c r="BY267" s="765"/>
      <c r="BZ267" s="765"/>
      <c r="CA267" s="765"/>
      <c r="CB267" s="765"/>
      <c r="CC267" s="765"/>
      <c r="CD267" s="26"/>
      <c r="CE267" s="729">
        <f t="shared" si="64"/>
        <v>0</v>
      </c>
      <c r="CF267" s="26"/>
      <c r="CG267" s="26"/>
      <c r="CH267" s="26"/>
      <c r="CI267" s="26"/>
      <c r="CJ267" s="26"/>
      <c r="CK267" s="26"/>
      <c r="CL267" s="26"/>
      <c r="CM267" s="26"/>
      <c r="CN267" s="26"/>
      <c r="CO267" s="26"/>
      <c r="CP267" s="26"/>
      <c r="CQ267" s="26"/>
      <c r="CR267" s="26"/>
      <c r="CS267" s="26"/>
      <c r="CT267" s="26"/>
      <c r="CU267" s="26"/>
    </row>
    <row r="268" spans="1:99" ht="15" customHeight="1" x14ac:dyDescent="0.25">
      <c r="A268" s="334">
        <f t="shared" si="65"/>
        <v>0</v>
      </c>
      <c r="B268" s="722"/>
      <c r="C268" s="722"/>
      <c r="D268" s="722"/>
      <c r="E268" s="722"/>
      <c r="F268" s="722"/>
      <c r="G268" s="722"/>
      <c r="H268" s="723"/>
      <c r="I268" s="22"/>
      <c r="J268" s="22"/>
      <c r="K268" s="22"/>
      <c r="L268" s="10"/>
      <c r="M268" s="22"/>
      <c r="N268" s="725"/>
      <c r="O268" s="10"/>
      <c r="P268" s="726"/>
      <c r="Q268" s="749"/>
      <c r="R268" s="726"/>
      <c r="S268" s="726"/>
      <c r="T268" s="726"/>
      <c r="U268" s="316">
        <f t="shared" si="66"/>
        <v>0</v>
      </c>
      <c r="V268" s="168"/>
      <c r="W268" s="331" t="str">
        <f t="shared" si="67"/>
        <v/>
      </c>
      <c r="X268" s="168"/>
      <c r="Y268" s="168"/>
      <c r="Z268" s="168"/>
      <c r="AA268" s="168"/>
      <c r="AB268" s="168"/>
      <c r="AC268" s="168"/>
      <c r="AD268" s="316">
        <f t="shared" si="68"/>
        <v>0</v>
      </c>
      <c r="AE268" s="274"/>
      <c r="AF268" s="724"/>
      <c r="AG268" s="724"/>
      <c r="AH268" s="315">
        <f t="shared" si="69"/>
        <v>0</v>
      </c>
      <c r="AI268" s="759"/>
      <c r="AJ268" s="759"/>
      <c r="AK268" s="759"/>
      <c r="AL268" s="759"/>
      <c r="AM268" s="759"/>
      <c r="AN268" s="759"/>
      <c r="AO268" s="759"/>
      <c r="AP268" s="759"/>
      <c r="AQ268" s="759"/>
      <c r="AR268" s="759"/>
      <c r="AS268" s="315">
        <f t="shared" si="70"/>
        <v>0</v>
      </c>
      <c r="AT268" s="724"/>
      <c r="AU268" s="724"/>
      <c r="AV268" s="315">
        <f t="shared" si="71"/>
        <v>0</v>
      </c>
      <c r="AW268" s="315">
        <f t="shared" si="72"/>
        <v>0</v>
      </c>
      <c r="AX268" s="168"/>
      <c r="AY268" s="168"/>
      <c r="AZ268" s="720" t="e">
        <f t="shared" si="73"/>
        <v>#N/A</v>
      </c>
      <c r="BA268" s="720" t="e">
        <f t="shared" si="74"/>
        <v>#N/A</v>
      </c>
      <c r="BB268" s="720" t="str">
        <f t="shared" si="75"/>
        <v xml:space="preserve"> / </v>
      </c>
      <c r="BC268" s="720" t="e">
        <f t="shared" si="63"/>
        <v>#DIV/0!</v>
      </c>
      <c r="BD268" s="720" t="e">
        <f t="shared" si="76"/>
        <v>#DIV/0!</v>
      </c>
      <c r="BE268" s="720" t="e">
        <f t="shared" si="77"/>
        <v>#DIV/0!</v>
      </c>
      <c r="BF268" s="765"/>
      <c r="BG268" s="765"/>
      <c r="BH268" s="765"/>
      <c r="BI268" s="765"/>
      <c r="BJ268" s="765"/>
      <c r="BK268" s="765"/>
      <c r="BL268" s="765"/>
      <c r="BM268" s="765"/>
      <c r="BN268" s="765"/>
      <c r="BO268" s="765"/>
      <c r="BP268" s="765"/>
      <c r="BQ268" s="765"/>
      <c r="BR268" s="765"/>
      <c r="BS268" s="765"/>
      <c r="BT268" s="765"/>
      <c r="BU268" s="765"/>
      <c r="BV268" s="765"/>
      <c r="BW268" s="765"/>
      <c r="BX268" s="765"/>
      <c r="BY268" s="765"/>
      <c r="BZ268" s="765"/>
      <c r="CA268" s="765"/>
      <c r="CB268" s="765"/>
      <c r="CC268" s="765"/>
      <c r="CD268" s="26"/>
      <c r="CE268" s="729">
        <f t="shared" si="64"/>
        <v>0</v>
      </c>
      <c r="CF268" s="26"/>
      <c r="CG268" s="26"/>
      <c r="CH268" s="26"/>
      <c r="CI268" s="26"/>
      <c r="CJ268" s="26"/>
      <c r="CK268" s="26"/>
      <c r="CL268" s="26"/>
      <c r="CM268" s="26"/>
      <c r="CN268" s="26"/>
      <c r="CO268" s="26"/>
      <c r="CP268" s="26"/>
      <c r="CQ268" s="26"/>
      <c r="CR268" s="26"/>
      <c r="CS268" s="26"/>
      <c r="CT268" s="26"/>
      <c r="CU268" s="26"/>
    </row>
    <row r="269" spans="1:99" ht="15" customHeight="1" x14ac:dyDescent="0.25">
      <c r="A269" s="334">
        <f t="shared" si="65"/>
        <v>0</v>
      </c>
      <c r="B269" s="722"/>
      <c r="C269" s="722"/>
      <c r="D269" s="722"/>
      <c r="E269" s="722"/>
      <c r="F269" s="722"/>
      <c r="G269" s="722"/>
      <c r="H269" s="723"/>
      <c r="I269" s="22"/>
      <c r="J269" s="22"/>
      <c r="K269" s="22"/>
      <c r="L269" s="10"/>
      <c r="M269" s="22"/>
      <c r="N269" s="725"/>
      <c r="O269" s="10"/>
      <c r="P269" s="726"/>
      <c r="Q269" s="749"/>
      <c r="R269" s="726"/>
      <c r="S269" s="726"/>
      <c r="T269" s="726"/>
      <c r="U269" s="316">
        <f t="shared" si="66"/>
        <v>0</v>
      </c>
      <c r="V269" s="168"/>
      <c r="W269" s="331" t="str">
        <f t="shared" si="67"/>
        <v/>
      </c>
      <c r="X269" s="168"/>
      <c r="Y269" s="168"/>
      <c r="Z269" s="168"/>
      <c r="AA269" s="168"/>
      <c r="AB269" s="168"/>
      <c r="AC269" s="168"/>
      <c r="AD269" s="316">
        <f t="shared" si="68"/>
        <v>0</v>
      </c>
      <c r="AE269" s="274"/>
      <c r="AF269" s="724"/>
      <c r="AG269" s="724"/>
      <c r="AH269" s="315">
        <f t="shared" si="69"/>
        <v>0</v>
      </c>
      <c r="AI269" s="759"/>
      <c r="AJ269" s="759"/>
      <c r="AK269" s="759"/>
      <c r="AL269" s="759"/>
      <c r="AM269" s="759"/>
      <c r="AN269" s="759"/>
      <c r="AO269" s="759"/>
      <c r="AP269" s="759"/>
      <c r="AQ269" s="759"/>
      <c r="AR269" s="759"/>
      <c r="AS269" s="315">
        <f t="shared" si="70"/>
        <v>0</v>
      </c>
      <c r="AT269" s="724"/>
      <c r="AU269" s="724"/>
      <c r="AV269" s="315">
        <f t="shared" si="71"/>
        <v>0</v>
      </c>
      <c r="AW269" s="315">
        <f t="shared" si="72"/>
        <v>0</v>
      </c>
      <c r="AX269" s="168"/>
      <c r="AY269" s="168"/>
      <c r="AZ269" s="720" t="e">
        <f t="shared" si="73"/>
        <v>#N/A</v>
      </c>
      <c r="BA269" s="720" t="e">
        <f t="shared" si="74"/>
        <v>#N/A</v>
      </c>
      <c r="BB269" s="720" t="str">
        <f t="shared" si="75"/>
        <v xml:space="preserve"> / </v>
      </c>
      <c r="BC269" s="720" t="e">
        <f t="shared" si="63"/>
        <v>#DIV/0!</v>
      </c>
      <c r="BD269" s="720" t="e">
        <f t="shared" si="76"/>
        <v>#DIV/0!</v>
      </c>
      <c r="BE269" s="720" t="e">
        <f t="shared" si="77"/>
        <v>#DIV/0!</v>
      </c>
      <c r="BF269" s="765"/>
      <c r="BG269" s="765"/>
      <c r="BH269" s="765"/>
      <c r="BI269" s="765"/>
      <c r="BJ269" s="765"/>
      <c r="BK269" s="765"/>
      <c r="BL269" s="765"/>
      <c r="BM269" s="765"/>
      <c r="BN269" s="765"/>
      <c r="BO269" s="765"/>
      <c r="BP269" s="765"/>
      <c r="BQ269" s="765"/>
      <c r="BR269" s="765"/>
      <c r="BS269" s="765"/>
      <c r="BT269" s="765"/>
      <c r="BU269" s="765"/>
      <c r="BV269" s="765"/>
      <c r="BW269" s="765"/>
      <c r="BX269" s="765"/>
      <c r="BY269" s="765"/>
      <c r="BZ269" s="765"/>
      <c r="CA269" s="765"/>
      <c r="CB269" s="765"/>
      <c r="CC269" s="765"/>
      <c r="CD269" s="26"/>
      <c r="CE269" s="729">
        <f t="shared" si="64"/>
        <v>0</v>
      </c>
      <c r="CF269" s="26"/>
      <c r="CG269" s="26"/>
      <c r="CH269" s="26"/>
      <c r="CI269" s="26"/>
      <c r="CJ269" s="26"/>
      <c r="CK269" s="26"/>
      <c r="CL269" s="26"/>
      <c r="CM269" s="26"/>
      <c r="CN269" s="26"/>
      <c r="CO269" s="26"/>
      <c r="CP269" s="26"/>
      <c r="CQ269" s="26"/>
      <c r="CR269" s="26"/>
      <c r="CS269" s="26"/>
      <c r="CT269" s="26"/>
      <c r="CU269" s="26"/>
    </row>
    <row r="270" spans="1:99" ht="15" customHeight="1" x14ac:dyDescent="0.25">
      <c r="A270" s="334">
        <f t="shared" si="65"/>
        <v>0</v>
      </c>
      <c r="B270" s="722"/>
      <c r="C270" s="722"/>
      <c r="D270" s="722"/>
      <c r="E270" s="722"/>
      <c r="F270" s="722"/>
      <c r="G270" s="722"/>
      <c r="H270" s="723"/>
      <c r="I270" s="22"/>
      <c r="J270" s="22"/>
      <c r="K270" s="22"/>
      <c r="L270" s="10"/>
      <c r="M270" s="22"/>
      <c r="N270" s="725"/>
      <c r="O270" s="10"/>
      <c r="P270" s="726"/>
      <c r="Q270" s="749"/>
      <c r="R270" s="726"/>
      <c r="S270" s="726"/>
      <c r="T270" s="726"/>
      <c r="U270" s="316">
        <f t="shared" si="66"/>
        <v>0</v>
      </c>
      <c r="V270" s="168"/>
      <c r="W270" s="331" t="str">
        <f t="shared" si="67"/>
        <v/>
      </c>
      <c r="X270" s="168"/>
      <c r="Y270" s="168"/>
      <c r="Z270" s="168"/>
      <c r="AA270" s="168"/>
      <c r="AB270" s="168"/>
      <c r="AC270" s="168"/>
      <c r="AD270" s="316">
        <f t="shared" si="68"/>
        <v>0</v>
      </c>
      <c r="AE270" s="274"/>
      <c r="AF270" s="724"/>
      <c r="AG270" s="724"/>
      <c r="AH270" s="315">
        <f t="shared" si="69"/>
        <v>0</v>
      </c>
      <c r="AI270" s="759"/>
      <c r="AJ270" s="759"/>
      <c r="AK270" s="759"/>
      <c r="AL270" s="759"/>
      <c r="AM270" s="759"/>
      <c r="AN270" s="759"/>
      <c r="AO270" s="759"/>
      <c r="AP270" s="759"/>
      <c r="AQ270" s="759"/>
      <c r="AR270" s="759"/>
      <c r="AS270" s="315">
        <f t="shared" si="70"/>
        <v>0</v>
      </c>
      <c r="AT270" s="724"/>
      <c r="AU270" s="724"/>
      <c r="AV270" s="315">
        <f t="shared" si="71"/>
        <v>0</v>
      </c>
      <c r="AW270" s="315">
        <f t="shared" si="72"/>
        <v>0</v>
      </c>
      <c r="AX270" s="168"/>
      <c r="AY270" s="168"/>
      <c r="AZ270" s="720" t="e">
        <f t="shared" si="73"/>
        <v>#N/A</v>
      </c>
      <c r="BA270" s="720" t="e">
        <f t="shared" si="74"/>
        <v>#N/A</v>
      </c>
      <c r="BB270" s="720" t="str">
        <f t="shared" si="75"/>
        <v xml:space="preserve"> / </v>
      </c>
      <c r="BC270" s="720" t="e">
        <f t="shared" si="63"/>
        <v>#DIV/0!</v>
      </c>
      <c r="BD270" s="720" t="e">
        <f t="shared" si="76"/>
        <v>#DIV/0!</v>
      </c>
      <c r="BE270" s="720" t="e">
        <f t="shared" si="77"/>
        <v>#DIV/0!</v>
      </c>
      <c r="BF270" s="765"/>
      <c r="BG270" s="765"/>
      <c r="BH270" s="765"/>
      <c r="BI270" s="765"/>
      <c r="BJ270" s="765"/>
      <c r="BK270" s="765"/>
      <c r="BL270" s="765"/>
      <c r="BM270" s="765"/>
      <c r="BN270" s="765"/>
      <c r="BO270" s="765"/>
      <c r="BP270" s="765"/>
      <c r="BQ270" s="765"/>
      <c r="BR270" s="765"/>
      <c r="BS270" s="765"/>
      <c r="BT270" s="765"/>
      <c r="BU270" s="765"/>
      <c r="BV270" s="765"/>
      <c r="BW270" s="765"/>
      <c r="BX270" s="765"/>
      <c r="BY270" s="765"/>
      <c r="BZ270" s="765"/>
      <c r="CA270" s="765"/>
      <c r="CB270" s="765"/>
      <c r="CC270" s="765"/>
      <c r="CD270" s="26"/>
      <c r="CE270" s="729">
        <f t="shared" si="64"/>
        <v>0</v>
      </c>
      <c r="CF270" s="26"/>
      <c r="CG270" s="26"/>
      <c r="CH270" s="26"/>
      <c r="CI270" s="26"/>
      <c r="CJ270" s="26"/>
      <c r="CK270" s="26"/>
      <c r="CL270" s="26"/>
      <c r="CM270" s="26"/>
      <c r="CN270" s="26"/>
      <c r="CO270" s="26"/>
      <c r="CP270" s="26"/>
      <c r="CQ270" s="26"/>
      <c r="CR270" s="26"/>
      <c r="CS270" s="26"/>
      <c r="CT270" s="26"/>
      <c r="CU270" s="26"/>
    </row>
    <row r="271" spans="1:99" ht="15" customHeight="1" x14ac:dyDescent="0.25">
      <c r="A271" s="334">
        <f t="shared" si="65"/>
        <v>0</v>
      </c>
      <c r="B271" s="722"/>
      <c r="C271" s="722"/>
      <c r="D271" s="722"/>
      <c r="E271" s="722"/>
      <c r="F271" s="722"/>
      <c r="G271" s="722"/>
      <c r="H271" s="723"/>
      <c r="I271" s="22"/>
      <c r="J271" s="22"/>
      <c r="K271" s="22"/>
      <c r="L271" s="10"/>
      <c r="M271" s="22"/>
      <c r="N271" s="725"/>
      <c r="O271" s="10"/>
      <c r="P271" s="726"/>
      <c r="Q271" s="749"/>
      <c r="R271" s="726"/>
      <c r="S271" s="726"/>
      <c r="T271" s="726"/>
      <c r="U271" s="316">
        <f t="shared" si="66"/>
        <v>0</v>
      </c>
      <c r="V271" s="168"/>
      <c r="W271" s="331" t="str">
        <f t="shared" si="67"/>
        <v/>
      </c>
      <c r="X271" s="168"/>
      <c r="Y271" s="168"/>
      <c r="Z271" s="168"/>
      <c r="AA271" s="168"/>
      <c r="AB271" s="168"/>
      <c r="AC271" s="168"/>
      <c r="AD271" s="316">
        <f t="shared" si="68"/>
        <v>0</v>
      </c>
      <c r="AE271" s="274"/>
      <c r="AF271" s="724"/>
      <c r="AG271" s="724"/>
      <c r="AH271" s="315">
        <f t="shared" si="69"/>
        <v>0</v>
      </c>
      <c r="AI271" s="759"/>
      <c r="AJ271" s="759"/>
      <c r="AK271" s="759"/>
      <c r="AL271" s="759"/>
      <c r="AM271" s="759"/>
      <c r="AN271" s="759"/>
      <c r="AO271" s="759"/>
      <c r="AP271" s="759"/>
      <c r="AQ271" s="759"/>
      <c r="AR271" s="759"/>
      <c r="AS271" s="315">
        <f t="shared" si="70"/>
        <v>0</v>
      </c>
      <c r="AT271" s="724"/>
      <c r="AU271" s="724"/>
      <c r="AV271" s="315">
        <f t="shared" si="71"/>
        <v>0</v>
      </c>
      <c r="AW271" s="315">
        <f t="shared" si="72"/>
        <v>0</v>
      </c>
      <c r="AX271" s="168"/>
      <c r="AY271" s="168"/>
      <c r="AZ271" s="720" t="e">
        <f t="shared" si="73"/>
        <v>#N/A</v>
      </c>
      <c r="BA271" s="720" t="e">
        <f t="shared" si="74"/>
        <v>#N/A</v>
      </c>
      <c r="BB271" s="720" t="str">
        <f t="shared" si="75"/>
        <v xml:space="preserve"> / </v>
      </c>
      <c r="BC271" s="720" t="e">
        <f t="shared" si="63"/>
        <v>#DIV/0!</v>
      </c>
      <c r="BD271" s="720" t="e">
        <f t="shared" si="76"/>
        <v>#DIV/0!</v>
      </c>
      <c r="BE271" s="720" t="e">
        <f t="shared" si="77"/>
        <v>#DIV/0!</v>
      </c>
      <c r="BF271" s="765"/>
      <c r="BG271" s="765"/>
      <c r="BH271" s="765"/>
      <c r="BI271" s="765"/>
      <c r="BJ271" s="765"/>
      <c r="BK271" s="765"/>
      <c r="BL271" s="765"/>
      <c r="BM271" s="765"/>
      <c r="BN271" s="765"/>
      <c r="BO271" s="765"/>
      <c r="BP271" s="765"/>
      <c r="BQ271" s="765"/>
      <c r="BR271" s="765"/>
      <c r="BS271" s="765"/>
      <c r="BT271" s="765"/>
      <c r="BU271" s="765"/>
      <c r="BV271" s="765"/>
      <c r="BW271" s="765"/>
      <c r="BX271" s="765"/>
      <c r="BY271" s="765"/>
      <c r="BZ271" s="765"/>
      <c r="CA271" s="765"/>
      <c r="CB271" s="765"/>
      <c r="CC271" s="765"/>
      <c r="CD271" s="26"/>
      <c r="CE271" s="729">
        <f t="shared" si="64"/>
        <v>0</v>
      </c>
      <c r="CF271" s="26"/>
      <c r="CG271" s="26"/>
      <c r="CH271" s="26"/>
      <c r="CI271" s="26"/>
      <c r="CJ271" s="26"/>
      <c r="CK271" s="26"/>
      <c r="CL271" s="26"/>
      <c r="CM271" s="26"/>
      <c r="CN271" s="26"/>
      <c r="CO271" s="26"/>
      <c r="CP271" s="26"/>
      <c r="CQ271" s="26"/>
      <c r="CR271" s="26"/>
      <c r="CS271" s="26"/>
      <c r="CT271" s="26"/>
      <c r="CU271" s="26"/>
    </row>
    <row r="272" spans="1:99" ht="15" customHeight="1" x14ac:dyDescent="0.25">
      <c r="A272" s="334">
        <f t="shared" si="65"/>
        <v>0</v>
      </c>
      <c r="B272" s="722"/>
      <c r="C272" s="722"/>
      <c r="D272" s="722"/>
      <c r="E272" s="722"/>
      <c r="F272" s="722"/>
      <c r="G272" s="722"/>
      <c r="H272" s="723"/>
      <c r="I272" s="22"/>
      <c r="J272" s="22"/>
      <c r="K272" s="22"/>
      <c r="L272" s="10"/>
      <c r="M272" s="22"/>
      <c r="N272" s="725"/>
      <c r="O272" s="10"/>
      <c r="P272" s="726"/>
      <c r="Q272" s="749"/>
      <c r="R272" s="726"/>
      <c r="S272" s="726"/>
      <c r="T272" s="726"/>
      <c r="U272" s="316">
        <f t="shared" si="66"/>
        <v>0</v>
      </c>
      <c r="V272" s="168"/>
      <c r="W272" s="331" t="str">
        <f t="shared" si="67"/>
        <v/>
      </c>
      <c r="X272" s="168"/>
      <c r="Y272" s="168"/>
      <c r="Z272" s="168"/>
      <c r="AA272" s="168"/>
      <c r="AB272" s="168"/>
      <c r="AC272" s="168"/>
      <c r="AD272" s="316">
        <f t="shared" si="68"/>
        <v>0</v>
      </c>
      <c r="AE272" s="274"/>
      <c r="AF272" s="724"/>
      <c r="AG272" s="724"/>
      <c r="AH272" s="315">
        <f t="shared" si="69"/>
        <v>0</v>
      </c>
      <c r="AI272" s="759"/>
      <c r="AJ272" s="759"/>
      <c r="AK272" s="759"/>
      <c r="AL272" s="759"/>
      <c r="AM272" s="759"/>
      <c r="AN272" s="759"/>
      <c r="AO272" s="759"/>
      <c r="AP272" s="759"/>
      <c r="AQ272" s="759"/>
      <c r="AR272" s="759"/>
      <c r="AS272" s="315">
        <f t="shared" si="70"/>
        <v>0</v>
      </c>
      <c r="AT272" s="724"/>
      <c r="AU272" s="724"/>
      <c r="AV272" s="315">
        <f t="shared" si="71"/>
        <v>0</v>
      </c>
      <c r="AW272" s="315">
        <f t="shared" si="72"/>
        <v>0</v>
      </c>
      <c r="AX272" s="168"/>
      <c r="AY272" s="168"/>
      <c r="AZ272" s="720" t="e">
        <f t="shared" si="73"/>
        <v>#N/A</v>
      </c>
      <c r="BA272" s="720" t="e">
        <f t="shared" si="74"/>
        <v>#N/A</v>
      </c>
      <c r="BB272" s="720" t="str">
        <f t="shared" si="75"/>
        <v xml:space="preserve"> / </v>
      </c>
      <c r="BC272" s="720" t="e">
        <f t="shared" si="63"/>
        <v>#DIV/0!</v>
      </c>
      <c r="BD272" s="720" t="e">
        <f t="shared" si="76"/>
        <v>#DIV/0!</v>
      </c>
      <c r="BE272" s="720" t="e">
        <f t="shared" si="77"/>
        <v>#DIV/0!</v>
      </c>
      <c r="BF272" s="765"/>
      <c r="BG272" s="765"/>
      <c r="BH272" s="765"/>
      <c r="BI272" s="765"/>
      <c r="BJ272" s="765"/>
      <c r="BK272" s="765"/>
      <c r="BL272" s="765"/>
      <c r="BM272" s="765"/>
      <c r="BN272" s="765"/>
      <c r="BO272" s="765"/>
      <c r="BP272" s="765"/>
      <c r="BQ272" s="765"/>
      <c r="BR272" s="765"/>
      <c r="BS272" s="765"/>
      <c r="BT272" s="765"/>
      <c r="BU272" s="765"/>
      <c r="BV272" s="765"/>
      <c r="BW272" s="765"/>
      <c r="BX272" s="765"/>
      <c r="BY272" s="765"/>
      <c r="BZ272" s="765"/>
      <c r="CA272" s="765"/>
      <c r="CB272" s="765"/>
      <c r="CC272" s="765"/>
      <c r="CD272" s="26"/>
      <c r="CE272" s="729">
        <f t="shared" si="64"/>
        <v>0</v>
      </c>
      <c r="CF272" s="26"/>
      <c r="CG272" s="26"/>
      <c r="CH272" s="26"/>
      <c r="CI272" s="26"/>
      <c r="CJ272" s="26"/>
      <c r="CK272" s="26"/>
      <c r="CL272" s="26"/>
      <c r="CM272" s="26"/>
      <c r="CN272" s="26"/>
      <c r="CO272" s="26"/>
      <c r="CP272" s="26"/>
      <c r="CQ272" s="26"/>
      <c r="CR272" s="26"/>
      <c r="CS272" s="26"/>
      <c r="CT272" s="26"/>
      <c r="CU272" s="26"/>
    </row>
    <row r="273" spans="1:99" ht="15" customHeight="1" x14ac:dyDescent="0.25">
      <c r="A273" s="334">
        <f t="shared" si="65"/>
        <v>0</v>
      </c>
      <c r="B273" s="722"/>
      <c r="C273" s="722"/>
      <c r="D273" s="722"/>
      <c r="E273" s="722"/>
      <c r="F273" s="722"/>
      <c r="G273" s="722"/>
      <c r="H273" s="723"/>
      <c r="I273" s="22"/>
      <c r="J273" s="22"/>
      <c r="K273" s="22"/>
      <c r="L273" s="10"/>
      <c r="M273" s="22"/>
      <c r="N273" s="725"/>
      <c r="O273" s="10"/>
      <c r="P273" s="726"/>
      <c r="Q273" s="749"/>
      <c r="R273" s="726"/>
      <c r="S273" s="726"/>
      <c r="T273" s="726"/>
      <c r="U273" s="316">
        <f t="shared" si="66"/>
        <v>0</v>
      </c>
      <c r="V273" s="168"/>
      <c r="W273" s="331" t="str">
        <f t="shared" si="67"/>
        <v/>
      </c>
      <c r="X273" s="168"/>
      <c r="Y273" s="168"/>
      <c r="Z273" s="168"/>
      <c r="AA273" s="168"/>
      <c r="AB273" s="168"/>
      <c r="AC273" s="168"/>
      <c r="AD273" s="316">
        <f t="shared" si="68"/>
        <v>0</v>
      </c>
      <c r="AE273" s="274"/>
      <c r="AF273" s="724"/>
      <c r="AG273" s="724"/>
      <c r="AH273" s="315">
        <f t="shared" si="69"/>
        <v>0</v>
      </c>
      <c r="AI273" s="759"/>
      <c r="AJ273" s="759"/>
      <c r="AK273" s="759"/>
      <c r="AL273" s="759"/>
      <c r="AM273" s="759"/>
      <c r="AN273" s="759"/>
      <c r="AO273" s="759"/>
      <c r="AP273" s="759"/>
      <c r="AQ273" s="759"/>
      <c r="AR273" s="759"/>
      <c r="AS273" s="315">
        <f t="shared" si="70"/>
        <v>0</v>
      </c>
      <c r="AT273" s="724"/>
      <c r="AU273" s="724"/>
      <c r="AV273" s="315">
        <f t="shared" si="71"/>
        <v>0</v>
      </c>
      <c r="AW273" s="315">
        <f t="shared" si="72"/>
        <v>0</v>
      </c>
      <c r="AX273" s="168"/>
      <c r="AY273" s="168"/>
      <c r="AZ273" s="720" t="e">
        <f t="shared" si="73"/>
        <v>#N/A</v>
      </c>
      <c r="BA273" s="720" t="e">
        <f t="shared" si="74"/>
        <v>#N/A</v>
      </c>
      <c r="BB273" s="720" t="str">
        <f t="shared" si="75"/>
        <v xml:space="preserve"> / </v>
      </c>
      <c r="BC273" s="720" t="e">
        <f t="shared" si="63"/>
        <v>#DIV/0!</v>
      </c>
      <c r="BD273" s="720" t="e">
        <f t="shared" si="76"/>
        <v>#DIV/0!</v>
      </c>
      <c r="BE273" s="720" t="e">
        <f t="shared" si="77"/>
        <v>#DIV/0!</v>
      </c>
      <c r="BF273" s="765"/>
      <c r="BG273" s="765"/>
      <c r="BH273" s="765"/>
      <c r="BI273" s="765"/>
      <c r="BJ273" s="765"/>
      <c r="BK273" s="765"/>
      <c r="BL273" s="765"/>
      <c r="BM273" s="765"/>
      <c r="BN273" s="765"/>
      <c r="BO273" s="765"/>
      <c r="BP273" s="765"/>
      <c r="BQ273" s="765"/>
      <c r="BR273" s="765"/>
      <c r="BS273" s="765"/>
      <c r="BT273" s="765"/>
      <c r="BU273" s="765"/>
      <c r="BV273" s="765"/>
      <c r="BW273" s="765"/>
      <c r="BX273" s="765"/>
      <c r="BY273" s="765"/>
      <c r="BZ273" s="765"/>
      <c r="CA273" s="765"/>
      <c r="CB273" s="765"/>
      <c r="CC273" s="765"/>
      <c r="CD273" s="26"/>
      <c r="CE273" s="729">
        <f t="shared" si="64"/>
        <v>0</v>
      </c>
      <c r="CF273" s="26"/>
      <c r="CG273" s="26"/>
      <c r="CH273" s="26"/>
      <c r="CI273" s="26"/>
      <c r="CJ273" s="26"/>
      <c r="CK273" s="26"/>
      <c r="CL273" s="26"/>
      <c r="CM273" s="26"/>
      <c r="CN273" s="26"/>
      <c r="CO273" s="26"/>
      <c r="CP273" s="26"/>
      <c r="CQ273" s="26"/>
      <c r="CR273" s="26"/>
      <c r="CS273" s="26"/>
      <c r="CT273" s="26"/>
      <c r="CU273" s="26"/>
    </row>
    <row r="274" spans="1:99" ht="15" customHeight="1" x14ac:dyDescent="0.25">
      <c r="A274" s="334">
        <f t="shared" si="65"/>
        <v>0</v>
      </c>
      <c r="B274" s="722"/>
      <c r="C274" s="722"/>
      <c r="D274" s="722"/>
      <c r="E274" s="722"/>
      <c r="F274" s="722"/>
      <c r="G274" s="722"/>
      <c r="H274" s="723"/>
      <c r="I274" s="22"/>
      <c r="J274" s="22"/>
      <c r="K274" s="22"/>
      <c r="L274" s="10"/>
      <c r="M274" s="22"/>
      <c r="N274" s="725"/>
      <c r="O274" s="10"/>
      <c r="P274" s="726"/>
      <c r="Q274" s="749"/>
      <c r="R274" s="726"/>
      <c r="S274" s="726"/>
      <c r="T274" s="726"/>
      <c r="U274" s="316">
        <f t="shared" si="66"/>
        <v>0</v>
      </c>
      <c r="V274" s="168"/>
      <c r="W274" s="331" t="str">
        <f t="shared" si="67"/>
        <v/>
      </c>
      <c r="X274" s="168"/>
      <c r="Y274" s="168"/>
      <c r="Z274" s="168"/>
      <c r="AA274" s="168"/>
      <c r="AB274" s="168"/>
      <c r="AC274" s="168"/>
      <c r="AD274" s="316">
        <f t="shared" si="68"/>
        <v>0</v>
      </c>
      <c r="AE274" s="274"/>
      <c r="AF274" s="724"/>
      <c r="AG274" s="724"/>
      <c r="AH274" s="315">
        <f t="shared" si="69"/>
        <v>0</v>
      </c>
      <c r="AI274" s="759"/>
      <c r="AJ274" s="759"/>
      <c r="AK274" s="759"/>
      <c r="AL274" s="759"/>
      <c r="AM274" s="759"/>
      <c r="AN274" s="759"/>
      <c r="AO274" s="759"/>
      <c r="AP274" s="759"/>
      <c r="AQ274" s="759"/>
      <c r="AR274" s="759"/>
      <c r="AS274" s="315">
        <f t="shared" si="70"/>
        <v>0</v>
      </c>
      <c r="AT274" s="724"/>
      <c r="AU274" s="724"/>
      <c r="AV274" s="315">
        <f t="shared" si="71"/>
        <v>0</v>
      </c>
      <c r="AW274" s="315">
        <f t="shared" si="72"/>
        <v>0</v>
      </c>
      <c r="AX274" s="168"/>
      <c r="AY274" s="168"/>
      <c r="AZ274" s="720" t="e">
        <f t="shared" si="73"/>
        <v>#N/A</v>
      </c>
      <c r="BA274" s="720" t="e">
        <f t="shared" si="74"/>
        <v>#N/A</v>
      </c>
      <c r="BB274" s="720" t="str">
        <f t="shared" si="75"/>
        <v xml:space="preserve"> / </v>
      </c>
      <c r="BC274" s="720" t="e">
        <f t="shared" si="63"/>
        <v>#DIV/0!</v>
      </c>
      <c r="BD274" s="720" t="e">
        <f t="shared" si="76"/>
        <v>#DIV/0!</v>
      </c>
      <c r="BE274" s="720" t="e">
        <f t="shared" si="77"/>
        <v>#DIV/0!</v>
      </c>
      <c r="BF274" s="765"/>
      <c r="BG274" s="765"/>
      <c r="BH274" s="765"/>
      <c r="BI274" s="765"/>
      <c r="BJ274" s="765"/>
      <c r="BK274" s="765"/>
      <c r="BL274" s="765"/>
      <c r="BM274" s="765"/>
      <c r="BN274" s="765"/>
      <c r="BO274" s="765"/>
      <c r="BP274" s="765"/>
      <c r="BQ274" s="765"/>
      <c r="BR274" s="765"/>
      <c r="BS274" s="765"/>
      <c r="BT274" s="765"/>
      <c r="BU274" s="765"/>
      <c r="BV274" s="765"/>
      <c r="BW274" s="765"/>
      <c r="BX274" s="765"/>
      <c r="BY274" s="765"/>
      <c r="BZ274" s="765"/>
      <c r="CA274" s="765"/>
      <c r="CB274" s="765"/>
      <c r="CC274" s="765"/>
      <c r="CD274" s="26"/>
      <c r="CE274" s="729">
        <f t="shared" si="64"/>
        <v>0</v>
      </c>
      <c r="CF274" s="26"/>
      <c r="CG274" s="26"/>
      <c r="CH274" s="26"/>
      <c r="CI274" s="26"/>
      <c r="CJ274" s="26"/>
      <c r="CK274" s="26"/>
      <c r="CL274" s="26"/>
      <c r="CM274" s="26"/>
      <c r="CN274" s="26"/>
      <c r="CO274" s="26"/>
      <c r="CP274" s="26"/>
      <c r="CQ274" s="26"/>
      <c r="CR274" s="26"/>
      <c r="CS274" s="26"/>
      <c r="CT274" s="26"/>
      <c r="CU274" s="26"/>
    </row>
    <row r="275" spans="1:99" ht="15" customHeight="1" x14ac:dyDescent="0.25">
      <c r="A275" s="334">
        <f t="shared" si="65"/>
        <v>0</v>
      </c>
      <c r="B275" s="722"/>
      <c r="C275" s="722"/>
      <c r="D275" s="722"/>
      <c r="E275" s="722"/>
      <c r="F275" s="722"/>
      <c r="G275" s="722"/>
      <c r="H275" s="723"/>
      <c r="I275" s="22"/>
      <c r="J275" s="22"/>
      <c r="K275" s="22"/>
      <c r="L275" s="10"/>
      <c r="M275" s="22"/>
      <c r="N275" s="725"/>
      <c r="O275" s="10"/>
      <c r="P275" s="726"/>
      <c r="Q275" s="749"/>
      <c r="R275" s="726"/>
      <c r="S275" s="726"/>
      <c r="T275" s="726"/>
      <c r="U275" s="316">
        <f t="shared" si="66"/>
        <v>0</v>
      </c>
      <c r="V275" s="168"/>
      <c r="W275" s="331" t="str">
        <f t="shared" si="67"/>
        <v/>
      </c>
      <c r="X275" s="168"/>
      <c r="Y275" s="168"/>
      <c r="Z275" s="168"/>
      <c r="AA275" s="168"/>
      <c r="AB275" s="168"/>
      <c r="AC275" s="168"/>
      <c r="AD275" s="316">
        <f t="shared" si="68"/>
        <v>0</v>
      </c>
      <c r="AE275" s="274"/>
      <c r="AF275" s="724"/>
      <c r="AG275" s="724"/>
      <c r="AH275" s="315">
        <f t="shared" si="69"/>
        <v>0</v>
      </c>
      <c r="AI275" s="759"/>
      <c r="AJ275" s="759"/>
      <c r="AK275" s="759"/>
      <c r="AL275" s="759"/>
      <c r="AM275" s="759"/>
      <c r="AN275" s="759"/>
      <c r="AO275" s="759"/>
      <c r="AP275" s="759"/>
      <c r="AQ275" s="759"/>
      <c r="AR275" s="759"/>
      <c r="AS275" s="315">
        <f t="shared" si="70"/>
        <v>0</v>
      </c>
      <c r="AT275" s="724"/>
      <c r="AU275" s="724"/>
      <c r="AV275" s="315">
        <f t="shared" si="71"/>
        <v>0</v>
      </c>
      <c r="AW275" s="315">
        <f t="shared" si="72"/>
        <v>0</v>
      </c>
      <c r="AX275" s="168"/>
      <c r="AY275" s="168"/>
      <c r="AZ275" s="720" t="e">
        <f t="shared" si="73"/>
        <v>#N/A</v>
      </c>
      <c r="BA275" s="720" t="e">
        <f t="shared" si="74"/>
        <v>#N/A</v>
      </c>
      <c r="BB275" s="720" t="str">
        <f t="shared" si="75"/>
        <v xml:space="preserve"> / </v>
      </c>
      <c r="BC275" s="720" t="e">
        <f t="shared" si="63"/>
        <v>#DIV/0!</v>
      </c>
      <c r="BD275" s="720" t="e">
        <f t="shared" si="76"/>
        <v>#DIV/0!</v>
      </c>
      <c r="BE275" s="720" t="e">
        <f t="shared" si="77"/>
        <v>#DIV/0!</v>
      </c>
      <c r="BF275" s="765"/>
      <c r="BG275" s="765"/>
      <c r="BH275" s="765"/>
      <c r="BI275" s="765"/>
      <c r="BJ275" s="765"/>
      <c r="BK275" s="765"/>
      <c r="BL275" s="765"/>
      <c r="BM275" s="765"/>
      <c r="BN275" s="765"/>
      <c r="BO275" s="765"/>
      <c r="BP275" s="765"/>
      <c r="BQ275" s="765"/>
      <c r="BR275" s="765"/>
      <c r="BS275" s="765"/>
      <c r="BT275" s="765"/>
      <c r="BU275" s="765"/>
      <c r="BV275" s="765"/>
      <c r="BW275" s="765"/>
      <c r="BX275" s="765"/>
      <c r="BY275" s="765"/>
      <c r="BZ275" s="765"/>
      <c r="CA275" s="765"/>
      <c r="CB275" s="765"/>
      <c r="CC275" s="765"/>
      <c r="CD275" s="26"/>
      <c r="CE275" s="729">
        <f t="shared" si="64"/>
        <v>0</v>
      </c>
      <c r="CF275" s="26"/>
      <c r="CG275" s="26"/>
      <c r="CH275" s="26"/>
      <c r="CI275" s="26"/>
      <c r="CJ275" s="26"/>
      <c r="CK275" s="26"/>
      <c r="CL275" s="26"/>
      <c r="CM275" s="26"/>
      <c r="CN275" s="26"/>
      <c r="CO275" s="26"/>
      <c r="CP275" s="26"/>
      <c r="CQ275" s="26"/>
      <c r="CR275" s="26"/>
      <c r="CS275" s="26"/>
      <c r="CT275" s="26"/>
      <c r="CU275" s="26"/>
    </row>
    <row r="276" spans="1:99" ht="15" customHeight="1" x14ac:dyDescent="0.25">
      <c r="A276" s="334">
        <f t="shared" si="65"/>
        <v>0</v>
      </c>
      <c r="B276" s="722"/>
      <c r="C276" s="722"/>
      <c r="D276" s="722"/>
      <c r="E276" s="722"/>
      <c r="F276" s="722"/>
      <c r="G276" s="722"/>
      <c r="H276" s="723"/>
      <c r="I276" s="22"/>
      <c r="J276" s="22"/>
      <c r="K276" s="22"/>
      <c r="L276" s="10"/>
      <c r="M276" s="22"/>
      <c r="N276" s="725"/>
      <c r="O276" s="10"/>
      <c r="P276" s="726"/>
      <c r="Q276" s="749"/>
      <c r="R276" s="726"/>
      <c r="S276" s="726"/>
      <c r="T276" s="726"/>
      <c r="U276" s="316">
        <f t="shared" si="66"/>
        <v>0</v>
      </c>
      <c r="V276" s="168"/>
      <c r="W276" s="331" t="str">
        <f t="shared" si="67"/>
        <v/>
      </c>
      <c r="X276" s="168"/>
      <c r="Y276" s="168"/>
      <c r="Z276" s="168"/>
      <c r="AA276" s="168"/>
      <c r="AB276" s="168"/>
      <c r="AC276" s="168"/>
      <c r="AD276" s="316">
        <f t="shared" si="68"/>
        <v>0</v>
      </c>
      <c r="AE276" s="274"/>
      <c r="AF276" s="724"/>
      <c r="AG276" s="724"/>
      <c r="AH276" s="315">
        <f t="shared" si="69"/>
        <v>0</v>
      </c>
      <c r="AI276" s="759"/>
      <c r="AJ276" s="759"/>
      <c r="AK276" s="759"/>
      <c r="AL276" s="759"/>
      <c r="AM276" s="759"/>
      <c r="AN276" s="759"/>
      <c r="AO276" s="759"/>
      <c r="AP276" s="759"/>
      <c r="AQ276" s="759"/>
      <c r="AR276" s="759"/>
      <c r="AS276" s="315">
        <f t="shared" si="70"/>
        <v>0</v>
      </c>
      <c r="AT276" s="724"/>
      <c r="AU276" s="724"/>
      <c r="AV276" s="315">
        <f t="shared" si="71"/>
        <v>0</v>
      </c>
      <c r="AW276" s="315">
        <f t="shared" si="72"/>
        <v>0</v>
      </c>
      <c r="AX276" s="168"/>
      <c r="AY276" s="168"/>
      <c r="AZ276" s="720" t="e">
        <f t="shared" si="73"/>
        <v>#N/A</v>
      </c>
      <c r="BA276" s="720" t="e">
        <f t="shared" si="74"/>
        <v>#N/A</v>
      </c>
      <c r="BB276" s="720" t="str">
        <f t="shared" si="75"/>
        <v xml:space="preserve"> / </v>
      </c>
      <c r="BC276" s="720" t="e">
        <f t="shared" si="63"/>
        <v>#DIV/0!</v>
      </c>
      <c r="BD276" s="720" t="e">
        <f t="shared" si="76"/>
        <v>#DIV/0!</v>
      </c>
      <c r="BE276" s="720" t="e">
        <f t="shared" si="77"/>
        <v>#DIV/0!</v>
      </c>
      <c r="BF276" s="765"/>
      <c r="BG276" s="765"/>
      <c r="BH276" s="765"/>
      <c r="BI276" s="765"/>
      <c r="BJ276" s="765"/>
      <c r="BK276" s="765"/>
      <c r="BL276" s="765"/>
      <c r="BM276" s="765"/>
      <c r="BN276" s="765"/>
      <c r="BO276" s="765"/>
      <c r="BP276" s="765"/>
      <c r="BQ276" s="765"/>
      <c r="BR276" s="765"/>
      <c r="BS276" s="765"/>
      <c r="BT276" s="765"/>
      <c r="BU276" s="765"/>
      <c r="BV276" s="765"/>
      <c r="BW276" s="765"/>
      <c r="BX276" s="765"/>
      <c r="BY276" s="765"/>
      <c r="BZ276" s="765"/>
      <c r="CA276" s="765"/>
      <c r="CB276" s="765"/>
      <c r="CC276" s="765"/>
      <c r="CD276" s="26"/>
      <c r="CE276" s="729">
        <f t="shared" si="64"/>
        <v>0</v>
      </c>
      <c r="CF276" s="26"/>
      <c r="CG276" s="26"/>
      <c r="CH276" s="26"/>
      <c r="CI276" s="26"/>
      <c r="CJ276" s="26"/>
      <c r="CK276" s="26"/>
      <c r="CL276" s="26"/>
      <c r="CM276" s="26"/>
      <c r="CN276" s="26"/>
      <c r="CO276" s="26"/>
      <c r="CP276" s="26"/>
      <c r="CQ276" s="26"/>
      <c r="CR276" s="26"/>
      <c r="CS276" s="26"/>
      <c r="CT276" s="26"/>
      <c r="CU276" s="26"/>
    </row>
    <row r="277" spans="1:99" ht="15" customHeight="1" x14ac:dyDescent="0.25">
      <c r="A277" s="334">
        <f t="shared" si="65"/>
        <v>0</v>
      </c>
      <c r="B277" s="722"/>
      <c r="C277" s="722"/>
      <c r="D277" s="722"/>
      <c r="E277" s="722"/>
      <c r="F277" s="722"/>
      <c r="G277" s="722"/>
      <c r="H277" s="723"/>
      <c r="I277" s="22"/>
      <c r="J277" s="22"/>
      <c r="K277" s="22"/>
      <c r="L277" s="10"/>
      <c r="M277" s="22"/>
      <c r="N277" s="725"/>
      <c r="O277" s="10"/>
      <c r="P277" s="726"/>
      <c r="Q277" s="749"/>
      <c r="R277" s="726"/>
      <c r="S277" s="726"/>
      <c r="T277" s="726"/>
      <c r="U277" s="316">
        <f t="shared" si="66"/>
        <v>0</v>
      </c>
      <c r="V277" s="168"/>
      <c r="W277" s="331" t="str">
        <f t="shared" si="67"/>
        <v/>
      </c>
      <c r="X277" s="168"/>
      <c r="Y277" s="168"/>
      <c r="Z277" s="168"/>
      <c r="AA277" s="168"/>
      <c r="AB277" s="168"/>
      <c r="AC277" s="168"/>
      <c r="AD277" s="316">
        <f t="shared" si="68"/>
        <v>0</v>
      </c>
      <c r="AE277" s="274"/>
      <c r="AF277" s="724"/>
      <c r="AG277" s="724"/>
      <c r="AH277" s="315">
        <f t="shared" si="69"/>
        <v>0</v>
      </c>
      <c r="AI277" s="759"/>
      <c r="AJ277" s="759"/>
      <c r="AK277" s="759"/>
      <c r="AL277" s="759"/>
      <c r="AM277" s="759"/>
      <c r="AN277" s="759"/>
      <c r="AO277" s="759"/>
      <c r="AP277" s="759"/>
      <c r="AQ277" s="759"/>
      <c r="AR277" s="759"/>
      <c r="AS277" s="315">
        <f t="shared" si="70"/>
        <v>0</v>
      </c>
      <c r="AT277" s="724"/>
      <c r="AU277" s="724"/>
      <c r="AV277" s="315">
        <f t="shared" si="71"/>
        <v>0</v>
      </c>
      <c r="AW277" s="315">
        <f t="shared" si="72"/>
        <v>0</v>
      </c>
      <c r="AX277" s="168"/>
      <c r="AY277" s="168"/>
      <c r="AZ277" s="720" t="e">
        <f t="shared" si="73"/>
        <v>#N/A</v>
      </c>
      <c r="BA277" s="720" t="e">
        <f t="shared" si="74"/>
        <v>#N/A</v>
      </c>
      <c r="BB277" s="720" t="str">
        <f t="shared" si="75"/>
        <v xml:space="preserve"> / </v>
      </c>
      <c r="BC277" s="720" t="e">
        <f t="shared" si="63"/>
        <v>#DIV/0!</v>
      </c>
      <c r="BD277" s="720" t="e">
        <f t="shared" si="76"/>
        <v>#DIV/0!</v>
      </c>
      <c r="BE277" s="720" t="e">
        <f t="shared" si="77"/>
        <v>#DIV/0!</v>
      </c>
      <c r="BF277" s="765"/>
      <c r="BG277" s="765"/>
      <c r="BH277" s="765"/>
      <c r="BI277" s="765"/>
      <c r="BJ277" s="765"/>
      <c r="BK277" s="765"/>
      <c r="BL277" s="765"/>
      <c r="BM277" s="765"/>
      <c r="BN277" s="765"/>
      <c r="BO277" s="765"/>
      <c r="BP277" s="765"/>
      <c r="BQ277" s="765"/>
      <c r="BR277" s="765"/>
      <c r="BS277" s="765"/>
      <c r="BT277" s="765"/>
      <c r="BU277" s="765"/>
      <c r="BV277" s="765"/>
      <c r="BW277" s="765"/>
      <c r="BX277" s="765"/>
      <c r="BY277" s="765"/>
      <c r="BZ277" s="765"/>
      <c r="CA277" s="765"/>
      <c r="CB277" s="765"/>
      <c r="CC277" s="765"/>
      <c r="CD277" s="26"/>
      <c r="CE277" s="729">
        <f t="shared" si="64"/>
        <v>0</v>
      </c>
      <c r="CF277" s="26"/>
      <c r="CG277" s="26"/>
      <c r="CH277" s="26"/>
      <c r="CI277" s="26"/>
      <c r="CJ277" s="26"/>
      <c r="CK277" s="26"/>
      <c r="CL277" s="26"/>
      <c r="CM277" s="26"/>
      <c r="CN277" s="26"/>
      <c r="CO277" s="26"/>
      <c r="CP277" s="26"/>
      <c r="CQ277" s="26"/>
      <c r="CR277" s="26"/>
      <c r="CS277" s="26"/>
      <c r="CT277" s="26"/>
      <c r="CU277" s="26"/>
    </row>
    <row r="278" spans="1:99" ht="15" customHeight="1" x14ac:dyDescent="0.25">
      <c r="A278" s="334">
        <f t="shared" si="65"/>
        <v>0</v>
      </c>
      <c r="B278" s="722"/>
      <c r="C278" s="722"/>
      <c r="D278" s="722"/>
      <c r="E278" s="722"/>
      <c r="F278" s="722"/>
      <c r="G278" s="722"/>
      <c r="H278" s="723"/>
      <c r="I278" s="22"/>
      <c r="J278" s="22"/>
      <c r="K278" s="22"/>
      <c r="L278" s="10"/>
      <c r="M278" s="22"/>
      <c r="N278" s="725"/>
      <c r="O278" s="10"/>
      <c r="P278" s="726"/>
      <c r="Q278" s="749"/>
      <c r="R278" s="726"/>
      <c r="S278" s="726"/>
      <c r="T278" s="726"/>
      <c r="U278" s="316">
        <f t="shared" si="66"/>
        <v>0</v>
      </c>
      <c r="V278" s="168"/>
      <c r="W278" s="331" t="str">
        <f t="shared" si="67"/>
        <v/>
      </c>
      <c r="X278" s="168"/>
      <c r="Y278" s="168"/>
      <c r="Z278" s="168"/>
      <c r="AA278" s="168"/>
      <c r="AB278" s="168"/>
      <c r="AC278" s="168"/>
      <c r="AD278" s="316">
        <f t="shared" si="68"/>
        <v>0</v>
      </c>
      <c r="AE278" s="274"/>
      <c r="AF278" s="724"/>
      <c r="AG278" s="724"/>
      <c r="AH278" s="315">
        <f t="shared" si="69"/>
        <v>0</v>
      </c>
      <c r="AI278" s="759"/>
      <c r="AJ278" s="759"/>
      <c r="AK278" s="759"/>
      <c r="AL278" s="759"/>
      <c r="AM278" s="759"/>
      <c r="AN278" s="759"/>
      <c r="AO278" s="759"/>
      <c r="AP278" s="759"/>
      <c r="AQ278" s="759"/>
      <c r="AR278" s="759"/>
      <c r="AS278" s="315">
        <f t="shared" si="70"/>
        <v>0</v>
      </c>
      <c r="AT278" s="724"/>
      <c r="AU278" s="724"/>
      <c r="AV278" s="315">
        <f t="shared" si="71"/>
        <v>0</v>
      </c>
      <c r="AW278" s="315">
        <f t="shared" si="72"/>
        <v>0</v>
      </c>
      <c r="AX278" s="168"/>
      <c r="AY278" s="168"/>
      <c r="AZ278" s="720" t="e">
        <f t="shared" si="73"/>
        <v>#N/A</v>
      </c>
      <c r="BA278" s="720" t="e">
        <f t="shared" si="74"/>
        <v>#N/A</v>
      </c>
      <c r="BB278" s="720" t="str">
        <f t="shared" si="75"/>
        <v xml:space="preserve"> / </v>
      </c>
      <c r="BC278" s="720" t="e">
        <f t="shared" si="63"/>
        <v>#DIV/0!</v>
      </c>
      <c r="BD278" s="720" t="e">
        <f t="shared" si="76"/>
        <v>#DIV/0!</v>
      </c>
      <c r="BE278" s="720" t="e">
        <f t="shared" si="77"/>
        <v>#DIV/0!</v>
      </c>
      <c r="BF278" s="765"/>
      <c r="BG278" s="765"/>
      <c r="BH278" s="765"/>
      <c r="BI278" s="765"/>
      <c r="BJ278" s="765"/>
      <c r="BK278" s="765"/>
      <c r="BL278" s="765"/>
      <c r="BM278" s="765"/>
      <c r="BN278" s="765"/>
      <c r="BO278" s="765"/>
      <c r="BP278" s="765"/>
      <c r="BQ278" s="765"/>
      <c r="BR278" s="765"/>
      <c r="BS278" s="765"/>
      <c r="BT278" s="765"/>
      <c r="BU278" s="765"/>
      <c r="BV278" s="765"/>
      <c r="BW278" s="765"/>
      <c r="BX278" s="765"/>
      <c r="BY278" s="765"/>
      <c r="BZ278" s="765"/>
      <c r="CA278" s="765"/>
      <c r="CB278" s="765"/>
      <c r="CC278" s="765"/>
      <c r="CD278" s="26"/>
      <c r="CE278" s="729">
        <f t="shared" si="64"/>
        <v>0</v>
      </c>
      <c r="CF278" s="26"/>
      <c r="CG278" s="26"/>
      <c r="CH278" s="26"/>
      <c r="CI278" s="26"/>
      <c r="CJ278" s="26"/>
      <c r="CK278" s="26"/>
      <c r="CL278" s="26"/>
      <c r="CM278" s="26"/>
      <c r="CN278" s="26"/>
      <c r="CO278" s="26"/>
      <c r="CP278" s="26"/>
      <c r="CQ278" s="26"/>
      <c r="CR278" s="26"/>
      <c r="CS278" s="26"/>
      <c r="CT278" s="26"/>
      <c r="CU278" s="26"/>
    </row>
    <row r="279" spans="1:99" ht="15" customHeight="1" x14ac:dyDescent="0.25">
      <c r="A279" s="334">
        <f t="shared" si="65"/>
        <v>0</v>
      </c>
      <c r="B279" s="722"/>
      <c r="C279" s="722"/>
      <c r="D279" s="722"/>
      <c r="E279" s="722"/>
      <c r="F279" s="722"/>
      <c r="G279" s="722"/>
      <c r="H279" s="723"/>
      <c r="I279" s="22"/>
      <c r="J279" s="22"/>
      <c r="K279" s="22"/>
      <c r="L279" s="10"/>
      <c r="M279" s="22"/>
      <c r="N279" s="725"/>
      <c r="O279" s="10"/>
      <c r="P279" s="726"/>
      <c r="Q279" s="749"/>
      <c r="R279" s="726"/>
      <c r="S279" s="726"/>
      <c r="T279" s="726"/>
      <c r="U279" s="316">
        <f t="shared" si="66"/>
        <v>0</v>
      </c>
      <c r="V279" s="168"/>
      <c r="W279" s="331" t="str">
        <f t="shared" si="67"/>
        <v/>
      </c>
      <c r="X279" s="168"/>
      <c r="Y279" s="168"/>
      <c r="Z279" s="168"/>
      <c r="AA279" s="168"/>
      <c r="AB279" s="168"/>
      <c r="AC279" s="168"/>
      <c r="AD279" s="316">
        <f t="shared" si="68"/>
        <v>0</v>
      </c>
      <c r="AE279" s="274"/>
      <c r="AF279" s="724"/>
      <c r="AG279" s="724"/>
      <c r="AH279" s="315">
        <f t="shared" si="69"/>
        <v>0</v>
      </c>
      <c r="AI279" s="759"/>
      <c r="AJ279" s="759"/>
      <c r="AK279" s="759"/>
      <c r="AL279" s="759"/>
      <c r="AM279" s="759"/>
      <c r="AN279" s="759"/>
      <c r="AO279" s="759"/>
      <c r="AP279" s="759"/>
      <c r="AQ279" s="759"/>
      <c r="AR279" s="759"/>
      <c r="AS279" s="315">
        <f t="shared" si="70"/>
        <v>0</v>
      </c>
      <c r="AT279" s="724"/>
      <c r="AU279" s="724"/>
      <c r="AV279" s="315">
        <f t="shared" si="71"/>
        <v>0</v>
      </c>
      <c r="AW279" s="315">
        <f t="shared" si="72"/>
        <v>0</v>
      </c>
      <c r="AX279" s="168"/>
      <c r="AY279" s="168"/>
      <c r="AZ279" s="720" t="e">
        <f t="shared" si="73"/>
        <v>#N/A</v>
      </c>
      <c r="BA279" s="720" t="e">
        <f t="shared" si="74"/>
        <v>#N/A</v>
      </c>
      <c r="BB279" s="720" t="str">
        <f t="shared" si="75"/>
        <v xml:space="preserve"> / </v>
      </c>
      <c r="BC279" s="720" t="e">
        <f t="shared" si="63"/>
        <v>#DIV/0!</v>
      </c>
      <c r="BD279" s="720" t="e">
        <f t="shared" si="76"/>
        <v>#DIV/0!</v>
      </c>
      <c r="BE279" s="720" t="e">
        <f t="shared" si="77"/>
        <v>#DIV/0!</v>
      </c>
      <c r="BF279" s="765"/>
      <c r="BG279" s="765"/>
      <c r="BH279" s="765"/>
      <c r="BI279" s="765"/>
      <c r="BJ279" s="765"/>
      <c r="BK279" s="765"/>
      <c r="BL279" s="765"/>
      <c r="BM279" s="765"/>
      <c r="BN279" s="765"/>
      <c r="BO279" s="765"/>
      <c r="BP279" s="765"/>
      <c r="BQ279" s="765"/>
      <c r="BR279" s="765"/>
      <c r="BS279" s="765"/>
      <c r="BT279" s="765"/>
      <c r="BU279" s="765"/>
      <c r="BV279" s="765"/>
      <c r="BW279" s="765"/>
      <c r="BX279" s="765"/>
      <c r="BY279" s="765"/>
      <c r="BZ279" s="765"/>
      <c r="CA279" s="765"/>
      <c r="CB279" s="765"/>
      <c r="CC279" s="765"/>
      <c r="CD279" s="26"/>
      <c r="CE279" s="729">
        <f t="shared" si="64"/>
        <v>0</v>
      </c>
      <c r="CF279" s="26"/>
      <c r="CG279" s="26"/>
      <c r="CH279" s="26"/>
      <c r="CI279" s="26"/>
      <c r="CJ279" s="26"/>
      <c r="CK279" s="26"/>
      <c r="CL279" s="26"/>
      <c r="CM279" s="26"/>
      <c r="CN279" s="26"/>
      <c r="CO279" s="26"/>
      <c r="CP279" s="26"/>
      <c r="CQ279" s="26"/>
      <c r="CR279" s="26"/>
      <c r="CS279" s="26"/>
      <c r="CT279" s="26"/>
      <c r="CU279" s="26"/>
    </row>
    <row r="280" spans="1:99" ht="15" customHeight="1" x14ac:dyDescent="0.25">
      <c r="A280" s="334">
        <f t="shared" si="65"/>
        <v>0</v>
      </c>
      <c r="B280" s="722"/>
      <c r="C280" s="722"/>
      <c r="D280" s="722"/>
      <c r="E280" s="722"/>
      <c r="F280" s="722"/>
      <c r="G280" s="722"/>
      <c r="H280" s="723"/>
      <c r="I280" s="22"/>
      <c r="J280" s="22"/>
      <c r="K280" s="22"/>
      <c r="L280" s="10"/>
      <c r="M280" s="22"/>
      <c r="N280" s="725"/>
      <c r="O280" s="10"/>
      <c r="P280" s="726"/>
      <c r="Q280" s="749"/>
      <c r="R280" s="726"/>
      <c r="S280" s="726"/>
      <c r="T280" s="726"/>
      <c r="U280" s="316">
        <f t="shared" si="66"/>
        <v>0</v>
      </c>
      <c r="V280" s="168"/>
      <c r="W280" s="331" t="str">
        <f t="shared" si="67"/>
        <v/>
      </c>
      <c r="X280" s="168"/>
      <c r="Y280" s="168"/>
      <c r="Z280" s="168"/>
      <c r="AA280" s="168"/>
      <c r="AB280" s="168"/>
      <c r="AC280" s="168"/>
      <c r="AD280" s="316">
        <f t="shared" si="68"/>
        <v>0</v>
      </c>
      <c r="AE280" s="274"/>
      <c r="AF280" s="724"/>
      <c r="AG280" s="724"/>
      <c r="AH280" s="315">
        <f t="shared" si="69"/>
        <v>0</v>
      </c>
      <c r="AI280" s="759"/>
      <c r="AJ280" s="759"/>
      <c r="AK280" s="759"/>
      <c r="AL280" s="759"/>
      <c r="AM280" s="759"/>
      <c r="AN280" s="759"/>
      <c r="AO280" s="759"/>
      <c r="AP280" s="759"/>
      <c r="AQ280" s="759"/>
      <c r="AR280" s="759"/>
      <c r="AS280" s="315">
        <f t="shared" si="70"/>
        <v>0</v>
      </c>
      <c r="AT280" s="724"/>
      <c r="AU280" s="724"/>
      <c r="AV280" s="315">
        <f t="shared" si="71"/>
        <v>0</v>
      </c>
      <c r="AW280" s="315">
        <f t="shared" si="72"/>
        <v>0</v>
      </c>
      <c r="AX280" s="168"/>
      <c r="AY280" s="168"/>
      <c r="AZ280" s="720" t="e">
        <f t="shared" si="73"/>
        <v>#N/A</v>
      </c>
      <c r="BA280" s="720" t="e">
        <f t="shared" si="74"/>
        <v>#N/A</v>
      </c>
      <c r="BB280" s="720" t="str">
        <f t="shared" si="75"/>
        <v xml:space="preserve"> / </v>
      </c>
      <c r="BC280" s="720" t="e">
        <f t="shared" si="63"/>
        <v>#DIV/0!</v>
      </c>
      <c r="BD280" s="720" t="e">
        <f t="shared" si="76"/>
        <v>#DIV/0!</v>
      </c>
      <c r="BE280" s="720" t="e">
        <f t="shared" si="77"/>
        <v>#DIV/0!</v>
      </c>
      <c r="BF280" s="765"/>
      <c r="BG280" s="765"/>
      <c r="BH280" s="765"/>
      <c r="BI280" s="765"/>
      <c r="BJ280" s="765"/>
      <c r="BK280" s="765"/>
      <c r="BL280" s="765"/>
      <c r="BM280" s="765"/>
      <c r="BN280" s="765"/>
      <c r="BO280" s="765"/>
      <c r="BP280" s="765"/>
      <c r="BQ280" s="765"/>
      <c r="BR280" s="765"/>
      <c r="BS280" s="765"/>
      <c r="BT280" s="765"/>
      <c r="BU280" s="765"/>
      <c r="BV280" s="765"/>
      <c r="BW280" s="765"/>
      <c r="BX280" s="765"/>
      <c r="BY280" s="765"/>
      <c r="BZ280" s="765"/>
      <c r="CA280" s="765"/>
      <c r="CB280" s="765"/>
      <c r="CC280" s="765"/>
      <c r="CD280" s="26"/>
      <c r="CE280" s="729">
        <f t="shared" si="64"/>
        <v>0</v>
      </c>
      <c r="CF280" s="26"/>
      <c r="CG280" s="26"/>
      <c r="CH280" s="26"/>
      <c r="CI280" s="26"/>
      <c r="CJ280" s="26"/>
      <c r="CK280" s="26"/>
      <c r="CL280" s="26"/>
      <c r="CM280" s="26"/>
      <c r="CN280" s="26"/>
      <c r="CO280" s="26"/>
      <c r="CP280" s="26"/>
      <c r="CQ280" s="26"/>
      <c r="CR280" s="26"/>
      <c r="CS280" s="26"/>
      <c r="CT280" s="26"/>
      <c r="CU280" s="26"/>
    </row>
    <row r="281" spans="1:99" ht="15" customHeight="1" x14ac:dyDescent="0.25">
      <c r="A281" s="334">
        <f t="shared" si="65"/>
        <v>0</v>
      </c>
      <c r="B281" s="722"/>
      <c r="C281" s="722"/>
      <c r="D281" s="722"/>
      <c r="E281" s="722"/>
      <c r="F281" s="722"/>
      <c r="G281" s="722"/>
      <c r="H281" s="723"/>
      <c r="I281" s="22"/>
      <c r="J281" s="22"/>
      <c r="K281" s="22"/>
      <c r="L281" s="10"/>
      <c r="M281" s="22"/>
      <c r="N281" s="725"/>
      <c r="O281" s="10"/>
      <c r="P281" s="726"/>
      <c r="Q281" s="749"/>
      <c r="R281" s="726"/>
      <c r="S281" s="726"/>
      <c r="T281" s="726"/>
      <c r="U281" s="316">
        <f t="shared" si="66"/>
        <v>0</v>
      </c>
      <c r="V281" s="168"/>
      <c r="W281" s="331" t="str">
        <f t="shared" si="67"/>
        <v/>
      </c>
      <c r="X281" s="168"/>
      <c r="Y281" s="168"/>
      <c r="Z281" s="168"/>
      <c r="AA281" s="168"/>
      <c r="AB281" s="168"/>
      <c r="AC281" s="168"/>
      <c r="AD281" s="316">
        <f t="shared" si="68"/>
        <v>0</v>
      </c>
      <c r="AE281" s="274"/>
      <c r="AF281" s="724"/>
      <c r="AG281" s="724"/>
      <c r="AH281" s="315">
        <f t="shared" si="69"/>
        <v>0</v>
      </c>
      <c r="AI281" s="759"/>
      <c r="AJ281" s="759"/>
      <c r="AK281" s="759"/>
      <c r="AL281" s="759"/>
      <c r="AM281" s="759"/>
      <c r="AN281" s="759"/>
      <c r="AO281" s="759"/>
      <c r="AP281" s="759"/>
      <c r="AQ281" s="759"/>
      <c r="AR281" s="759"/>
      <c r="AS281" s="315">
        <f t="shared" si="70"/>
        <v>0</v>
      </c>
      <c r="AT281" s="724"/>
      <c r="AU281" s="724"/>
      <c r="AV281" s="315">
        <f t="shared" si="71"/>
        <v>0</v>
      </c>
      <c r="AW281" s="315">
        <f t="shared" si="72"/>
        <v>0</v>
      </c>
      <c r="AX281" s="168"/>
      <c r="AY281" s="168"/>
      <c r="AZ281" s="720" t="e">
        <f t="shared" si="73"/>
        <v>#N/A</v>
      </c>
      <c r="BA281" s="720" t="e">
        <f t="shared" si="74"/>
        <v>#N/A</v>
      </c>
      <c r="BB281" s="720" t="str">
        <f t="shared" si="75"/>
        <v xml:space="preserve"> / </v>
      </c>
      <c r="BC281" s="720" t="e">
        <f t="shared" si="63"/>
        <v>#DIV/0!</v>
      </c>
      <c r="BD281" s="720" t="e">
        <f t="shared" si="76"/>
        <v>#DIV/0!</v>
      </c>
      <c r="BE281" s="720" t="e">
        <f t="shared" si="77"/>
        <v>#DIV/0!</v>
      </c>
      <c r="BF281" s="765"/>
      <c r="BG281" s="765"/>
      <c r="BH281" s="765"/>
      <c r="BI281" s="765"/>
      <c r="BJ281" s="765"/>
      <c r="BK281" s="765"/>
      <c r="BL281" s="765"/>
      <c r="BM281" s="765"/>
      <c r="BN281" s="765"/>
      <c r="BO281" s="765"/>
      <c r="BP281" s="765"/>
      <c r="BQ281" s="765"/>
      <c r="BR281" s="765"/>
      <c r="BS281" s="765"/>
      <c r="BT281" s="765"/>
      <c r="BU281" s="765"/>
      <c r="BV281" s="765"/>
      <c r="BW281" s="765"/>
      <c r="BX281" s="765"/>
      <c r="BY281" s="765"/>
      <c r="BZ281" s="765"/>
      <c r="CA281" s="765"/>
      <c r="CB281" s="765"/>
      <c r="CC281" s="765"/>
      <c r="CD281" s="26"/>
      <c r="CE281" s="729">
        <f t="shared" si="64"/>
        <v>0</v>
      </c>
      <c r="CF281" s="26"/>
      <c r="CG281" s="26"/>
      <c r="CH281" s="26"/>
      <c r="CI281" s="26"/>
      <c r="CJ281" s="26"/>
      <c r="CK281" s="26"/>
      <c r="CL281" s="26"/>
      <c r="CM281" s="26"/>
      <c r="CN281" s="26"/>
      <c r="CO281" s="26"/>
      <c r="CP281" s="26"/>
      <c r="CQ281" s="26"/>
      <c r="CR281" s="26"/>
      <c r="CS281" s="26"/>
      <c r="CT281" s="26"/>
      <c r="CU281" s="26"/>
    </row>
    <row r="282" spans="1:99" ht="15" customHeight="1" x14ac:dyDescent="0.25">
      <c r="A282" s="334">
        <f t="shared" si="65"/>
        <v>0</v>
      </c>
      <c r="B282" s="722"/>
      <c r="C282" s="722"/>
      <c r="D282" s="722"/>
      <c r="E282" s="722"/>
      <c r="F282" s="722"/>
      <c r="G282" s="722"/>
      <c r="H282" s="723"/>
      <c r="I282" s="22"/>
      <c r="J282" s="22"/>
      <c r="K282" s="22"/>
      <c r="L282" s="10"/>
      <c r="M282" s="22"/>
      <c r="N282" s="725"/>
      <c r="O282" s="10"/>
      <c r="P282" s="726"/>
      <c r="Q282" s="749"/>
      <c r="R282" s="726"/>
      <c r="S282" s="726"/>
      <c r="T282" s="726"/>
      <c r="U282" s="316">
        <f t="shared" si="66"/>
        <v>0</v>
      </c>
      <c r="V282" s="168"/>
      <c r="W282" s="331" t="str">
        <f t="shared" si="67"/>
        <v/>
      </c>
      <c r="X282" s="168"/>
      <c r="Y282" s="168"/>
      <c r="Z282" s="168"/>
      <c r="AA282" s="168"/>
      <c r="AB282" s="168"/>
      <c r="AC282" s="168"/>
      <c r="AD282" s="316">
        <f t="shared" si="68"/>
        <v>0</v>
      </c>
      <c r="AE282" s="274"/>
      <c r="AF282" s="724"/>
      <c r="AG282" s="724"/>
      <c r="AH282" s="315">
        <f t="shared" si="69"/>
        <v>0</v>
      </c>
      <c r="AI282" s="759"/>
      <c r="AJ282" s="759"/>
      <c r="AK282" s="759"/>
      <c r="AL282" s="759"/>
      <c r="AM282" s="759"/>
      <c r="AN282" s="759"/>
      <c r="AO282" s="759"/>
      <c r="AP282" s="759"/>
      <c r="AQ282" s="759"/>
      <c r="AR282" s="759"/>
      <c r="AS282" s="315">
        <f t="shared" si="70"/>
        <v>0</v>
      </c>
      <c r="AT282" s="724"/>
      <c r="AU282" s="724"/>
      <c r="AV282" s="315">
        <f t="shared" si="71"/>
        <v>0</v>
      </c>
      <c r="AW282" s="315">
        <f t="shared" si="72"/>
        <v>0</v>
      </c>
      <c r="AX282" s="168"/>
      <c r="AY282" s="168"/>
      <c r="AZ282" s="720" t="e">
        <f t="shared" si="73"/>
        <v>#N/A</v>
      </c>
      <c r="BA282" s="720" t="e">
        <f t="shared" si="74"/>
        <v>#N/A</v>
      </c>
      <c r="BB282" s="720" t="str">
        <f t="shared" si="75"/>
        <v xml:space="preserve"> / </v>
      </c>
      <c r="BC282" s="720" t="e">
        <f t="shared" si="63"/>
        <v>#DIV/0!</v>
      </c>
      <c r="BD282" s="720" t="e">
        <f t="shared" si="76"/>
        <v>#DIV/0!</v>
      </c>
      <c r="BE282" s="720" t="e">
        <f t="shared" si="77"/>
        <v>#DIV/0!</v>
      </c>
      <c r="BF282" s="765"/>
      <c r="BG282" s="765"/>
      <c r="BH282" s="765"/>
      <c r="BI282" s="765"/>
      <c r="BJ282" s="765"/>
      <c r="BK282" s="765"/>
      <c r="BL282" s="765"/>
      <c r="BM282" s="765"/>
      <c r="BN282" s="765"/>
      <c r="BO282" s="765"/>
      <c r="BP282" s="765"/>
      <c r="BQ282" s="765"/>
      <c r="BR282" s="765"/>
      <c r="BS282" s="765"/>
      <c r="BT282" s="765"/>
      <c r="BU282" s="765"/>
      <c r="BV282" s="765"/>
      <c r="BW282" s="765"/>
      <c r="BX282" s="765"/>
      <c r="BY282" s="765"/>
      <c r="BZ282" s="765"/>
      <c r="CA282" s="765"/>
      <c r="CB282" s="765"/>
      <c r="CC282" s="765"/>
      <c r="CD282" s="26"/>
      <c r="CE282" s="729">
        <f t="shared" si="64"/>
        <v>0</v>
      </c>
      <c r="CF282" s="26"/>
      <c r="CG282" s="26"/>
      <c r="CH282" s="26"/>
      <c r="CI282" s="26"/>
      <c r="CJ282" s="26"/>
      <c r="CK282" s="26"/>
      <c r="CL282" s="26"/>
      <c r="CM282" s="26"/>
      <c r="CN282" s="26"/>
      <c r="CO282" s="26"/>
      <c r="CP282" s="26"/>
      <c r="CQ282" s="26"/>
      <c r="CR282" s="26"/>
      <c r="CS282" s="26"/>
      <c r="CT282" s="26"/>
      <c r="CU282" s="26"/>
    </row>
    <row r="283" spans="1:99" ht="15" customHeight="1" x14ac:dyDescent="0.25">
      <c r="A283" s="334">
        <f t="shared" si="65"/>
        <v>0</v>
      </c>
      <c r="B283" s="722"/>
      <c r="C283" s="722"/>
      <c r="D283" s="722"/>
      <c r="E283" s="722"/>
      <c r="F283" s="722"/>
      <c r="G283" s="722"/>
      <c r="H283" s="723"/>
      <c r="I283" s="22"/>
      <c r="J283" s="22"/>
      <c r="K283" s="22"/>
      <c r="L283" s="10"/>
      <c r="M283" s="22"/>
      <c r="N283" s="725"/>
      <c r="O283" s="10"/>
      <c r="P283" s="726"/>
      <c r="Q283" s="749"/>
      <c r="R283" s="726"/>
      <c r="S283" s="726"/>
      <c r="T283" s="726"/>
      <c r="U283" s="316">
        <f t="shared" si="66"/>
        <v>0</v>
      </c>
      <c r="V283" s="168"/>
      <c r="W283" s="331" t="str">
        <f t="shared" si="67"/>
        <v/>
      </c>
      <c r="X283" s="168"/>
      <c r="Y283" s="168"/>
      <c r="Z283" s="168"/>
      <c r="AA283" s="168"/>
      <c r="AB283" s="168"/>
      <c r="AC283" s="168"/>
      <c r="AD283" s="316">
        <f t="shared" si="68"/>
        <v>0</v>
      </c>
      <c r="AE283" s="274"/>
      <c r="AF283" s="724"/>
      <c r="AG283" s="724"/>
      <c r="AH283" s="315">
        <f t="shared" si="69"/>
        <v>0</v>
      </c>
      <c r="AI283" s="759"/>
      <c r="AJ283" s="759"/>
      <c r="AK283" s="759"/>
      <c r="AL283" s="759"/>
      <c r="AM283" s="759"/>
      <c r="AN283" s="759"/>
      <c r="AO283" s="759"/>
      <c r="AP283" s="759"/>
      <c r="AQ283" s="759"/>
      <c r="AR283" s="759"/>
      <c r="AS283" s="315">
        <f t="shared" si="70"/>
        <v>0</v>
      </c>
      <c r="AT283" s="724"/>
      <c r="AU283" s="724"/>
      <c r="AV283" s="315">
        <f t="shared" si="71"/>
        <v>0</v>
      </c>
      <c r="AW283" s="315">
        <f t="shared" si="72"/>
        <v>0</v>
      </c>
      <c r="AX283" s="168"/>
      <c r="AY283" s="168"/>
      <c r="AZ283" s="720" t="e">
        <f t="shared" si="73"/>
        <v>#N/A</v>
      </c>
      <c r="BA283" s="720" t="e">
        <f t="shared" si="74"/>
        <v>#N/A</v>
      </c>
      <c r="BB283" s="720" t="str">
        <f t="shared" si="75"/>
        <v xml:space="preserve"> / </v>
      </c>
      <c r="BC283" s="720" t="e">
        <f t="shared" si="63"/>
        <v>#DIV/0!</v>
      </c>
      <c r="BD283" s="720" t="e">
        <f t="shared" si="76"/>
        <v>#DIV/0!</v>
      </c>
      <c r="BE283" s="720" t="e">
        <f t="shared" si="77"/>
        <v>#DIV/0!</v>
      </c>
      <c r="BF283" s="765"/>
      <c r="BG283" s="765"/>
      <c r="BH283" s="765"/>
      <c r="BI283" s="765"/>
      <c r="BJ283" s="765"/>
      <c r="BK283" s="765"/>
      <c r="BL283" s="765"/>
      <c r="BM283" s="765"/>
      <c r="BN283" s="765"/>
      <c r="BO283" s="765"/>
      <c r="BP283" s="765"/>
      <c r="BQ283" s="765"/>
      <c r="BR283" s="765"/>
      <c r="BS283" s="765"/>
      <c r="BT283" s="765"/>
      <c r="BU283" s="765"/>
      <c r="BV283" s="765"/>
      <c r="BW283" s="765"/>
      <c r="BX283" s="765"/>
      <c r="BY283" s="765"/>
      <c r="BZ283" s="765"/>
      <c r="CA283" s="765"/>
      <c r="CB283" s="765"/>
      <c r="CC283" s="765"/>
      <c r="CD283" s="26"/>
      <c r="CE283" s="729">
        <f t="shared" si="64"/>
        <v>0</v>
      </c>
      <c r="CF283" s="26"/>
      <c r="CG283" s="26"/>
      <c r="CH283" s="26"/>
      <c r="CI283" s="26"/>
      <c r="CJ283" s="26"/>
      <c r="CK283" s="26"/>
      <c r="CL283" s="26"/>
      <c r="CM283" s="26"/>
      <c r="CN283" s="26"/>
      <c r="CO283" s="26"/>
      <c r="CP283" s="26"/>
      <c r="CQ283" s="26"/>
      <c r="CR283" s="26"/>
      <c r="CS283" s="26"/>
      <c r="CT283" s="26"/>
      <c r="CU283" s="26"/>
    </row>
    <row r="284" spans="1:99" ht="15" customHeight="1" x14ac:dyDescent="0.25">
      <c r="A284" s="334">
        <f t="shared" si="65"/>
        <v>0</v>
      </c>
      <c r="B284" s="722"/>
      <c r="C284" s="722"/>
      <c r="D284" s="722"/>
      <c r="E284" s="722"/>
      <c r="F284" s="722"/>
      <c r="G284" s="722"/>
      <c r="H284" s="723"/>
      <c r="I284" s="22"/>
      <c r="J284" s="22"/>
      <c r="K284" s="22"/>
      <c r="L284" s="10"/>
      <c r="M284" s="22"/>
      <c r="N284" s="725"/>
      <c r="O284" s="10"/>
      <c r="P284" s="726"/>
      <c r="Q284" s="749"/>
      <c r="R284" s="726"/>
      <c r="S284" s="726"/>
      <c r="T284" s="726"/>
      <c r="U284" s="316">
        <f t="shared" si="66"/>
        <v>0</v>
      </c>
      <c r="V284" s="168"/>
      <c r="W284" s="331" t="str">
        <f t="shared" si="67"/>
        <v/>
      </c>
      <c r="X284" s="168"/>
      <c r="Y284" s="168"/>
      <c r="Z284" s="168"/>
      <c r="AA284" s="168"/>
      <c r="AB284" s="168"/>
      <c r="AC284" s="168"/>
      <c r="AD284" s="316">
        <f t="shared" si="68"/>
        <v>0</v>
      </c>
      <c r="AE284" s="274"/>
      <c r="AF284" s="724"/>
      <c r="AG284" s="724"/>
      <c r="AH284" s="315">
        <f t="shared" si="69"/>
        <v>0</v>
      </c>
      <c r="AI284" s="759"/>
      <c r="AJ284" s="759"/>
      <c r="AK284" s="759"/>
      <c r="AL284" s="759"/>
      <c r="AM284" s="759"/>
      <c r="AN284" s="759"/>
      <c r="AO284" s="759"/>
      <c r="AP284" s="759"/>
      <c r="AQ284" s="759"/>
      <c r="AR284" s="759"/>
      <c r="AS284" s="315">
        <f t="shared" si="70"/>
        <v>0</v>
      </c>
      <c r="AT284" s="724"/>
      <c r="AU284" s="724"/>
      <c r="AV284" s="315">
        <f t="shared" si="71"/>
        <v>0</v>
      </c>
      <c r="AW284" s="315">
        <f t="shared" si="72"/>
        <v>0</v>
      </c>
      <c r="AX284" s="168"/>
      <c r="AY284" s="168"/>
      <c r="AZ284" s="720" t="e">
        <f t="shared" si="73"/>
        <v>#N/A</v>
      </c>
      <c r="BA284" s="720" t="e">
        <f t="shared" si="74"/>
        <v>#N/A</v>
      </c>
      <c r="BB284" s="720" t="str">
        <f t="shared" si="75"/>
        <v xml:space="preserve"> / </v>
      </c>
      <c r="BC284" s="720" t="e">
        <f t="shared" si="63"/>
        <v>#DIV/0!</v>
      </c>
      <c r="BD284" s="720" t="e">
        <f t="shared" si="76"/>
        <v>#DIV/0!</v>
      </c>
      <c r="BE284" s="720" t="e">
        <f t="shared" si="77"/>
        <v>#DIV/0!</v>
      </c>
      <c r="BF284" s="765"/>
      <c r="BG284" s="765"/>
      <c r="BH284" s="765"/>
      <c r="BI284" s="765"/>
      <c r="BJ284" s="765"/>
      <c r="BK284" s="765"/>
      <c r="BL284" s="765"/>
      <c r="BM284" s="765"/>
      <c r="BN284" s="765"/>
      <c r="BO284" s="765"/>
      <c r="BP284" s="765"/>
      <c r="BQ284" s="765"/>
      <c r="BR284" s="765"/>
      <c r="BS284" s="765"/>
      <c r="BT284" s="765"/>
      <c r="BU284" s="765"/>
      <c r="BV284" s="765"/>
      <c r="BW284" s="765"/>
      <c r="BX284" s="765"/>
      <c r="BY284" s="765"/>
      <c r="BZ284" s="765"/>
      <c r="CA284" s="765"/>
      <c r="CB284" s="765"/>
      <c r="CC284" s="765"/>
      <c r="CD284" s="26"/>
      <c r="CE284" s="729">
        <f t="shared" si="64"/>
        <v>0</v>
      </c>
      <c r="CF284" s="26"/>
      <c r="CG284" s="26"/>
      <c r="CH284" s="26"/>
      <c r="CI284" s="26"/>
      <c r="CJ284" s="26"/>
      <c r="CK284" s="26"/>
      <c r="CL284" s="26"/>
      <c r="CM284" s="26"/>
      <c r="CN284" s="26"/>
      <c r="CO284" s="26"/>
      <c r="CP284" s="26"/>
      <c r="CQ284" s="26"/>
      <c r="CR284" s="26"/>
      <c r="CS284" s="26"/>
      <c r="CT284" s="26"/>
      <c r="CU284" s="26"/>
    </row>
    <row r="285" spans="1:99" ht="15" customHeight="1" x14ac:dyDescent="0.25">
      <c r="A285" s="334">
        <f t="shared" si="65"/>
        <v>0</v>
      </c>
      <c r="B285" s="722"/>
      <c r="C285" s="722"/>
      <c r="D285" s="722"/>
      <c r="E285" s="722"/>
      <c r="F285" s="722"/>
      <c r="G285" s="722"/>
      <c r="H285" s="723"/>
      <c r="I285" s="22"/>
      <c r="J285" s="22"/>
      <c r="K285" s="22"/>
      <c r="L285" s="10"/>
      <c r="M285" s="22"/>
      <c r="N285" s="725"/>
      <c r="O285" s="10"/>
      <c r="P285" s="726"/>
      <c r="Q285" s="749"/>
      <c r="R285" s="726"/>
      <c r="S285" s="726"/>
      <c r="T285" s="726"/>
      <c r="U285" s="316">
        <f t="shared" si="66"/>
        <v>0</v>
      </c>
      <c r="V285" s="168"/>
      <c r="W285" s="331" t="str">
        <f t="shared" si="67"/>
        <v/>
      </c>
      <c r="X285" s="168"/>
      <c r="Y285" s="168"/>
      <c r="Z285" s="168"/>
      <c r="AA285" s="168"/>
      <c r="AB285" s="168"/>
      <c r="AC285" s="168"/>
      <c r="AD285" s="316">
        <f t="shared" si="68"/>
        <v>0</v>
      </c>
      <c r="AE285" s="274"/>
      <c r="AF285" s="724"/>
      <c r="AG285" s="724"/>
      <c r="AH285" s="315">
        <f t="shared" si="69"/>
        <v>0</v>
      </c>
      <c r="AI285" s="759"/>
      <c r="AJ285" s="759"/>
      <c r="AK285" s="759"/>
      <c r="AL285" s="759"/>
      <c r="AM285" s="759"/>
      <c r="AN285" s="759"/>
      <c r="AO285" s="759"/>
      <c r="AP285" s="759"/>
      <c r="AQ285" s="759"/>
      <c r="AR285" s="759"/>
      <c r="AS285" s="315">
        <f t="shared" si="70"/>
        <v>0</v>
      </c>
      <c r="AT285" s="724"/>
      <c r="AU285" s="724"/>
      <c r="AV285" s="315">
        <f t="shared" si="71"/>
        <v>0</v>
      </c>
      <c r="AW285" s="315">
        <f t="shared" si="72"/>
        <v>0</v>
      </c>
      <c r="AX285" s="168"/>
      <c r="AY285" s="168"/>
      <c r="AZ285" s="720" t="e">
        <f t="shared" si="73"/>
        <v>#N/A</v>
      </c>
      <c r="BA285" s="720" t="e">
        <f t="shared" si="74"/>
        <v>#N/A</v>
      </c>
      <c r="BB285" s="720" t="str">
        <f t="shared" si="75"/>
        <v xml:space="preserve"> / </v>
      </c>
      <c r="BC285" s="720" t="e">
        <f t="shared" si="63"/>
        <v>#DIV/0!</v>
      </c>
      <c r="BD285" s="720" t="e">
        <f t="shared" si="76"/>
        <v>#DIV/0!</v>
      </c>
      <c r="BE285" s="720" t="e">
        <f t="shared" si="77"/>
        <v>#DIV/0!</v>
      </c>
      <c r="BF285" s="765"/>
      <c r="BG285" s="765"/>
      <c r="BH285" s="765"/>
      <c r="BI285" s="765"/>
      <c r="BJ285" s="765"/>
      <c r="BK285" s="765"/>
      <c r="BL285" s="765"/>
      <c r="BM285" s="765"/>
      <c r="BN285" s="765"/>
      <c r="BO285" s="765"/>
      <c r="BP285" s="765"/>
      <c r="BQ285" s="765"/>
      <c r="BR285" s="765"/>
      <c r="BS285" s="765"/>
      <c r="BT285" s="765"/>
      <c r="BU285" s="765"/>
      <c r="BV285" s="765"/>
      <c r="BW285" s="765"/>
      <c r="BX285" s="765"/>
      <c r="BY285" s="765"/>
      <c r="BZ285" s="765"/>
      <c r="CA285" s="765"/>
      <c r="CB285" s="765"/>
      <c r="CC285" s="765"/>
      <c r="CD285" s="26"/>
      <c r="CE285" s="729">
        <f t="shared" si="64"/>
        <v>0</v>
      </c>
      <c r="CF285" s="26"/>
      <c r="CG285" s="26"/>
      <c r="CH285" s="26"/>
      <c r="CI285" s="26"/>
      <c r="CJ285" s="26"/>
      <c r="CK285" s="26"/>
      <c r="CL285" s="26"/>
      <c r="CM285" s="26"/>
      <c r="CN285" s="26"/>
      <c r="CO285" s="26"/>
      <c r="CP285" s="26"/>
      <c r="CQ285" s="26"/>
      <c r="CR285" s="26"/>
      <c r="CS285" s="26"/>
      <c r="CT285" s="26"/>
      <c r="CU285" s="26"/>
    </row>
    <row r="286" spans="1:99" ht="15" customHeight="1" x14ac:dyDescent="0.25">
      <c r="A286" s="334">
        <f t="shared" si="65"/>
        <v>0</v>
      </c>
      <c r="B286" s="722"/>
      <c r="C286" s="722"/>
      <c r="D286" s="722"/>
      <c r="E286" s="722"/>
      <c r="F286" s="722"/>
      <c r="G286" s="722"/>
      <c r="H286" s="723"/>
      <c r="I286" s="22"/>
      <c r="J286" s="22"/>
      <c r="K286" s="22"/>
      <c r="L286" s="10"/>
      <c r="M286" s="22"/>
      <c r="N286" s="725"/>
      <c r="O286" s="10"/>
      <c r="P286" s="726"/>
      <c r="Q286" s="749"/>
      <c r="R286" s="726"/>
      <c r="S286" s="726"/>
      <c r="T286" s="726"/>
      <c r="U286" s="316">
        <f t="shared" si="66"/>
        <v>0</v>
      </c>
      <c r="V286" s="168"/>
      <c r="W286" s="331" t="str">
        <f t="shared" si="67"/>
        <v/>
      </c>
      <c r="X286" s="168"/>
      <c r="Y286" s="168"/>
      <c r="Z286" s="168"/>
      <c r="AA286" s="168"/>
      <c r="AB286" s="168"/>
      <c r="AC286" s="168"/>
      <c r="AD286" s="316">
        <f t="shared" si="68"/>
        <v>0</v>
      </c>
      <c r="AE286" s="274"/>
      <c r="AF286" s="724"/>
      <c r="AG286" s="724"/>
      <c r="AH286" s="315">
        <f t="shared" si="69"/>
        <v>0</v>
      </c>
      <c r="AI286" s="759"/>
      <c r="AJ286" s="759"/>
      <c r="AK286" s="759"/>
      <c r="AL286" s="759"/>
      <c r="AM286" s="759"/>
      <c r="AN286" s="759"/>
      <c r="AO286" s="759"/>
      <c r="AP286" s="759"/>
      <c r="AQ286" s="759"/>
      <c r="AR286" s="759"/>
      <c r="AS286" s="315">
        <f t="shared" si="70"/>
        <v>0</v>
      </c>
      <c r="AT286" s="724"/>
      <c r="AU286" s="724"/>
      <c r="AV286" s="315">
        <f t="shared" si="71"/>
        <v>0</v>
      </c>
      <c r="AW286" s="315">
        <f t="shared" si="72"/>
        <v>0</v>
      </c>
      <c r="AX286" s="168"/>
      <c r="AY286" s="168"/>
      <c r="AZ286" s="720" t="e">
        <f t="shared" si="73"/>
        <v>#N/A</v>
      </c>
      <c r="BA286" s="720" t="e">
        <f t="shared" si="74"/>
        <v>#N/A</v>
      </c>
      <c r="BB286" s="720" t="str">
        <f t="shared" si="75"/>
        <v xml:space="preserve"> / </v>
      </c>
      <c r="BC286" s="720" t="e">
        <f t="shared" si="63"/>
        <v>#DIV/0!</v>
      </c>
      <c r="BD286" s="720" t="e">
        <f t="shared" si="76"/>
        <v>#DIV/0!</v>
      </c>
      <c r="BE286" s="720" t="e">
        <f t="shared" si="77"/>
        <v>#DIV/0!</v>
      </c>
      <c r="BF286" s="765"/>
      <c r="BG286" s="765"/>
      <c r="BH286" s="765"/>
      <c r="BI286" s="765"/>
      <c r="BJ286" s="765"/>
      <c r="BK286" s="765"/>
      <c r="BL286" s="765"/>
      <c r="BM286" s="765"/>
      <c r="BN286" s="765"/>
      <c r="BO286" s="765"/>
      <c r="BP286" s="765"/>
      <c r="BQ286" s="765"/>
      <c r="BR286" s="765"/>
      <c r="BS286" s="765"/>
      <c r="BT286" s="765"/>
      <c r="BU286" s="765"/>
      <c r="BV286" s="765"/>
      <c r="BW286" s="765"/>
      <c r="BX286" s="765"/>
      <c r="BY286" s="765"/>
      <c r="BZ286" s="765"/>
      <c r="CA286" s="765"/>
      <c r="CB286" s="765"/>
      <c r="CC286" s="765"/>
      <c r="CD286" s="26"/>
      <c r="CE286" s="729">
        <f t="shared" si="64"/>
        <v>0</v>
      </c>
      <c r="CF286" s="26"/>
      <c r="CG286" s="26"/>
      <c r="CH286" s="26"/>
      <c r="CI286" s="26"/>
      <c r="CJ286" s="26"/>
      <c r="CK286" s="26"/>
      <c r="CL286" s="26"/>
      <c r="CM286" s="26"/>
      <c r="CN286" s="26"/>
      <c r="CO286" s="26"/>
      <c r="CP286" s="26"/>
      <c r="CQ286" s="26"/>
      <c r="CR286" s="26"/>
      <c r="CS286" s="26"/>
      <c r="CT286" s="26"/>
      <c r="CU286" s="26"/>
    </row>
    <row r="287" spans="1:99" ht="15" customHeight="1" x14ac:dyDescent="0.25">
      <c r="A287" s="334">
        <f t="shared" si="65"/>
        <v>0</v>
      </c>
      <c r="B287" s="722"/>
      <c r="C287" s="722"/>
      <c r="D287" s="722"/>
      <c r="E287" s="722"/>
      <c r="F287" s="722"/>
      <c r="G287" s="722"/>
      <c r="H287" s="723"/>
      <c r="I287" s="22"/>
      <c r="J287" s="22"/>
      <c r="K287" s="22"/>
      <c r="L287" s="10"/>
      <c r="M287" s="22"/>
      <c r="N287" s="725"/>
      <c r="O287" s="10"/>
      <c r="P287" s="726"/>
      <c r="Q287" s="749"/>
      <c r="R287" s="726"/>
      <c r="S287" s="726"/>
      <c r="T287" s="726"/>
      <c r="U287" s="316">
        <f t="shared" si="66"/>
        <v>0</v>
      </c>
      <c r="V287" s="168"/>
      <c r="W287" s="331" t="str">
        <f t="shared" si="67"/>
        <v/>
      </c>
      <c r="X287" s="168"/>
      <c r="Y287" s="168"/>
      <c r="Z287" s="168"/>
      <c r="AA287" s="168"/>
      <c r="AB287" s="168"/>
      <c r="AC287" s="168"/>
      <c r="AD287" s="316">
        <f t="shared" si="68"/>
        <v>0</v>
      </c>
      <c r="AE287" s="274"/>
      <c r="AF287" s="724"/>
      <c r="AG287" s="724"/>
      <c r="AH287" s="315">
        <f t="shared" si="69"/>
        <v>0</v>
      </c>
      <c r="AI287" s="759"/>
      <c r="AJ287" s="759"/>
      <c r="AK287" s="759"/>
      <c r="AL287" s="759"/>
      <c r="AM287" s="759"/>
      <c r="AN287" s="759"/>
      <c r="AO287" s="759"/>
      <c r="AP287" s="759"/>
      <c r="AQ287" s="759"/>
      <c r="AR287" s="759"/>
      <c r="AS287" s="315">
        <f t="shared" si="70"/>
        <v>0</v>
      </c>
      <c r="AT287" s="724"/>
      <c r="AU287" s="724"/>
      <c r="AV287" s="315">
        <f t="shared" si="71"/>
        <v>0</v>
      </c>
      <c r="AW287" s="315">
        <f t="shared" si="72"/>
        <v>0</v>
      </c>
      <c r="AX287" s="168"/>
      <c r="AY287" s="168"/>
      <c r="AZ287" s="720" t="e">
        <f t="shared" si="73"/>
        <v>#N/A</v>
      </c>
      <c r="BA287" s="720" t="e">
        <f t="shared" si="74"/>
        <v>#N/A</v>
      </c>
      <c r="BB287" s="720" t="str">
        <f t="shared" si="75"/>
        <v xml:space="preserve"> / </v>
      </c>
      <c r="BC287" s="720" t="e">
        <f t="shared" si="63"/>
        <v>#DIV/0!</v>
      </c>
      <c r="BD287" s="720" t="e">
        <f t="shared" si="76"/>
        <v>#DIV/0!</v>
      </c>
      <c r="BE287" s="720" t="e">
        <f t="shared" si="77"/>
        <v>#DIV/0!</v>
      </c>
      <c r="BF287" s="765"/>
      <c r="BG287" s="765"/>
      <c r="BH287" s="765"/>
      <c r="BI287" s="765"/>
      <c r="BJ287" s="765"/>
      <c r="BK287" s="765"/>
      <c r="BL287" s="765"/>
      <c r="BM287" s="765"/>
      <c r="BN287" s="765"/>
      <c r="BO287" s="765"/>
      <c r="BP287" s="765"/>
      <c r="BQ287" s="765"/>
      <c r="BR287" s="765"/>
      <c r="BS287" s="765"/>
      <c r="BT287" s="765"/>
      <c r="BU287" s="765"/>
      <c r="BV287" s="765"/>
      <c r="BW287" s="765"/>
      <c r="BX287" s="765"/>
      <c r="BY287" s="765"/>
      <c r="BZ287" s="765"/>
      <c r="CA287" s="765"/>
      <c r="CB287" s="765"/>
      <c r="CC287" s="765"/>
      <c r="CD287" s="26"/>
      <c r="CE287" s="729">
        <f t="shared" si="64"/>
        <v>0</v>
      </c>
      <c r="CF287" s="26"/>
      <c r="CG287" s="26"/>
      <c r="CH287" s="26"/>
      <c r="CI287" s="26"/>
      <c r="CJ287" s="26"/>
      <c r="CK287" s="26"/>
      <c r="CL287" s="26"/>
      <c r="CM287" s="26"/>
      <c r="CN287" s="26"/>
      <c r="CO287" s="26"/>
      <c r="CP287" s="26"/>
      <c r="CQ287" s="26"/>
      <c r="CR287" s="26"/>
      <c r="CS287" s="26"/>
      <c r="CT287" s="26"/>
      <c r="CU287" s="26"/>
    </row>
    <row r="288" spans="1:99" ht="15" customHeight="1" x14ac:dyDescent="0.25">
      <c r="A288" s="334">
        <f t="shared" si="65"/>
        <v>0</v>
      </c>
      <c r="B288" s="722"/>
      <c r="C288" s="722"/>
      <c r="D288" s="722"/>
      <c r="E288" s="722"/>
      <c r="F288" s="722"/>
      <c r="G288" s="722"/>
      <c r="H288" s="723"/>
      <c r="I288" s="22"/>
      <c r="J288" s="22"/>
      <c r="K288" s="22"/>
      <c r="L288" s="10"/>
      <c r="M288" s="22"/>
      <c r="N288" s="725"/>
      <c r="O288" s="10"/>
      <c r="P288" s="726"/>
      <c r="Q288" s="749"/>
      <c r="R288" s="726"/>
      <c r="S288" s="726"/>
      <c r="T288" s="726"/>
      <c r="U288" s="316">
        <f t="shared" si="66"/>
        <v>0</v>
      </c>
      <c r="V288" s="168"/>
      <c r="W288" s="331" t="str">
        <f t="shared" si="67"/>
        <v/>
      </c>
      <c r="X288" s="168"/>
      <c r="Y288" s="168"/>
      <c r="Z288" s="168"/>
      <c r="AA288" s="168"/>
      <c r="AB288" s="168"/>
      <c r="AC288" s="168"/>
      <c r="AD288" s="316">
        <f t="shared" si="68"/>
        <v>0</v>
      </c>
      <c r="AE288" s="274"/>
      <c r="AF288" s="724"/>
      <c r="AG288" s="724"/>
      <c r="AH288" s="315">
        <f t="shared" si="69"/>
        <v>0</v>
      </c>
      <c r="AI288" s="759"/>
      <c r="AJ288" s="759"/>
      <c r="AK288" s="759"/>
      <c r="AL288" s="759"/>
      <c r="AM288" s="759"/>
      <c r="AN288" s="759"/>
      <c r="AO288" s="759"/>
      <c r="AP288" s="759"/>
      <c r="AQ288" s="759"/>
      <c r="AR288" s="759"/>
      <c r="AS288" s="315">
        <f t="shared" si="70"/>
        <v>0</v>
      </c>
      <c r="AT288" s="724"/>
      <c r="AU288" s="724"/>
      <c r="AV288" s="315">
        <f t="shared" si="71"/>
        <v>0</v>
      </c>
      <c r="AW288" s="315">
        <f t="shared" si="72"/>
        <v>0</v>
      </c>
      <c r="AX288" s="168"/>
      <c r="AY288" s="168"/>
      <c r="AZ288" s="720" t="e">
        <f t="shared" si="73"/>
        <v>#N/A</v>
      </c>
      <c r="BA288" s="720" t="e">
        <f t="shared" si="74"/>
        <v>#N/A</v>
      </c>
      <c r="BB288" s="720" t="str">
        <f t="shared" si="75"/>
        <v xml:space="preserve"> / </v>
      </c>
      <c r="BC288" s="720" t="e">
        <f t="shared" si="63"/>
        <v>#DIV/0!</v>
      </c>
      <c r="BD288" s="720" t="e">
        <f t="shared" si="76"/>
        <v>#DIV/0!</v>
      </c>
      <c r="BE288" s="720" t="e">
        <f t="shared" si="77"/>
        <v>#DIV/0!</v>
      </c>
      <c r="BF288" s="765"/>
      <c r="BG288" s="765"/>
      <c r="BH288" s="765"/>
      <c r="BI288" s="765"/>
      <c r="BJ288" s="765"/>
      <c r="BK288" s="765"/>
      <c r="BL288" s="765"/>
      <c r="BM288" s="765"/>
      <c r="BN288" s="765"/>
      <c r="BO288" s="765"/>
      <c r="BP288" s="765"/>
      <c r="BQ288" s="765"/>
      <c r="BR288" s="765"/>
      <c r="BS288" s="765"/>
      <c r="BT288" s="765"/>
      <c r="BU288" s="765"/>
      <c r="BV288" s="765"/>
      <c r="BW288" s="765"/>
      <c r="BX288" s="765"/>
      <c r="BY288" s="765"/>
      <c r="BZ288" s="765"/>
      <c r="CA288" s="765"/>
      <c r="CB288" s="765"/>
      <c r="CC288" s="765"/>
      <c r="CD288" s="26"/>
      <c r="CE288" s="729">
        <f t="shared" si="64"/>
        <v>0</v>
      </c>
      <c r="CF288" s="26"/>
      <c r="CG288" s="26"/>
      <c r="CH288" s="26"/>
      <c r="CI288" s="26"/>
      <c r="CJ288" s="26"/>
      <c r="CK288" s="26"/>
      <c r="CL288" s="26"/>
      <c r="CM288" s="26"/>
      <c r="CN288" s="26"/>
      <c r="CO288" s="26"/>
      <c r="CP288" s="26"/>
      <c r="CQ288" s="26"/>
      <c r="CR288" s="26"/>
      <c r="CS288" s="26"/>
      <c r="CT288" s="26"/>
      <c r="CU288" s="26"/>
    </row>
    <row r="289" spans="1:99" ht="15" customHeight="1" x14ac:dyDescent="0.25">
      <c r="A289" s="334">
        <f t="shared" si="65"/>
        <v>0</v>
      </c>
      <c r="B289" s="722"/>
      <c r="C289" s="722"/>
      <c r="D289" s="722"/>
      <c r="E289" s="722"/>
      <c r="F289" s="722"/>
      <c r="G289" s="722"/>
      <c r="H289" s="723"/>
      <c r="I289" s="22"/>
      <c r="J289" s="22"/>
      <c r="K289" s="22"/>
      <c r="L289" s="10"/>
      <c r="M289" s="22"/>
      <c r="N289" s="725"/>
      <c r="O289" s="10"/>
      <c r="P289" s="726"/>
      <c r="Q289" s="749"/>
      <c r="R289" s="726"/>
      <c r="S289" s="726"/>
      <c r="T289" s="726"/>
      <c r="U289" s="316">
        <f t="shared" si="66"/>
        <v>0</v>
      </c>
      <c r="V289" s="168"/>
      <c r="W289" s="331" t="str">
        <f t="shared" si="67"/>
        <v/>
      </c>
      <c r="X289" s="168"/>
      <c r="Y289" s="168"/>
      <c r="Z289" s="168"/>
      <c r="AA289" s="168"/>
      <c r="AB289" s="168"/>
      <c r="AC289" s="168"/>
      <c r="AD289" s="316">
        <f t="shared" si="68"/>
        <v>0</v>
      </c>
      <c r="AE289" s="274"/>
      <c r="AF289" s="724"/>
      <c r="AG289" s="724"/>
      <c r="AH289" s="315">
        <f t="shared" si="69"/>
        <v>0</v>
      </c>
      <c r="AI289" s="759"/>
      <c r="AJ289" s="759"/>
      <c r="AK289" s="759"/>
      <c r="AL289" s="759"/>
      <c r="AM289" s="759"/>
      <c r="AN289" s="759"/>
      <c r="AO289" s="759"/>
      <c r="AP289" s="759"/>
      <c r="AQ289" s="759"/>
      <c r="AR289" s="759"/>
      <c r="AS289" s="315">
        <f t="shared" si="70"/>
        <v>0</v>
      </c>
      <c r="AT289" s="724"/>
      <c r="AU289" s="724"/>
      <c r="AV289" s="315">
        <f t="shared" si="71"/>
        <v>0</v>
      </c>
      <c r="AW289" s="315">
        <f t="shared" si="72"/>
        <v>0</v>
      </c>
      <c r="AX289" s="168"/>
      <c r="AY289" s="168"/>
      <c r="AZ289" s="720" t="e">
        <f t="shared" si="73"/>
        <v>#N/A</v>
      </c>
      <c r="BA289" s="720" t="e">
        <f t="shared" si="74"/>
        <v>#N/A</v>
      </c>
      <c r="BB289" s="720" t="str">
        <f t="shared" si="75"/>
        <v xml:space="preserve"> / </v>
      </c>
      <c r="BC289" s="720" t="e">
        <f t="shared" si="63"/>
        <v>#DIV/0!</v>
      </c>
      <c r="BD289" s="720" t="e">
        <f t="shared" si="76"/>
        <v>#DIV/0!</v>
      </c>
      <c r="BE289" s="720" t="e">
        <f t="shared" si="77"/>
        <v>#DIV/0!</v>
      </c>
      <c r="BF289" s="765"/>
      <c r="BG289" s="765"/>
      <c r="BH289" s="765"/>
      <c r="BI289" s="765"/>
      <c r="BJ289" s="765"/>
      <c r="BK289" s="765"/>
      <c r="BL289" s="765"/>
      <c r="BM289" s="765"/>
      <c r="BN289" s="765"/>
      <c r="BO289" s="765"/>
      <c r="BP289" s="765"/>
      <c r="BQ289" s="765"/>
      <c r="BR289" s="765"/>
      <c r="BS289" s="765"/>
      <c r="BT289" s="765"/>
      <c r="BU289" s="765"/>
      <c r="BV289" s="765"/>
      <c r="BW289" s="765"/>
      <c r="BX289" s="765"/>
      <c r="BY289" s="765"/>
      <c r="BZ289" s="765"/>
      <c r="CA289" s="765"/>
      <c r="CB289" s="765"/>
      <c r="CC289" s="765"/>
      <c r="CD289" s="26"/>
      <c r="CE289" s="729">
        <f t="shared" si="64"/>
        <v>0</v>
      </c>
      <c r="CF289" s="26"/>
      <c r="CG289" s="26"/>
      <c r="CH289" s="26"/>
      <c r="CI289" s="26"/>
      <c r="CJ289" s="26"/>
      <c r="CK289" s="26"/>
      <c r="CL289" s="26"/>
      <c r="CM289" s="26"/>
      <c r="CN289" s="26"/>
      <c r="CO289" s="26"/>
      <c r="CP289" s="26"/>
      <c r="CQ289" s="26"/>
      <c r="CR289" s="26"/>
      <c r="CS289" s="26"/>
      <c r="CT289" s="26"/>
      <c r="CU289" s="26"/>
    </row>
    <row r="290" spans="1:99" ht="15" customHeight="1" x14ac:dyDescent="0.25">
      <c r="A290" s="334">
        <f t="shared" si="65"/>
        <v>0</v>
      </c>
      <c r="B290" s="722"/>
      <c r="C290" s="722"/>
      <c r="D290" s="722"/>
      <c r="E290" s="722"/>
      <c r="F290" s="722"/>
      <c r="G290" s="722"/>
      <c r="H290" s="723"/>
      <c r="I290" s="22"/>
      <c r="J290" s="22"/>
      <c r="K290" s="22"/>
      <c r="L290" s="10"/>
      <c r="M290" s="22"/>
      <c r="N290" s="725"/>
      <c r="O290" s="10"/>
      <c r="P290" s="726"/>
      <c r="Q290" s="749"/>
      <c r="R290" s="726"/>
      <c r="S290" s="726"/>
      <c r="T290" s="726"/>
      <c r="U290" s="316">
        <f t="shared" si="66"/>
        <v>0</v>
      </c>
      <c r="V290" s="168"/>
      <c r="W290" s="331" t="str">
        <f t="shared" si="67"/>
        <v/>
      </c>
      <c r="X290" s="168"/>
      <c r="Y290" s="168"/>
      <c r="Z290" s="168"/>
      <c r="AA290" s="168"/>
      <c r="AB290" s="168"/>
      <c r="AC290" s="168"/>
      <c r="AD290" s="316">
        <f t="shared" si="68"/>
        <v>0</v>
      </c>
      <c r="AE290" s="274"/>
      <c r="AF290" s="724"/>
      <c r="AG290" s="724"/>
      <c r="AH290" s="315">
        <f t="shared" si="69"/>
        <v>0</v>
      </c>
      <c r="AI290" s="759"/>
      <c r="AJ290" s="759"/>
      <c r="AK290" s="759"/>
      <c r="AL290" s="759"/>
      <c r="AM290" s="759"/>
      <c r="AN290" s="759"/>
      <c r="AO290" s="759"/>
      <c r="AP290" s="759"/>
      <c r="AQ290" s="759"/>
      <c r="AR290" s="759"/>
      <c r="AS290" s="315">
        <f t="shared" si="70"/>
        <v>0</v>
      </c>
      <c r="AT290" s="724"/>
      <c r="AU290" s="724"/>
      <c r="AV290" s="315">
        <f t="shared" si="71"/>
        <v>0</v>
      </c>
      <c r="AW290" s="315">
        <f t="shared" si="72"/>
        <v>0</v>
      </c>
      <c r="AX290" s="168"/>
      <c r="AY290" s="168"/>
      <c r="AZ290" s="720" t="e">
        <f t="shared" si="73"/>
        <v>#N/A</v>
      </c>
      <c r="BA290" s="720" t="e">
        <f t="shared" si="74"/>
        <v>#N/A</v>
      </c>
      <c r="BB290" s="720" t="str">
        <f t="shared" si="75"/>
        <v xml:space="preserve"> / </v>
      </c>
      <c r="BC290" s="720" t="e">
        <f t="shared" si="63"/>
        <v>#DIV/0!</v>
      </c>
      <c r="BD290" s="720" t="e">
        <f t="shared" si="76"/>
        <v>#DIV/0!</v>
      </c>
      <c r="BE290" s="720" t="e">
        <f t="shared" si="77"/>
        <v>#DIV/0!</v>
      </c>
      <c r="BF290" s="765"/>
      <c r="BG290" s="765"/>
      <c r="BH290" s="765"/>
      <c r="BI290" s="765"/>
      <c r="BJ290" s="765"/>
      <c r="BK290" s="765"/>
      <c r="BL290" s="765"/>
      <c r="BM290" s="765"/>
      <c r="BN290" s="765"/>
      <c r="BO290" s="765"/>
      <c r="BP290" s="765"/>
      <c r="BQ290" s="765"/>
      <c r="BR290" s="765"/>
      <c r="BS290" s="765"/>
      <c r="BT290" s="765"/>
      <c r="BU290" s="765"/>
      <c r="BV290" s="765"/>
      <c r="BW290" s="765"/>
      <c r="BX290" s="765"/>
      <c r="BY290" s="765"/>
      <c r="BZ290" s="765"/>
      <c r="CA290" s="765"/>
      <c r="CB290" s="765"/>
      <c r="CC290" s="765"/>
      <c r="CD290" s="26"/>
      <c r="CE290" s="729">
        <f t="shared" si="64"/>
        <v>0</v>
      </c>
      <c r="CF290" s="26"/>
      <c r="CG290" s="26"/>
      <c r="CH290" s="26"/>
      <c r="CI290" s="26"/>
      <c r="CJ290" s="26"/>
      <c r="CK290" s="26"/>
      <c r="CL290" s="26"/>
      <c r="CM290" s="26"/>
      <c r="CN290" s="26"/>
      <c r="CO290" s="26"/>
      <c r="CP290" s="26"/>
      <c r="CQ290" s="26"/>
      <c r="CR290" s="26"/>
      <c r="CS290" s="26"/>
      <c r="CT290" s="26"/>
      <c r="CU290" s="26"/>
    </row>
    <row r="291" spans="1:99" ht="15" customHeight="1" x14ac:dyDescent="0.25">
      <c r="A291" s="334">
        <f t="shared" si="65"/>
        <v>0</v>
      </c>
      <c r="B291" s="722"/>
      <c r="C291" s="722"/>
      <c r="D291" s="722"/>
      <c r="E291" s="722"/>
      <c r="F291" s="722"/>
      <c r="G291" s="722"/>
      <c r="H291" s="723"/>
      <c r="I291" s="22"/>
      <c r="J291" s="22"/>
      <c r="K291" s="22"/>
      <c r="L291" s="10"/>
      <c r="M291" s="22"/>
      <c r="N291" s="725"/>
      <c r="O291" s="10"/>
      <c r="P291" s="726"/>
      <c r="Q291" s="749"/>
      <c r="R291" s="726"/>
      <c r="S291" s="726"/>
      <c r="T291" s="726"/>
      <c r="U291" s="316">
        <f t="shared" si="66"/>
        <v>0</v>
      </c>
      <c r="V291" s="168"/>
      <c r="W291" s="331" t="str">
        <f t="shared" si="67"/>
        <v/>
      </c>
      <c r="X291" s="168"/>
      <c r="Y291" s="168"/>
      <c r="Z291" s="168"/>
      <c r="AA291" s="168"/>
      <c r="AB291" s="168"/>
      <c r="AC291" s="168"/>
      <c r="AD291" s="316">
        <f t="shared" si="68"/>
        <v>0</v>
      </c>
      <c r="AE291" s="274"/>
      <c r="AF291" s="724"/>
      <c r="AG291" s="724"/>
      <c r="AH291" s="315">
        <f t="shared" si="69"/>
        <v>0</v>
      </c>
      <c r="AI291" s="759"/>
      <c r="AJ291" s="759"/>
      <c r="AK291" s="759"/>
      <c r="AL291" s="759"/>
      <c r="AM291" s="759"/>
      <c r="AN291" s="759"/>
      <c r="AO291" s="759"/>
      <c r="AP291" s="759"/>
      <c r="AQ291" s="759"/>
      <c r="AR291" s="759"/>
      <c r="AS291" s="315">
        <f t="shared" si="70"/>
        <v>0</v>
      </c>
      <c r="AT291" s="724"/>
      <c r="AU291" s="724"/>
      <c r="AV291" s="315">
        <f t="shared" si="71"/>
        <v>0</v>
      </c>
      <c r="AW291" s="315">
        <f t="shared" si="72"/>
        <v>0</v>
      </c>
      <c r="AX291" s="168"/>
      <c r="AY291" s="168"/>
      <c r="AZ291" s="720" t="e">
        <f t="shared" si="73"/>
        <v>#N/A</v>
      </c>
      <c r="BA291" s="720" t="e">
        <f t="shared" si="74"/>
        <v>#N/A</v>
      </c>
      <c r="BB291" s="720" t="str">
        <f t="shared" si="75"/>
        <v xml:space="preserve"> / </v>
      </c>
      <c r="BC291" s="720" t="e">
        <f t="shared" si="63"/>
        <v>#DIV/0!</v>
      </c>
      <c r="BD291" s="720" t="e">
        <f t="shared" si="76"/>
        <v>#DIV/0!</v>
      </c>
      <c r="BE291" s="720" t="e">
        <f t="shared" si="77"/>
        <v>#DIV/0!</v>
      </c>
      <c r="BF291" s="765"/>
      <c r="BG291" s="765"/>
      <c r="BH291" s="765"/>
      <c r="BI291" s="765"/>
      <c r="BJ291" s="765"/>
      <c r="BK291" s="765"/>
      <c r="BL291" s="765"/>
      <c r="BM291" s="765"/>
      <c r="BN291" s="765"/>
      <c r="BO291" s="765"/>
      <c r="BP291" s="765"/>
      <c r="BQ291" s="765"/>
      <c r="BR291" s="765"/>
      <c r="BS291" s="765"/>
      <c r="BT291" s="765"/>
      <c r="BU291" s="765"/>
      <c r="BV291" s="765"/>
      <c r="BW291" s="765"/>
      <c r="BX291" s="765"/>
      <c r="BY291" s="765"/>
      <c r="BZ291" s="765"/>
      <c r="CA291" s="765"/>
      <c r="CB291" s="765"/>
      <c r="CC291" s="765"/>
      <c r="CD291" s="26"/>
      <c r="CE291" s="729">
        <f t="shared" si="64"/>
        <v>0</v>
      </c>
      <c r="CF291" s="26"/>
      <c r="CG291" s="26"/>
      <c r="CH291" s="26"/>
      <c r="CI291" s="26"/>
      <c r="CJ291" s="26"/>
      <c r="CK291" s="26"/>
      <c r="CL291" s="26"/>
      <c r="CM291" s="26"/>
      <c r="CN291" s="26"/>
      <c r="CO291" s="26"/>
      <c r="CP291" s="26"/>
      <c r="CQ291" s="26"/>
      <c r="CR291" s="26"/>
      <c r="CS291" s="26"/>
      <c r="CT291" s="26"/>
      <c r="CU291" s="26"/>
    </row>
    <row r="292" spans="1:99" ht="15" customHeight="1" x14ac:dyDescent="0.25">
      <c r="A292" s="334">
        <f t="shared" si="65"/>
        <v>0</v>
      </c>
      <c r="B292" s="722"/>
      <c r="C292" s="722"/>
      <c r="D292" s="722"/>
      <c r="E292" s="722"/>
      <c r="F292" s="722"/>
      <c r="G292" s="722"/>
      <c r="H292" s="723"/>
      <c r="I292" s="22"/>
      <c r="J292" s="22"/>
      <c r="K292" s="22"/>
      <c r="L292" s="10"/>
      <c r="M292" s="22"/>
      <c r="N292" s="725"/>
      <c r="O292" s="10"/>
      <c r="P292" s="726"/>
      <c r="Q292" s="749"/>
      <c r="R292" s="726"/>
      <c r="S292" s="726"/>
      <c r="T292" s="726"/>
      <c r="U292" s="316">
        <f t="shared" si="66"/>
        <v>0</v>
      </c>
      <c r="V292" s="168"/>
      <c r="W292" s="331" t="str">
        <f t="shared" si="67"/>
        <v/>
      </c>
      <c r="X292" s="168"/>
      <c r="Y292" s="168"/>
      <c r="Z292" s="168"/>
      <c r="AA292" s="168"/>
      <c r="AB292" s="168"/>
      <c r="AC292" s="168"/>
      <c r="AD292" s="316">
        <f t="shared" si="68"/>
        <v>0</v>
      </c>
      <c r="AE292" s="274"/>
      <c r="AF292" s="724"/>
      <c r="AG292" s="724"/>
      <c r="AH292" s="315">
        <f t="shared" si="69"/>
        <v>0</v>
      </c>
      <c r="AI292" s="759"/>
      <c r="AJ292" s="759"/>
      <c r="AK292" s="759"/>
      <c r="AL292" s="759"/>
      <c r="AM292" s="759"/>
      <c r="AN292" s="759"/>
      <c r="AO292" s="759"/>
      <c r="AP292" s="759"/>
      <c r="AQ292" s="759"/>
      <c r="AR292" s="759"/>
      <c r="AS292" s="315">
        <f t="shared" si="70"/>
        <v>0</v>
      </c>
      <c r="AT292" s="724"/>
      <c r="AU292" s="724"/>
      <c r="AV292" s="315">
        <f t="shared" si="71"/>
        <v>0</v>
      </c>
      <c r="AW292" s="315">
        <f t="shared" si="72"/>
        <v>0</v>
      </c>
      <c r="AX292" s="168"/>
      <c r="AY292" s="168"/>
      <c r="AZ292" s="720" t="e">
        <f t="shared" si="73"/>
        <v>#N/A</v>
      </c>
      <c r="BA292" s="720" t="e">
        <f t="shared" si="74"/>
        <v>#N/A</v>
      </c>
      <c r="BB292" s="720" t="str">
        <f t="shared" si="75"/>
        <v xml:space="preserve"> / </v>
      </c>
      <c r="BC292" s="720" t="e">
        <f t="shared" si="63"/>
        <v>#DIV/0!</v>
      </c>
      <c r="BD292" s="720" t="e">
        <f t="shared" si="76"/>
        <v>#DIV/0!</v>
      </c>
      <c r="BE292" s="720" t="e">
        <f t="shared" si="77"/>
        <v>#DIV/0!</v>
      </c>
      <c r="BF292" s="765"/>
      <c r="BG292" s="765"/>
      <c r="BH292" s="765"/>
      <c r="BI292" s="765"/>
      <c r="BJ292" s="765"/>
      <c r="BK292" s="765"/>
      <c r="BL292" s="765"/>
      <c r="BM292" s="765"/>
      <c r="BN292" s="765"/>
      <c r="BO292" s="765"/>
      <c r="BP292" s="765"/>
      <c r="BQ292" s="765"/>
      <c r="BR292" s="765"/>
      <c r="BS292" s="765"/>
      <c r="BT292" s="765"/>
      <c r="BU292" s="765"/>
      <c r="BV292" s="765"/>
      <c r="BW292" s="765"/>
      <c r="BX292" s="765"/>
      <c r="BY292" s="765"/>
      <c r="BZ292" s="765"/>
      <c r="CA292" s="765"/>
      <c r="CB292" s="765"/>
      <c r="CC292" s="765"/>
      <c r="CD292" s="26"/>
      <c r="CE292" s="729">
        <f t="shared" si="64"/>
        <v>0</v>
      </c>
      <c r="CF292" s="26"/>
      <c r="CG292" s="26"/>
      <c r="CH292" s="26"/>
      <c r="CI292" s="26"/>
      <c r="CJ292" s="26"/>
      <c r="CK292" s="26"/>
      <c r="CL292" s="26"/>
      <c r="CM292" s="26"/>
      <c r="CN292" s="26"/>
      <c r="CO292" s="26"/>
      <c r="CP292" s="26"/>
      <c r="CQ292" s="26"/>
      <c r="CR292" s="26"/>
      <c r="CS292" s="26"/>
      <c r="CT292" s="26"/>
      <c r="CU292" s="26"/>
    </row>
    <row r="293" spans="1:99" ht="15" customHeight="1" x14ac:dyDescent="0.25">
      <c r="A293" s="334">
        <f t="shared" si="65"/>
        <v>0</v>
      </c>
      <c r="B293" s="722"/>
      <c r="C293" s="722"/>
      <c r="D293" s="722"/>
      <c r="E293" s="722"/>
      <c r="F293" s="722"/>
      <c r="G293" s="722"/>
      <c r="H293" s="723"/>
      <c r="I293" s="22"/>
      <c r="J293" s="22"/>
      <c r="K293" s="22"/>
      <c r="L293" s="10"/>
      <c r="M293" s="22"/>
      <c r="N293" s="725"/>
      <c r="O293" s="10"/>
      <c r="P293" s="726"/>
      <c r="Q293" s="749"/>
      <c r="R293" s="726"/>
      <c r="S293" s="726"/>
      <c r="T293" s="726"/>
      <c r="U293" s="316">
        <f t="shared" si="66"/>
        <v>0</v>
      </c>
      <c r="V293" s="168"/>
      <c r="W293" s="331" t="str">
        <f t="shared" si="67"/>
        <v/>
      </c>
      <c r="X293" s="168"/>
      <c r="Y293" s="168"/>
      <c r="Z293" s="168"/>
      <c r="AA293" s="168"/>
      <c r="AB293" s="168"/>
      <c r="AC293" s="168"/>
      <c r="AD293" s="316">
        <f t="shared" si="68"/>
        <v>0</v>
      </c>
      <c r="AE293" s="274"/>
      <c r="AF293" s="724"/>
      <c r="AG293" s="724"/>
      <c r="AH293" s="315">
        <f t="shared" si="69"/>
        <v>0</v>
      </c>
      <c r="AI293" s="759"/>
      <c r="AJ293" s="759"/>
      <c r="AK293" s="759"/>
      <c r="AL293" s="759"/>
      <c r="AM293" s="759"/>
      <c r="AN293" s="759"/>
      <c r="AO293" s="759"/>
      <c r="AP293" s="759"/>
      <c r="AQ293" s="759"/>
      <c r="AR293" s="759"/>
      <c r="AS293" s="315">
        <f t="shared" si="70"/>
        <v>0</v>
      </c>
      <c r="AT293" s="724"/>
      <c r="AU293" s="724"/>
      <c r="AV293" s="315">
        <f t="shared" si="71"/>
        <v>0</v>
      </c>
      <c r="AW293" s="315">
        <f t="shared" si="72"/>
        <v>0</v>
      </c>
      <c r="AX293" s="168"/>
      <c r="AY293" s="168"/>
      <c r="AZ293" s="720" t="e">
        <f t="shared" si="73"/>
        <v>#N/A</v>
      </c>
      <c r="BA293" s="720" t="e">
        <f t="shared" si="74"/>
        <v>#N/A</v>
      </c>
      <c r="BB293" s="720" t="str">
        <f t="shared" si="75"/>
        <v xml:space="preserve"> / </v>
      </c>
      <c r="BC293" s="720" t="e">
        <f t="shared" si="63"/>
        <v>#DIV/0!</v>
      </c>
      <c r="BD293" s="720" t="e">
        <f t="shared" si="76"/>
        <v>#DIV/0!</v>
      </c>
      <c r="BE293" s="720" t="e">
        <f t="shared" si="77"/>
        <v>#DIV/0!</v>
      </c>
      <c r="BF293" s="765"/>
      <c r="BG293" s="765"/>
      <c r="BH293" s="765"/>
      <c r="BI293" s="765"/>
      <c r="BJ293" s="765"/>
      <c r="BK293" s="765"/>
      <c r="BL293" s="765"/>
      <c r="BM293" s="765"/>
      <c r="BN293" s="765"/>
      <c r="BO293" s="765"/>
      <c r="BP293" s="765"/>
      <c r="BQ293" s="765"/>
      <c r="BR293" s="765"/>
      <c r="BS293" s="765"/>
      <c r="BT293" s="765"/>
      <c r="BU293" s="765"/>
      <c r="BV293" s="765"/>
      <c r="BW293" s="765"/>
      <c r="BX293" s="765"/>
      <c r="BY293" s="765"/>
      <c r="BZ293" s="765"/>
      <c r="CA293" s="765"/>
      <c r="CB293" s="765"/>
      <c r="CC293" s="765"/>
      <c r="CD293" s="26"/>
      <c r="CE293" s="729">
        <f t="shared" si="64"/>
        <v>0</v>
      </c>
      <c r="CF293" s="26"/>
      <c r="CG293" s="26"/>
      <c r="CH293" s="26"/>
      <c r="CI293" s="26"/>
      <c r="CJ293" s="26"/>
      <c r="CK293" s="26"/>
      <c r="CL293" s="26"/>
      <c r="CM293" s="26"/>
      <c r="CN293" s="26"/>
      <c r="CO293" s="26"/>
      <c r="CP293" s="26"/>
      <c r="CQ293" s="26"/>
      <c r="CR293" s="26"/>
      <c r="CS293" s="26"/>
      <c r="CT293" s="26"/>
      <c r="CU293" s="26"/>
    </row>
    <row r="294" spans="1:99" ht="15" customHeight="1" x14ac:dyDescent="0.25">
      <c r="A294" s="334">
        <f t="shared" si="65"/>
        <v>0</v>
      </c>
      <c r="B294" s="722"/>
      <c r="C294" s="722"/>
      <c r="D294" s="722"/>
      <c r="E294" s="722"/>
      <c r="F294" s="722"/>
      <c r="G294" s="722"/>
      <c r="H294" s="723"/>
      <c r="I294" s="22"/>
      <c r="J294" s="22"/>
      <c r="K294" s="22"/>
      <c r="L294" s="10"/>
      <c r="M294" s="22"/>
      <c r="N294" s="725"/>
      <c r="O294" s="10"/>
      <c r="P294" s="726"/>
      <c r="Q294" s="749"/>
      <c r="R294" s="726"/>
      <c r="S294" s="726"/>
      <c r="T294" s="726"/>
      <c r="U294" s="316">
        <f t="shared" si="66"/>
        <v>0</v>
      </c>
      <c r="V294" s="168"/>
      <c r="W294" s="331" t="str">
        <f t="shared" si="67"/>
        <v/>
      </c>
      <c r="X294" s="168"/>
      <c r="Y294" s="168"/>
      <c r="Z294" s="168"/>
      <c r="AA294" s="168"/>
      <c r="AB294" s="168"/>
      <c r="AC294" s="168"/>
      <c r="AD294" s="316">
        <f t="shared" si="68"/>
        <v>0</v>
      </c>
      <c r="AE294" s="274"/>
      <c r="AF294" s="724"/>
      <c r="AG294" s="724"/>
      <c r="AH294" s="315">
        <f t="shared" si="69"/>
        <v>0</v>
      </c>
      <c r="AI294" s="759"/>
      <c r="AJ294" s="759"/>
      <c r="AK294" s="759"/>
      <c r="AL294" s="759"/>
      <c r="AM294" s="759"/>
      <c r="AN294" s="759"/>
      <c r="AO294" s="759"/>
      <c r="AP294" s="759"/>
      <c r="AQ294" s="759"/>
      <c r="AR294" s="759"/>
      <c r="AS294" s="315">
        <f t="shared" si="70"/>
        <v>0</v>
      </c>
      <c r="AT294" s="724"/>
      <c r="AU294" s="724"/>
      <c r="AV294" s="315">
        <f t="shared" si="71"/>
        <v>0</v>
      </c>
      <c r="AW294" s="315">
        <f t="shared" si="72"/>
        <v>0</v>
      </c>
      <c r="AX294" s="168"/>
      <c r="AY294" s="168"/>
      <c r="AZ294" s="720" t="e">
        <f t="shared" si="73"/>
        <v>#N/A</v>
      </c>
      <c r="BA294" s="720" t="e">
        <f t="shared" si="74"/>
        <v>#N/A</v>
      </c>
      <c r="BB294" s="720" t="str">
        <f t="shared" si="75"/>
        <v xml:space="preserve"> / </v>
      </c>
      <c r="BC294" s="720" t="e">
        <f t="shared" si="63"/>
        <v>#DIV/0!</v>
      </c>
      <c r="BD294" s="720" t="e">
        <f t="shared" si="76"/>
        <v>#DIV/0!</v>
      </c>
      <c r="BE294" s="720" t="e">
        <f t="shared" si="77"/>
        <v>#DIV/0!</v>
      </c>
      <c r="BF294" s="765"/>
      <c r="BG294" s="765"/>
      <c r="BH294" s="765"/>
      <c r="BI294" s="765"/>
      <c r="BJ294" s="765"/>
      <c r="BK294" s="765"/>
      <c r="BL294" s="765"/>
      <c r="BM294" s="765"/>
      <c r="BN294" s="765"/>
      <c r="BO294" s="765"/>
      <c r="BP294" s="765"/>
      <c r="BQ294" s="765"/>
      <c r="BR294" s="765"/>
      <c r="BS294" s="765"/>
      <c r="BT294" s="765"/>
      <c r="BU294" s="765"/>
      <c r="BV294" s="765"/>
      <c r="BW294" s="765"/>
      <c r="BX294" s="765"/>
      <c r="BY294" s="765"/>
      <c r="BZ294" s="765"/>
      <c r="CA294" s="765"/>
      <c r="CB294" s="765"/>
      <c r="CC294" s="765"/>
      <c r="CD294" s="26"/>
      <c r="CE294" s="729">
        <f t="shared" si="64"/>
        <v>0</v>
      </c>
      <c r="CF294" s="26"/>
      <c r="CG294" s="26"/>
      <c r="CH294" s="26"/>
      <c r="CI294" s="26"/>
      <c r="CJ294" s="26"/>
      <c r="CK294" s="26"/>
      <c r="CL294" s="26"/>
      <c r="CM294" s="26"/>
      <c r="CN294" s="26"/>
      <c r="CO294" s="26"/>
      <c r="CP294" s="26"/>
      <c r="CQ294" s="26"/>
      <c r="CR294" s="26"/>
      <c r="CS294" s="26"/>
      <c r="CT294" s="26"/>
      <c r="CU294" s="26"/>
    </row>
    <row r="295" spans="1:99" ht="15" customHeight="1" x14ac:dyDescent="0.25">
      <c r="A295" s="334">
        <f t="shared" si="65"/>
        <v>0</v>
      </c>
      <c r="B295" s="722"/>
      <c r="C295" s="722"/>
      <c r="D295" s="722"/>
      <c r="E295" s="722"/>
      <c r="F295" s="722"/>
      <c r="G295" s="722"/>
      <c r="H295" s="723"/>
      <c r="I295" s="22"/>
      <c r="J295" s="22"/>
      <c r="K295" s="22"/>
      <c r="L295" s="10"/>
      <c r="M295" s="22"/>
      <c r="N295" s="725"/>
      <c r="O295" s="10"/>
      <c r="P295" s="726"/>
      <c r="Q295" s="749"/>
      <c r="R295" s="726"/>
      <c r="S295" s="726"/>
      <c r="T295" s="726"/>
      <c r="U295" s="316">
        <f t="shared" si="66"/>
        <v>0</v>
      </c>
      <c r="V295" s="168"/>
      <c r="W295" s="331" t="str">
        <f t="shared" si="67"/>
        <v/>
      </c>
      <c r="X295" s="168"/>
      <c r="Y295" s="168"/>
      <c r="Z295" s="168"/>
      <c r="AA295" s="168"/>
      <c r="AB295" s="168"/>
      <c r="AC295" s="168"/>
      <c r="AD295" s="316">
        <f t="shared" si="68"/>
        <v>0</v>
      </c>
      <c r="AE295" s="274"/>
      <c r="AF295" s="724"/>
      <c r="AG295" s="724"/>
      <c r="AH295" s="315">
        <f t="shared" si="69"/>
        <v>0</v>
      </c>
      <c r="AI295" s="759"/>
      <c r="AJ295" s="759"/>
      <c r="AK295" s="759"/>
      <c r="AL295" s="759"/>
      <c r="AM295" s="759"/>
      <c r="AN295" s="759"/>
      <c r="AO295" s="759"/>
      <c r="AP295" s="759"/>
      <c r="AQ295" s="759"/>
      <c r="AR295" s="759"/>
      <c r="AS295" s="315">
        <f t="shared" si="70"/>
        <v>0</v>
      </c>
      <c r="AT295" s="724"/>
      <c r="AU295" s="724"/>
      <c r="AV295" s="315">
        <f t="shared" si="71"/>
        <v>0</v>
      </c>
      <c r="AW295" s="315">
        <f t="shared" si="72"/>
        <v>0</v>
      </c>
      <c r="AX295" s="168"/>
      <c r="AY295" s="168"/>
      <c r="AZ295" s="720" t="e">
        <f t="shared" si="73"/>
        <v>#N/A</v>
      </c>
      <c r="BA295" s="720" t="e">
        <f t="shared" si="74"/>
        <v>#N/A</v>
      </c>
      <c r="BB295" s="720" t="str">
        <f t="shared" si="75"/>
        <v xml:space="preserve"> / </v>
      </c>
      <c r="BC295" s="720" t="e">
        <f t="shared" si="63"/>
        <v>#DIV/0!</v>
      </c>
      <c r="BD295" s="720" t="e">
        <f t="shared" si="76"/>
        <v>#DIV/0!</v>
      </c>
      <c r="BE295" s="720" t="e">
        <f t="shared" si="77"/>
        <v>#DIV/0!</v>
      </c>
      <c r="BF295" s="765"/>
      <c r="BG295" s="765"/>
      <c r="BH295" s="765"/>
      <c r="BI295" s="765"/>
      <c r="BJ295" s="765"/>
      <c r="BK295" s="765"/>
      <c r="BL295" s="765"/>
      <c r="BM295" s="765"/>
      <c r="BN295" s="765"/>
      <c r="BO295" s="765"/>
      <c r="BP295" s="765"/>
      <c r="BQ295" s="765"/>
      <c r="BR295" s="765"/>
      <c r="BS295" s="765"/>
      <c r="BT295" s="765"/>
      <c r="BU295" s="765"/>
      <c r="BV295" s="765"/>
      <c r="BW295" s="765"/>
      <c r="BX295" s="765"/>
      <c r="BY295" s="765"/>
      <c r="BZ295" s="765"/>
      <c r="CA295" s="765"/>
      <c r="CB295" s="765"/>
      <c r="CC295" s="765"/>
      <c r="CD295" s="26"/>
      <c r="CE295" s="729">
        <f t="shared" si="64"/>
        <v>0</v>
      </c>
      <c r="CF295" s="26"/>
      <c r="CG295" s="26"/>
      <c r="CH295" s="26"/>
      <c r="CI295" s="26"/>
      <c r="CJ295" s="26"/>
      <c r="CK295" s="26"/>
      <c r="CL295" s="26"/>
      <c r="CM295" s="26"/>
      <c r="CN295" s="26"/>
      <c r="CO295" s="26"/>
      <c r="CP295" s="26"/>
      <c r="CQ295" s="26"/>
      <c r="CR295" s="26"/>
      <c r="CS295" s="26"/>
      <c r="CT295" s="26"/>
      <c r="CU295" s="26"/>
    </row>
    <row r="296" spans="1:99" ht="15" customHeight="1" x14ac:dyDescent="0.25">
      <c r="A296" s="334">
        <f t="shared" si="65"/>
        <v>0</v>
      </c>
      <c r="B296" s="722"/>
      <c r="C296" s="722"/>
      <c r="D296" s="722"/>
      <c r="E296" s="722"/>
      <c r="F296" s="722"/>
      <c r="G296" s="722"/>
      <c r="H296" s="723"/>
      <c r="I296" s="22"/>
      <c r="J296" s="22"/>
      <c r="K296" s="22"/>
      <c r="L296" s="10"/>
      <c r="M296" s="22"/>
      <c r="N296" s="725"/>
      <c r="O296" s="10"/>
      <c r="P296" s="726"/>
      <c r="Q296" s="749"/>
      <c r="R296" s="726"/>
      <c r="S296" s="726"/>
      <c r="T296" s="726"/>
      <c r="U296" s="316">
        <f t="shared" si="66"/>
        <v>0</v>
      </c>
      <c r="V296" s="168"/>
      <c r="W296" s="331" t="str">
        <f t="shared" si="67"/>
        <v/>
      </c>
      <c r="X296" s="168"/>
      <c r="Y296" s="168"/>
      <c r="Z296" s="168"/>
      <c r="AA296" s="168"/>
      <c r="AB296" s="168"/>
      <c r="AC296" s="168"/>
      <c r="AD296" s="316">
        <f t="shared" si="68"/>
        <v>0</v>
      </c>
      <c r="AE296" s="274"/>
      <c r="AF296" s="724"/>
      <c r="AG296" s="724"/>
      <c r="AH296" s="315">
        <f t="shared" si="69"/>
        <v>0</v>
      </c>
      <c r="AI296" s="759"/>
      <c r="AJ296" s="759"/>
      <c r="AK296" s="759"/>
      <c r="AL296" s="759"/>
      <c r="AM296" s="759"/>
      <c r="AN296" s="759"/>
      <c r="AO296" s="759"/>
      <c r="AP296" s="759"/>
      <c r="AQ296" s="759"/>
      <c r="AR296" s="759"/>
      <c r="AS296" s="315">
        <f t="shared" si="70"/>
        <v>0</v>
      </c>
      <c r="AT296" s="724"/>
      <c r="AU296" s="724"/>
      <c r="AV296" s="315">
        <f t="shared" si="71"/>
        <v>0</v>
      </c>
      <c r="AW296" s="315">
        <f t="shared" si="72"/>
        <v>0</v>
      </c>
      <c r="AX296" s="168"/>
      <c r="AY296" s="168"/>
      <c r="AZ296" s="720" t="e">
        <f t="shared" si="73"/>
        <v>#N/A</v>
      </c>
      <c r="BA296" s="720" t="e">
        <f t="shared" si="74"/>
        <v>#N/A</v>
      </c>
      <c r="BB296" s="720" t="str">
        <f t="shared" si="75"/>
        <v xml:space="preserve"> / </v>
      </c>
      <c r="BC296" s="720" t="e">
        <f t="shared" si="63"/>
        <v>#DIV/0!</v>
      </c>
      <c r="BD296" s="720" t="e">
        <f t="shared" si="76"/>
        <v>#DIV/0!</v>
      </c>
      <c r="BE296" s="720" t="e">
        <f t="shared" si="77"/>
        <v>#DIV/0!</v>
      </c>
      <c r="BF296" s="765"/>
      <c r="BG296" s="765"/>
      <c r="BH296" s="765"/>
      <c r="BI296" s="765"/>
      <c r="BJ296" s="765"/>
      <c r="BK296" s="765"/>
      <c r="BL296" s="765"/>
      <c r="BM296" s="765"/>
      <c r="BN296" s="765"/>
      <c r="BO296" s="765"/>
      <c r="BP296" s="765"/>
      <c r="BQ296" s="765"/>
      <c r="BR296" s="765"/>
      <c r="BS296" s="765"/>
      <c r="BT296" s="765"/>
      <c r="BU296" s="765"/>
      <c r="BV296" s="765"/>
      <c r="BW296" s="765"/>
      <c r="BX296" s="765"/>
      <c r="BY296" s="765"/>
      <c r="BZ296" s="765"/>
      <c r="CA296" s="765"/>
      <c r="CB296" s="765"/>
      <c r="CC296" s="765"/>
      <c r="CD296" s="26"/>
      <c r="CE296" s="729">
        <f t="shared" si="64"/>
        <v>0</v>
      </c>
      <c r="CF296" s="26"/>
      <c r="CG296" s="26"/>
      <c r="CH296" s="26"/>
      <c r="CI296" s="26"/>
      <c r="CJ296" s="26"/>
      <c r="CK296" s="26"/>
      <c r="CL296" s="26"/>
      <c r="CM296" s="26"/>
      <c r="CN296" s="26"/>
      <c r="CO296" s="26"/>
      <c r="CP296" s="26"/>
      <c r="CQ296" s="26"/>
      <c r="CR296" s="26"/>
      <c r="CS296" s="26"/>
      <c r="CT296" s="26"/>
      <c r="CU296" s="26"/>
    </row>
    <row r="297" spans="1:99" ht="15" customHeight="1" x14ac:dyDescent="0.25">
      <c r="A297" s="334">
        <f t="shared" si="65"/>
        <v>0</v>
      </c>
      <c r="B297" s="722"/>
      <c r="C297" s="722"/>
      <c r="D297" s="722"/>
      <c r="E297" s="722"/>
      <c r="F297" s="722"/>
      <c r="G297" s="722"/>
      <c r="H297" s="723"/>
      <c r="I297" s="22"/>
      <c r="J297" s="22"/>
      <c r="K297" s="22"/>
      <c r="L297" s="10"/>
      <c r="M297" s="22"/>
      <c r="N297" s="725"/>
      <c r="O297" s="10"/>
      <c r="P297" s="726"/>
      <c r="Q297" s="749"/>
      <c r="R297" s="726"/>
      <c r="S297" s="726"/>
      <c r="T297" s="726"/>
      <c r="U297" s="316">
        <f t="shared" si="66"/>
        <v>0</v>
      </c>
      <c r="V297" s="168"/>
      <c r="W297" s="331" t="str">
        <f t="shared" si="67"/>
        <v/>
      </c>
      <c r="X297" s="168"/>
      <c r="Y297" s="168"/>
      <c r="Z297" s="168"/>
      <c r="AA297" s="168"/>
      <c r="AB297" s="168"/>
      <c r="AC297" s="168"/>
      <c r="AD297" s="316">
        <f t="shared" si="68"/>
        <v>0</v>
      </c>
      <c r="AE297" s="274"/>
      <c r="AF297" s="724"/>
      <c r="AG297" s="724"/>
      <c r="AH297" s="315">
        <f t="shared" si="69"/>
        <v>0</v>
      </c>
      <c r="AI297" s="759"/>
      <c r="AJ297" s="759"/>
      <c r="AK297" s="759"/>
      <c r="AL297" s="759"/>
      <c r="AM297" s="759"/>
      <c r="AN297" s="759"/>
      <c r="AO297" s="759"/>
      <c r="AP297" s="759"/>
      <c r="AQ297" s="759"/>
      <c r="AR297" s="759"/>
      <c r="AS297" s="315">
        <f t="shared" si="70"/>
        <v>0</v>
      </c>
      <c r="AT297" s="724"/>
      <c r="AU297" s="724"/>
      <c r="AV297" s="315">
        <f t="shared" si="71"/>
        <v>0</v>
      </c>
      <c r="AW297" s="315">
        <f t="shared" si="72"/>
        <v>0</v>
      </c>
      <c r="AX297" s="168"/>
      <c r="AY297" s="168"/>
      <c r="AZ297" s="720" t="e">
        <f t="shared" si="73"/>
        <v>#N/A</v>
      </c>
      <c r="BA297" s="720" t="e">
        <f t="shared" si="74"/>
        <v>#N/A</v>
      </c>
      <c r="BB297" s="720" t="str">
        <f t="shared" si="75"/>
        <v xml:space="preserve"> / </v>
      </c>
      <c r="BC297" s="720" t="e">
        <f t="shared" si="63"/>
        <v>#DIV/0!</v>
      </c>
      <c r="BD297" s="720" t="e">
        <f t="shared" si="76"/>
        <v>#DIV/0!</v>
      </c>
      <c r="BE297" s="720" t="e">
        <f t="shared" si="77"/>
        <v>#DIV/0!</v>
      </c>
      <c r="BF297" s="765"/>
      <c r="BG297" s="765"/>
      <c r="BH297" s="765"/>
      <c r="BI297" s="765"/>
      <c r="BJ297" s="765"/>
      <c r="BK297" s="765"/>
      <c r="BL297" s="765"/>
      <c r="BM297" s="765"/>
      <c r="BN297" s="765"/>
      <c r="BO297" s="765"/>
      <c r="BP297" s="765"/>
      <c r="BQ297" s="765"/>
      <c r="BR297" s="765"/>
      <c r="BS297" s="765"/>
      <c r="BT297" s="765"/>
      <c r="BU297" s="765"/>
      <c r="BV297" s="765"/>
      <c r="BW297" s="765"/>
      <c r="BX297" s="765"/>
      <c r="BY297" s="765"/>
      <c r="BZ297" s="765"/>
      <c r="CA297" s="765"/>
      <c r="CB297" s="765"/>
      <c r="CC297" s="765"/>
      <c r="CD297" s="26"/>
      <c r="CE297" s="729">
        <f t="shared" si="64"/>
        <v>0</v>
      </c>
      <c r="CF297" s="26"/>
      <c r="CG297" s="26"/>
      <c r="CH297" s="26"/>
      <c r="CI297" s="26"/>
      <c r="CJ297" s="26"/>
      <c r="CK297" s="26"/>
      <c r="CL297" s="26"/>
      <c r="CM297" s="26"/>
      <c r="CN297" s="26"/>
      <c r="CO297" s="26"/>
      <c r="CP297" s="26"/>
      <c r="CQ297" s="26"/>
      <c r="CR297" s="26"/>
      <c r="CS297" s="26"/>
      <c r="CT297" s="26"/>
      <c r="CU297" s="26"/>
    </row>
    <row r="298" spans="1:99" ht="15" customHeight="1" x14ac:dyDescent="0.25">
      <c r="A298" s="334">
        <f t="shared" si="65"/>
        <v>0</v>
      </c>
      <c r="B298" s="722"/>
      <c r="C298" s="722"/>
      <c r="D298" s="722"/>
      <c r="E298" s="722"/>
      <c r="F298" s="722"/>
      <c r="G298" s="722"/>
      <c r="H298" s="723"/>
      <c r="I298" s="22"/>
      <c r="J298" s="22"/>
      <c r="K298" s="22"/>
      <c r="L298" s="10"/>
      <c r="M298" s="22"/>
      <c r="N298" s="725"/>
      <c r="O298" s="10"/>
      <c r="P298" s="726"/>
      <c r="Q298" s="749"/>
      <c r="R298" s="726"/>
      <c r="S298" s="726"/>
      <c r="T298" s="726"/>
      <c r="U298" s="316">
        <f t="shared" si="66"/>
        <v>0</v>
      </c>
      <c r="V298" s="168"/>
      <c r="W298" s="331" t="str">
        <f t="shared" si="67"/>
        <v/>
      </c>
      <c r="X298" s="168"/>
      <c r="Y298" s="168"/>
      <c r="Z298" s="168"/>
      <c r="AA298" s="168"/>
      <c r="AB298" s="168"/>
      <c r="AC298" s="168"/>
      <c r="AD298" s="316">
        <f t="shared" si="68"/>
        <v>0</v>
      </c>
      <c r="AE298" s="274"/>
      <c r="AF298" s="724"/>
      <c r="AG298" s="724"/>
      <c r="AH298" s="315">
        <f t="shared" si="69"/>
        <v>0</v>
      </c>
      <c r="AI298" s="759"/>
      <c r="AJ298" s="759"/>
      <c r="AK298" s="759"/>
      <c r="AL298" s="759"/>
      <c r="AM298" s="759"/>
      <c r="AN298" s="759"/>
      <c r="AO298" s="759"/>
      <c r="AP298" s="759"/>
      <c r="AQ298" s="759"/>
      <c r="AR298" s="759"/>
      <c r="AS298" s="315">
        <f t="shared" si="70"/>
        <v>0</v>
      </c>
      <c r="AT298" s="724"/>
      <c r="AU298" s="724"/>
      <c r="AV298" s="315">
        <f t="shared" si="71"/>
        <v>0</v>
      </c>
      <c r="AW298" s="315">
        <f t="shared" si="72"/>
        <v>0</v>
      </c>
      <c r="AX298" s="168"/>
      <c r="AY298" s="168"/>
      <c r="AZ298" s="720" t="e">
        <f t="shared" si="73"/>
        <v>#N/A</v>
      </c>
      <c r="BA298" s="720" t="e">
        <f t="shared" si="74"/>
        <v>#N/A</v>
      </c>
      <c r="BB298" s="720" t="str">
        <f t="shared" si="75"/>
        <v xml:space="preserve"> / </v>
      </c>
      <c r="BC298" s="720" t="e">
        <f t="shared" si="63"/>
        <v>#DIV/0!</v>
      </c>
      <c r="BD298" s="720" t="e">
        <f t="shared" si="76"/>
        <v>#DIV/0!</v>
      </c>
      <c r="BE298" s="720" t="e">
        <f t="shared" si="77"/>
        <v>#DIV/0!</v>
      </c>
      <c r="BF298" s="765"/>
      <c r="BG298" s="765"/>
      <c r="BH298" s="765"/>
      <c r="BI298" s="765"/>
      <c r="BJ298" s="765"/>
      <c r="BK298" s="765"/>
      <c r="BL298" s="765"/>
      <c r="BM298" s="765"/>
      <c r="BN298" s="765"/>
      <c r="BO298" s="765"/>
      <c r="BP298" s="765"/>
      <c r="BQ298" s="765"/>
      <c r="BR298" s="765"/>
      <c r="BS298" s="765"/>
      <c r="BT298" s="765"/>
      <c r="BU298" s="765"/>
      <c r="BV298" s="765"/>
      <c r="BW298" s="765"/>
      <c r="BX298" s="765"/>
      <c r="BY298" s="765"/>
      <c r="BZ298" s="765"/>
      <c r="CA298" s="765"/>
      <c r="CB298" s="765"/>
      <c r="CC298" s="765"/>
      <c r="CD298" s="26"/>
      <c r="CE298" s="729">
        <f t="shared" si="64"/>
        <v>0</v>
      </c>
      <c r="CF298" s="26"/>
      <c r="CG298" s="26"/>
      <c r="CH298" s="26"/>
      <c r="CI298" s="26"/>
      <c r="CJ298" s="26"/>
      <c r="CK298" s="26"/>
      <c r="CL298" s="26"/>
      <c r="CM298" s="26"/>
      <c r="CN298" s="26"/>
      <c r="CO298" s="26"/>
      <c r="CP298" s="26"/>
      <c r="CQ298" s="26"/>
      <c r="CR298" s="26"/>
      <c r="CS298" s="26"/>
      <c r="CT298" s="26"/>
      <c r="CU298" s="26"/>
    </row>
    <row r="299" spans="1:99" ht="15" customHeight="1" x14ac:dyDescent="0.25">
      <c r="A299" s="334">
        <f t="shared" si="65"/>
        <v>0</v>
      </c>
      <c r="B299" s="722"/>
      <c r="C299" s="722"/>
      <c r="D299" s="722"/>
      <c r="E299" s="722"/>
      <c r="F299" s="722"/>
      <c r="G299" s="722"/>
      <c r="H299" s="723"/>
      <c r="I299" s="22"/>
      <c r="J299" s="22"/>
      <c r="K299" s="22"/>
      <c r="L299" s="10"/>
      <c r="M299" s="22"/>
      <c r="N299" s="725"/>
      <c r="O299" s="10"/>
      <c r="P299" s="726"/>
      <c r="Q299" s="749"/>
      <c r="R299" s="726"/>
      <c r="S299" s="726"/>
      <c r="T299" s="726"/>
      <c r="U299" s="316">
        <f t="shared" si="66"/>
        <v>0</v>
      </c>
      <c r="V299" s="168"/>
      <c r="W299" s="331" t="str">
        <f t="shared" si="67"/>
        <v/>
      </c>
      <c r="X299" s="168"/>
      <c r="Y299" s="168"/>
      <c r="Z299" s="168"/>
      <c r="AA299" s="168"/>
      <c r="AB299" s="168"/>
      <c r="AC299" s="168"/>
      <c r="AD299" s="316">
        <f t="shared" si="68"/>
        <v>0</v>
      </c>
      <c r="AE299" s="274"/>
      <c r="AF299" s="724"/>
      <c r="AG299" s="724"/>
      <c r="AH299" s="315">
        <f t="shared" si="69"/>
        <v>0</v>
      </c>
      <c r="AI299" s="759"/>
      <c r="AJ299" s="759"/>
      <c r="AK299" s="759"/>
      <c r="AL299" s="759"/>
      <c r="AM299" s="759"/>
      <c r="AN299" s="759"/>
      <c r="AO299" s="759"/>
      <c r="AP299" s="759"/>
      <c r="AQ299" s="759"/>
      <c r="AR299" s="759"/>
      <c r="AS299" s="315">
        <f t="shared" si="70"/>
        <v>0</v>
      </c>
      <c r="AT299" s="724"/>
      <c r="AU299" s="724"/>
      <c r="AV299" s="315">
        <f t="shared" si="71"/>
        <v>0</v>
      </c>
      <c r="AW299" s="315">
        <f t="shared" si="72"/>
        <v>0</v>
      </c>
      <c r="AX299" s="168"/>
      <c r="AY299" s="168"/>
      <c r="AZ299" s="720" t="e">
        <f t="shared" si="73"/>
        <v>#N/A</v>
      </c>
      <c r="BA299" s="720" t="e">
        <f t="shared" si="74"/>
        <v>#N/A</v>
      </c>
      <c r="BB299" s="720" t="str">
        <f t="shared" si="75"/>
        <v xml:space="preserve"> / </v>
      </c>
      <c r="BC299" s="720" t="e">
        <f t="shared" si="63"/>
        <v>#DIV/0!</v>
      </c>
      <c r="BD299" s="720" t="e">
        <f t="shared" si="76"/>
        <v>#DIV/0!</v>
      </c>
      <c r="BE299" s="720" t="e">
        <f t="shared" si="77"/>
        <v>#DIV/0!</v>
      </c>
      <c r="BF299" s="765"/>
      <c r="BG299" s="765"/>
      <c r="BH299" s="765"/>
      <c r="BI299" s="765"/>
      <c r="BJ299" s="765"/>
      <c r="BK299" s="765"/>
      <c r="BL299" s="765"/>
      <c r="BM299" s="765"/>
      <c r="BN299" s="765"/>
      <c r="BO299" s="765"/>
      <c r="BP299" s="765"/>
      <c r="BQ299" s="765"/>
      <c r="BR299" s="765"/>
      <c r="BS299" s="765"/>
      <c r="BT299" s="765"/>
      <c r="BU299" s="765"/>
      <c r="BV299" s="765"/>
      <c r="BW299" s="765"/>
      <c r="BX299" s="765"/>
      <c r="BY299" s="765"/>
      <c r="BZ299" s="765"/>
      <c r="CA299" s="765"/>
      <c r="CB299" s="765"/>
      <c r="CC299" s="765"/>
      <c r="CD299" s="26"/>
      <c r="CE299" s="729">
        <f t="shared" si="64"/>
        <v>0</v>
      </c>
      <c r="CF299" s="26"/>
      <c r="CG299" s="26"/>
      <c r="CH299" s="26"/>
      <c r="CI299" s="26"/>
      <c r="CJ299" s="26"/>
      <c r="CK299" s="26"/>
      <c r="CL299" s="26"/>
      <c r="CM299" s="26"/>
      <c r="CN299" s="26"/>
      <c r="CO299" s="26"/>
      <c r="CP299" s="26"/>
      <c r="CQ299" s="26"/>
      <c r="CR299" s="26"/>
      <c r="CS299" s="26"/>
      <c r="CT299" s="26"/>
      <c r="CU299" s="26"/>
    </row>
    <row r="300" spans="1:99" ht="15" customHeight="1" x14ac:dyDescent="0.25">
      <c r="A300" s="334">
        <f t="shared" si="65"/>
        <v>0</v>
      </c>
      <c r="B300" s="722"/>
      <c r="C300" s="722"/>
      <c r="D300" s="722"/>
      <c r="E300" s="722"/>
      <c r="F300" s="722"/>
      <c r="G300" s="722"/>
      <c r="H300" s="723"/>
      <c r="I300" s="22"/>
      <c r="J300" s="22"/>
      <c r="K300" s="22"/>
      <c r="L300" s="10"/>
      <c r="M300" s="22"/>
      <c r="N300" s="725"/>
      <c r="O300" s="10"/>
      <c r="P300" s="726"/>
      <c r="Q300" s="749"/>
      <c r="R300" s="726"/>
      <c r="S300" s="726"/>
      <c r="T300" s="726"/>
      <c r="U300" s="316">
        <f t="shared" si="66"/>
        <v>0</v>
      </c>
      <c r="V300" s="168"/>
      <c r="W300" s="331" t="str">
        <f t="shared" si="67"/>
        <v/>
      </c>
      <c r="X300" s="168"/>
      <c r="Y300" s="168"/>
      <c r="Z300" s="168"/>
      <c r="AA300" s="168"/>
      <c r="AB300" s="168"/>
      <c r="AC300" s="168"/>
      <c r="AD300" s="316">
        <f t="shared" si="68"/>
        <v>0</v>
      </c>
      <c r="AE300" s="274"/>
      <c r="AF300" s="724"/>
      <c r="AG300" s="724"/>
      <c r="AH300" s="315">
        <f t="shared" si="69"/>
        <v>0</v>
      </c>
      <c r="AI300" s="759"/>
      <c r="AJ300" s="759"/>
      <c r="AK300" s="759"/>
      <c r="AL300" s="759"/>
      <c r="AM300" s="759"/>
      <c r="AN300" s="759"/>
      <c r="AO300" s="759"/>
      <c r="AP300" s="759"/>
      <c r="AQ300" s="759"/>
      <c r="AR300" s="759"/>
      <c r="AS300" s="315">
        <f t="shared" si="70"/>
        <v>0</v>
      </c>
      <c r="AT300" s="724"/>
      <c r="AU300" s="724"/>
      <c r="AV300" s="315">
        <f t="shared" si="71"/>
        <v>0</v>
      </c>
      <c r="AW300" s="315">
        <f t="shared" si="72"/>
        <v>0</v>
      </c>
      <c r="AX300" s="168"/>
      <c r="AY300" s="168"/>
      <c r="AZ300" s="720" t="e">
        <f t="shared" si="73"/>
        <v>#N/A</v>
      </c>
      <c r="BA300" s="720" t="e">
        <f t="shared" si="74"/>
        <v>#N/A</v>
      </c>
      <c r="BB300" s="720" t="str">
        <f t="shared" si="75"/>
        <v xml:space="preserve"> / </v>
      </c>
      <c r="BC300" s="720" t="e">
        <f t="shared" si="63"/>
        <v>#DIV/0!</v>
      </c>
      <c r="BD300" s="720" t="e">
        <f t="shared" si="76"/>
        <v>#DIV/0!</v>
      </c>
      <c r="BE300" s="720" t="e">
        <f t="shared" si="77"/>
        <v>#DIV/0!</v>
      </c>
      <c r="BF300" s="765"/>
      <c r="BG300" s="765"/>
      <c r="BH300" s="765"/>
      <c r="BI300" s="765"/>
      <c r="BJ300" s="765"/>
      <c r="BK300" s="765"/>
      <c r="BL300" s="765"/>
      <c r="BM300" s="765"/>
      <c r="BN300" s="765"/>
      <c r="BO300" s="765"/>
      <c r="BP300" s="765"/>
      <c r="BQ300" s="765"/>
      <c r="BR300" s="765"/>
      <c r="BS300" s="765"/>
      <c r="BT300" s="765"/>
      <c r="BU300" s="765"/>
      <c r="BV300" s="765"/>
      <c r="BW300" s="765"/>
      <c r="BX300" s="765"/>
      <c r="BY300" s="765"/>
      <c r="BZ300" s="765"/>
      <c r="CA300" s="765"/>
      <c r="CB300" s="765"/>
      <c r="CC300" s="765"/>
      <c r="CD300" s="26"/>
      <c r="CE300" s="729">
        <f t="shared" si="64"/>
        <v>0</v>
      </c>
      <c r="CF300" s="26"/>
      <c r="CG300" s="26"/>
      <c r="CH300" s="26"/>
      <c r="CI300" s="26"/>
      <c r="CJ300" s="26"/>
      <c r="CK300" s="26"/>
      <c r="CL300" s="26"/>
      <c r="CM300" s="26"/>
      <c r="CN300" s="26"/>
      <c r="CO300" s="26"/>
      <c r="CP300" s="26"/>
      <c r="CQ300" s="26"/>
      <c r="CR300" s="26"/>
      <c r="CS300" s="26"/>
      <c r="CT300" s="26"/>
      <c r="CU300" s="26"/>
    </row>
    <row r="301" spans="1:99" ht="15" customHeight="1" x14ac:dyDescent="0.25">
      <c r="A301" s="334">
        <f t="shared" si="65"/>
        <v>0</v>
      </c>
      <c r="B301" s="722"/>
      <c r="C301" s="722"/>
      <c r="D301" s="722"/>
      <c r="E301" s="722"/>
      <c r="F301" s="722"/>
      <c r="G301" s="722"/>
      <c r="H301" s="723"/>
      <c r="I301" s="22"/>
      <c r="J301" s="22"/>
      <c r="K301" s="22"/>
      <c r="L301" s="10"/>
      <c r="M301" s="22"/>
      <c r="N301" s="725"/>
      <c r="O301" s="10"/>
      <c r="P301" s="726"/>
      <c r="Q301" s="749"/>
      <c r="R301" s="726"/>
      <c r="S301" s="726"/>
      <c r="T301" s="726"/>
      <c r="U301" s="316">
        <f t="shared" si="66"/>
        <v>0</v>
      </c>
      <c r="V301" s="168"/>
      <c r="W301" s="331" t="str">
        <f t="shared" si="67"/>
        <v/>
      </c>
      <c r="X301" s="168"/>
      <c r="Y301" s="168"/>
      <c r="Z301" s="168"/>
      <c r="AA301" s="168"/>
      <c r="AB301" s="168"/>
      <c r="AC301" s="168"/>
      <c r="AD301" s="316">
        <f t="shared" si="68"/>
        <v>0</v>
      </c>
      <c r="AE301" s="274"/>
      <c r="AF301" s="724"/>
      <c r="AG301" s="724"/>
      <c r="AH301" s="315">
        <f t="shared" si="69"/>
        <v>0</v>
      </c>
      <c r="AI301" s="759"/>
      <c r="AJ301" s="759"/>
      <c r="AK301" s="759"/>
      <c r="AL301" s="759"/>
      <c r="AM301" s="759"/>
      <c r="AN301" s="759"/>
      <c r="AO301" s="759"/>
      <c r="AP301" s="759"/>
      <c r="AQ301" s="759"/>
      <c r="AR301" s="759"/>
      <c r="AS301" s="315">
        <f t="shared" si="70"/>
        <v>0</v>
      </c>
      <c r="AT301" s="724"/>
      <c r="AU301" s="724"/>
      <c r="AV301" s="315">
        <f t="shared" si="71"/>
        <v>0</v>
      </c>
      <c r="AW301" s="315">
        <f t="shared" si="72"/>
        <v>0</v>
      </c>
      <c r="AX301" s="168"/>
      <c r="AY301" s="168"/>
      <c r="AZ301" s="720" t="e">
        <f t="shared" si="73"/>
        <v>#N/A</v>
      </c>
      <c r="BA301" s="720" t="e">
        <f t="shared" si="74"/>
        <v>#N/A</v>
      </c>
      <c r="BB301" s="720" t="str">
        <f t="shared" si="75"/>
        <v xml:space="preserve"> / </v>
      </c>
      <c r="BC301" s="720" t="e">
        <f t="shared" si="63"/>
        <v>#DIV/0!</v>
      </c>
      <c r="BD301" s="720" t="e">
        <f t="shared" si="76"/>
        <v>#DIV/0!</v>
      </c>
      <c r="BE301" s="720" t="e">
        <f t="shared" si="77"/>
        <v>#DIV/0!</v>
      </c>
      <c r="BF301" s="765"/>
      <c r="BG301" s="765"/>
      <c r="BH301" s="765"/>
      <c r="BI301" s="765"/>
      <c r="BJ301" s="765"/>
      <c r="BK301" s="765"/>
      <c r="BL301" s="765"/>
      <c r="BM301" s="765"/>
      <c r="BN301" s="765"/>
      <c r="BO301" s="765"/>
      <c r="BP301" s="765"/>
      <c r="BQ301" s="765"/>
      <c r="BR301" s="765"/>
      <c r="BS301" s="765"/>
      <c r="BT301" s="765"/>
      <c r="BU301" s="765"/>
      <c r="BV301" s="765"/>
      <c r="BW301" s="765"/>
      <c r="BX301" s="765"/>
      <c r="BY301" s="765"/>
      <c r="BZ301" s="765"/>
      <c r="CA301" s="765"/>
      <c r="CB301" s="765"/>
      <c r="CC301" s="765"/>
      <c r="CD301" s="26"/>
      <c r="CE301" s="729">
        <f t="shared" si="64"/>
        <v>0</v>
      </c>
      <c r="CF301" s="26"/>
      <c r="CG301" s="26"/>
      <c r="CH301" s="26"/>
      <c r="CI301" s="26"/>
      <c r="CJ301" s="26"/>
      <c r="CK301" s="26"/>
      <c r="CL301" s="26"/>
      <c r="CM301" s="26"/>
      <c r="CN301" s="26"/>
      <c r="CO301" s="26"/>
      <c r="CP301" s="26"/>
      <c r="CQ301" s="26"/>
      <c r="CR301" s="26"/>
      <c r="CS301" s="26"/>
      <c r="CT301" s="26"/>
      <c r="CU301" s="26"/>
    </row>
    <row r="302" spans="1:99" ht="15" customHeight="1" x14ac:dyDescent="0.25">
      <c r="A302" s="334">
        <f t="shared" si="65"/>
        <v>0</v>
      </c>
      <c r="B302" s="722"/>
      <c r="C302" s="722"/>
      <c r="D302" s="722"/>
      <c r="E302" s="722"/>
      <c r="F302" s="722"/>
      <c r="G302" s="722"/>
      <c r="H302" s="723"/>
      <c r="I302" s="22"/>
      <c r="J302" s="22"/>
      <c r="K302" s="22"/>
      <c r="L302" s="10"/>
      <c r="M302" s="22"/>
      <c r="N302" s="725"/>
      <c r="O302" s="10"/>
      <c r="P302" s="726"/>
      <c r="Q302" s="749"/>
      <c r="R302" s="726"/>
      <c r="S302" s="726"/>
      <c r="T302" s="726"/>
      <c r="U302" s="316">
        <f t="shared" si="66"/>
        <v>0</v>
      </c>
      <c r="V302" s="168"/>
      <c r="W302" s="331" t="str">
        <f t="shared" si="67"/>
        <v/>
      </c>
      <c r="X302" s="168"/>
      <c r="Y302" s="168"/>
      <c r="Z302" s="168"/>
      <c r="AA302" s="168"/>
      <c r="AB302" s="168"/>
      <c r="AC302" s="168"/>
      <c r="AD302" s="316">
        <f t="shared" si="68"/>
        <v>0</v>
      </c>
      <c r="AE302" s="274"/>
      <c r="AF302" s="724"/>
      <c r="AG302" s="724"/>
      <c r="AH302" s="315">
        <f t="shared" si="69"/>
        <v>0</v>
      </c>
      <c r="AI302" s="759"/>
      <c r="AJ302" s="759"/>
      <c r="AK302" s="759"/>
      <c r="AL302" s="759"/>
      <c r="AM302" s="759"/>
      <c r="AN302" s="759"/>
      <c r="AO302" s="759"/>
      <c r="AP302" s="759"/>
      <c r="AQ302" s="759"/>
      <c r="AR302" s="759"/>
      <c r="AS302" s="315">
        <f t="shared" si="70"/>
        <v>0</v>
      </c>
      <c r="AT302" s="724"/>
      <c r="AU302" s="724"/>
      <c r="AV302" s="315">
        <f t="shared" si="71"/>
        <v>0</v>
      </c>
      <c r="AW302" s="315">
        <f t="shared" si="72"/>
        <v>0</v>
      </c>
      <c r="AX302" s="168"/>
      <c r="AY302" s="168"/>
      <c r="AZ302" s="720" t="e">
        <f t="shared" si="73"/>
        <v>#N/A</v>
      </c>
      <c r="BA302" s="720" t="e">
        <f t="shared" si="74"/>
        <v>#N/A</v>
      </c>
      <c r="BB302" s="720" t="str">
        <f t="shared" si="75"/>
        <v xml:space="preserve"> / </v>
      </c>
      <c r="BC302" s="720" t="e">
        <f t="shared" si="63"/>
        <v>#DIV/0!</v>
      </c>
      <c r="BD302" s="720" t="e">
        <f t="shared" si="76"/>
        <v>#DIV/0!</v>
      </c>
      <c r="BE302" s="720" t="e">
        <f t="shared" si="77"/>
        <v>#DIV/0!</v>
      </c>
      <c r="BF302" s="765"/>
      <c r="BG302" s="765"/>
      <c r="BH302" s="765"/>
      <c r="BI302" s="765"/>
      <c r="BJ302" s="765"/>
      <c r="BK302" s="765"/>
      <c r="BL302" s="765"/>
      <c r="BM302" s="765"/>
      <c r="BN302" s="765"/>
      <c r="BO302" s="765"/>
      <c r="BP302" s="765"/>
      <c r="BQ302" s="765"/>
      <c r="BR302" s="765"/>
      <c r="BS302" s="765"/>
      <c r="BT302" s="765"/>
      <c r="BU302" s="765"/>
      <c r="BV302" s="765"/>
      <c r="BW302" s="765"/>
      <c r="BX302" s="765"/>
      <c r="BY302" s="765"/>
      <c r="BZ302" s="765"/>
      <c r="CA302" s="765"/>
      <c r="CB302" s="765"/>
      <c r="CC302" s="765"/>
      <c r="CD302" s="26"/>
      <c r="CE302" s="729">
        <f t="shared" si="64"/>
        <v>0</v>
      </c>
      <c r="CF302" s="26"/>
      <c r="CG302" s="26"/>
      <c r="CH302" s="26"/>
      <c r="CI302" s="26"/>
      <c r="CJ302" s="26"/>
      <c r="CK302" s="26"/>
      <c r="CL302" s="26"/>
      <c r="CM302" s="26"/>
      <c r="CN302" s="26"/>
      <c r="CO302" s="26"/>
      <c r="CP302" s="26"/>
      <c r="CQ302" s="26"/>
      <c r="CR302" s="26"/>
      <c r="CS302" s="26"/>
      <c r="CT302" s="26"/>
      <c r="CU302" s="26"/>
    </row>
    <row r="303" spans="1:99" ht="15" customHeight="1" x14ac:dyDescent="0.25">
      <c r="A303" s="334">
        <f t="shared" si="65"/>
        <v>0</v>
      </c>
      <c r="B303" s="722"/>
      <c r="C303" s="722"/>
      <c r="D303" s="722"/>
      <c r="E303" s="722"/>
      <c r="F303" s="722"/>
      <c r="G303" s="722"/>
      <c r="H303" s="723"/>
      <c r="I303" s="22"/>
      <c r="J303" s="22"/>
      <c r="K303" s="22"/>
      <c r="L303" s="10"/>
      <c r="M303" s="22"/>
      <c r="N303" s="725"/>
      <c r="O303" s="10"/>
      <c r="P303" s="726"/>
      <c r="Q303" s="749"/>
      <c r="R303" s="726"/>
      <c r="S303" s="726"/>
      <c r="T303" s="726"/>
      <c r="U303" s="316">
        <f t="shared" si="66"/>
        <v>0</v>
      </c>
      <c r="V303" s="168"/>
      <c r="W303" s="331" t="str">
        <f t="shared" si="67"/>
        <v/>
      </c>
      <c r="X303" s="168"/>
      <c r="Y303" s="168"/>
      <c r="Z303" s="168"/>
      <c r="AA303" s="168"/>
      <c r="AB303" s="168"/>
      <c r="AC303" s="168"/>
      <c r="AD303" s="316">
        <f t="shared" si="68"/>
        <v>0</v>
      </c>
      <c r="AE303" s="274"/>
      <c r="AF303" s="724"/>
      <c r="AG303" s="724"/>
      <c r="AH303" s="315">
        <f t="shared" si="69"/>
        <v>0</v>
      </c>
      <c r="AI303" s="759"/>
      <c r="AJ303" s="759"/>
      <c r="AK303" s="759"/>
      <c r="AL303" s="759"/>
      <c r="AM303" s="759"/>
      <c r="AN303" s="759"/>
      <c r="AO303" s="759"/>
      <c r="AP303" s="759"/>
      <c r="AQ303" s="759"/>
      <c r="AR303" s="759"/>
      <c r="AS303" s="315">
        <f t="shared" si="70"/>
        <v>0</v>
      </c>
      <c r="AT303" s="724"/>
      <c r="AU303" s="724"/>
      <c r="AV303" s="315">
        <f t="shared" si="71"/>
        <v>0</v>
      </c>
      <c r="AW303" s="315">
        <f t="shared" si="72"/>
        <v>0</v>
      </c>
      <c r="AX303" s="168"/>
      <c r="AY303" s="168"/>
      <c r="AZ303" s="720" t="e">
        <f t="shared" si="73"/>
        <v>#N/A</v>
      </c>
      <c r="BA303" s="720" t="e">
        <f t="shared" si="74"/>
        <v>#N/A</v>
      </c>
      <c r="BB303" s="720" t="str">
        <f t="shared" si="75"/>
        <v xml:space="preserve"> / </v>
      </c>
      <c r="BC303" s="720" t="e">
        <f t="shared" si="63"/>
        <v>#DIV/0!</v>
      </c>
      <c r="BD303" s="720" t="e">
        <f t="shared" si="76"/>
        <v>#DIV/0!</v>
      </c>
      <c r="BE303" s="720" t="e">
        <f t="shared" si="77"/>
        <v>#DIV/0!</v>
      </c>
      <c r="BF303" s="765"/>
      <c r="BG303" s="765"/>
      <c r="BH303" s="765"/>
      <c r="BI303" s="765"/>
      <c r="BJ303" s="765"/>
      <c r="BK303" s="765"/>
      <c r="BL303" s="765"/>
      <c r="BM303" s="765"/>
      <c r="BN303" s="765"/>
      <c r="BO303" s="765"/>
      <c r="BP303" s="765"/>
      <c r="BQ303" s="765"/>
      <c r="BR303" s="765"/>
      <c r="BS303" s="765"/>
      <c r="BT303" s="765"/>
      <c r="BU303" s="765"/>
      <c r="BV303" s="765"/>
      <c r="BW303" s="765"/>
      <c r="BX303" s="765"/>
      <c r="BY303" s="765"/>
      <c r="BZ303" s="765"/>
      <c r="CA303" s="765"/>
      <c r="CB303" s="765"/>
      <c r="CC303" s="765"/>
      <c r="CD303" s="26"/>
      <c r="CE303" s="729">
        <f t="shared" si="64"/>
        <v>0</v>
      </c>
      <c r="CF303" s="26"/>
      <c r="CG303" s="26"/>
      <c r="CH303" s="26"/>
      <c r="CI303" s="26"/>
      <c r="CJ303" s="26"/>
      <c r="CK303" s="26"/>
      <c r="CL303" s="26"/>
      <c r="CM303" s="26"/>
      <c r="CN303" s="26"/>
      <c r="CO303" s="26"/>
      <c r="CP303" s="26"/>
      <c r="CQ303" s="26"/>
      <c r="CR303" s="26"/>
      <c r="CS303" s="26"/>
      <c r="CT303" s="26"/>
      <c r="CU303" s="26"/>
    </row>
    <row r="304" spans="1:99" ht="15" customHeight="1" x14ac:dyDescent="0.25">
      <c r="A304" s="334">
        <f t="shared" si="65"/>
        <v>0</v>
      </c>
      <c r="B304" s="722"/>
      <c r="C304" s="722"/>
      <c r="D304" s="722"/>
      <c r="E304" s="722"/>
      <c r="F304" s="722"/>
      <c r="G304" s="722"/>
      <c r="H304" s="723"/>
      <c r="I304" s="22"/>
      <c r="J304" s="22"/>
      <c r="K304" s="22"/>
      <c r="L304" s="10"/>
      <c r="M304" s="22"/>
      <c r="N304" s="725"/>
      <c r="O304" s="10"/>
      <c r="P304" s="726"/>
      <c r="Q304" s="749"/>
      <c r="R304" s="726"/>
      <c r="S304" s="726"/>
      <c r="T304" s="726"/>
      <c r="U304" s="316">
        <f t="shared" si="66"/>
        <v>0</v>
      </c>
      <c r="V304" s="168"/>
      <c r="W304" s="331" t="str">
        <f t="shared" si="67"/>
        <v/>
      </c>
      <c r="X304" s="168"/>
      <c r="Y304" s="168"/>
      <c r="Z304" s="168"/>
      <c r="AA304" s="168"/>
      <c r="AB304" s="168"/>
      <c r="AC304" s="168"/>
      <c r="AD304" s="316">
        <f t="shared" si="68"/>
        <v>0</v>
      </c>
      <c r="AE304" s="274"/>
      <c r="AF304" s="724"/>
      <c r="AG304" s="724"/>
      <c r="AH304" s="315">
        <f t="shared" si="69"/>
        <v>0</v>
      </c>
      <c r="AI304" s="759"/>
      <c r="AJ304" s="759"/>
      <c r="AK304" s="759"/>
      <c r="AL304" s="759"/>
      <c r="AM304" s="759"/>
      <c r="AN304" s="759"/>
      <c r="AO304" s="759"/>
      <c r="AP304" s="759"/>
      <c r="AQ304" s="759"/>
      <c r="AR304" s="759"/>
      <c r="AS304" s="315">
        <f t="shared" si="70"/>
        <v>0</v>
      </c>
      <c r="AT304" s="724"/>
      <c r="AU304" s="724"/>
      <c r="AV304" s="315">
        <f t="shared" si="71"/>
        <v>0</v>
      </c>
      <c r="AW304" s="315">
        <f t="shared" si="72"/>
        <v>0</v>
      </c>
      <c r="AX304" s="168"/>
      <c r="AY304" s="168"/>
      <c r="AZ304" s="720" t="e">
        <f t="shared" si="73"/>
        <v>#N/A</v>
      </c>
      <c r="BA304" s="720" t="e">
        <f t="shared" si="74"/>
        <v>#N/A</v>
      </c>
      <c r="BB304" s="720" t="str">
        <f t="shared" si="75"/>
        <v xml:space="preserve"> / </v>
      </c>
      <c r="BC304" s="720" t="e">
        <f t="shared" si="63"/>
        <v>#DIV/0!</v>
      </c>
      <c r="BD304" s="720" t="e">
        <f t="shared" si="76"/>
        <v>#DIV/0!</v>
      </c>
      <c r="BE304" s="720" t="e">
        <f t="shared" si="77"/>
        <v>#DIV/0!</v>
      </c>
      <c r="BF304" s="765"/>
      <c r="BG304" s="765"/>
      <c r="BH304" s="765"/>
      <c r="BI304" s="765"/>
      <c r="BJ304" s="765"/>
      <c r="BK304" s="765"/>
      <c r="BL304" s="765"/>
      <c r="BM304" s="765"/>
      <c r="BN304" s="765"/>
      <c r="BO304" s="765"/>
      <c r="BP304" s="765"/>
      <c r="BQ304" s="765"/>
      <c r="BR304" s="765"/>
      <c r="BS304" s="765"/>
      <c r="BT304" s="765"/>
      <c r="BU304" s="765"/>
      <c r="BV304" s="765"/>
      <c r="BW304" s="765"/>
      <c r="BX304" s="765"/>
      <c r="BY304" s="765"/>
      <c r="BZ304" s="765"/>
      <c r="CA304" s="765"/>
      <c r="CB304" s="765"/>
      <c r="CC304" s="765"/>
      <c r="CD304" s="26"/>
      <c r="CE304" s="729">
        <f t="shared" si="64"/>
        <v>0</v>
      </c>
      <c r="CF304" s="26"/>
      <c r="CG304" s="26"/>
      <c r="CH304" s="26"/>
      <c r="CI304" s="26"/>
      <c r="CJ304" s="26"/>
      <c r="CK304" s="26"/>
      <c r="CL304" s="26"/>
      <c r="CM304" s="26"/>
      <c r="CN304" s="26"/>
      <c r="CO304" s="26"/>
      <c r="CP304" s="26"/>
      <c r="CQ304" s="26"/>
      <c r="CR304" s="26"/>
      <c r="CS304" s="26"/>
      <c r="CT304" s="26"/>
      <c r="CU304" s="26"/>
    </row>
    <row r="305" spans="1:99" ht="15" customHeight="1" x14ac:dyDescent="0.25">
      <c r="A305" s="334">
        <f t="shared" si="65"/>
        <v>0</v>
      </c>
      <c r="B305" s="722"/>
      <c r="C305" s="722"/>
      <c r="D305" s="722"/>
      <c r="E305" s="722"/>
      <c r="F305" s="722"/>
      <c r="G305" s="722"/>
      <c r="H305" s="723"/>
      <c r="I305" s="22"/>
      <c r="J305" s="22"/>
      <c r="K305" s="22"/>
      <c r="L305" s="10"/>
      <c r="M305" s="22"/>
      <c r="N305" s="725"/>
      <c r="O305" s="10"/>
      <c r="P305" s="726"/>
      <c r="Q305" s="749"/>
      <c r="R305" s="726"/>
      <c r="S305" s="726"/>
      <c r="T305" s="726"/>
      <c r="U305" s="316">
        <f t="shared" si="66"/>
        <v>0</v>
      </c>
      <c r="V305" s="168"/>
      <c r="W305" s="331" t="str">
        <f t="shared" si="67"/>
        <v/>
      </c>
      <c r="X305" s="168"/>
      <c r="Y305" s="168"/>
      <c r="Z305" s="168"/>
      <c r="AA305" s="168"/>
      <c r="AB305" s="168"/>
      <c r="AC305" s="168"/>
      <c r="AD305" s="316">
        <f t="shared" si="68"/>
        <v>0</v>
      </c>
      <c r="AE305" s="274"/>
      <c r="AF305" s="724"/>
      <c r="AG305" s="724"/>
      <c r="AH305" s="315">
        <f t="shared" si="69"/>
        <v>0</v>
      </c>
      <c r="AI305" s="759"/>
      <c r="AJ305" s="759"/>
      <c r="AK305" s="759"/>
      <c r="AL305" s="759"/>
      <c r="AM305" s="759"/>
      <c r="AN305" s="759"/>
      <c r="AO305" s="759"/>
      <c r="AP305" s="759"/>
      <c r="AQ305" s="759"/>
      <c r="AR305" s="759"/>
      <c r="AS305" s="315">
        <f t="shared" si="70"/>
        <v>0</v>
      </c>
      <c r="AT305" s="724"/>
      <c r="AU305" s="724"/>
      <c r="AV305" s="315">
        <f t="shared" si="71"/>
        <v>0</v>
      </c>
      <c r="AW305" s="315">
        <f t="shared" si="72"/>
        <v>0</v>
      </c>
      <c r="AX305" s="168"/>
      <c r="AY305" s="168"/>
      <c r="AZ305" s="720" t="e">
        <f t="shared" si="73"/>
        <v>#N/A</v>
      </c>
      <c r="BA305" s="720" t="e">
        <f t="shared" si="74"/>
        <v>#N/A</v>
      </c>
      <c r="BB305" s="720" t="str">
        <f t="shared" si="75"/>
        <v xml:space="preserve"> / </v>
      </c>
      <c r="BC305" s="720" t="e">
        <f t="shared" si="63"/>
        <v>#DIV/0!</v>
      </c>
      <c r="BD305" s="720" t="e">
        <f t="shared" si="76"/>
        <v>#DIV/0!</v>
      </c>
      <c r="BE305" s="720" t="e">
        <f t="shared" si="77"/>
        <v>#DIV/0!</v>
      </c>
      <c r="BF305" s="765"/>
      <c r="BG305" s="765"/>
      <c r="BH305" s="765"/>
      <c r="BI305" s="765"/>
      <c r="BJ305" s="765"/>
      <c r="BK305" s="765"/>
      <c r="BL305" s="765"/>
      <c r="BM305" s="765"/>
      <c r="BN305" s="765"/>
      <c r="BO305" s="765"/>
      <c r="BP305" s="765"/>
      <c r="BQ305" s="765"/>
      <c r="BR305" s="765"/>
      <c r="BS305" s="765"/>
      <c r="BT305" s="765"/>
      <c r="BU305" s="765"/>
      <c r="BV305" s="765"/>
      <c r="BW305" s="765"/>
      <c r="BX305" s="765"/>
      <c r="BY305" s="765"/>
      <c r="BZ305" s="765"/>
      <c r="CA305" s="765"/>
      <c r="CB305" s="765"/>
      <c r="CC305" s="765"/>
      <c r="CD305" s="26"/>
      <c r="CE305" s="729">
        <f t="shared" si="64"/>
        <v>0</v>
      </c>
      <c r="CF305" s="26"/>
      <c r="CG305" s="26"/>
      <c r="CH305" s="26"/>
      <c r="CI305" s="26"/>
      <c r="CJ305" s="26"/>
      <c r="CK305" s="26"/>
      <c r="CL305" s="26"/>
      <c r="CM305" s="26"/>
      <c r="CN305" s="26"/>
      <c r="CO305" s="26"/>
      <c r="CP305" s="26"/>
      <c r="CQ305" s="26"/>
      <c r="CR305" s="26"/>
      <c r="CS305" s="26"/>
      <c r="CT305" s="26"/>
      <c r="CU305" s="26"/>
    </row>
    <row r="306" spans="1:99" ht="15" customHeight="1" x14ac:dyDescent="0.25">
      <c r="A306" s="334">
        <f t="shared" si="65"/>
        <v>0</v>
      </c>
      <c r="B306" s="722"/>
      <c r="C306" s="722"/>
      <c r="D306" s="722"/>
      <c r="E306" s="722"/>
      <c r="F306" s="722"/>
      <c r="G306" s="722"/>
      <c r="H306" s="723"/>
      <c r="I306" s="22"/>
      <c r="J306" s="22"/>
      <c r="K306" s="22"/>
      <c r="L306" s="10"/>
      <c r="M306" s="22"/>
      <c r="N306" s="725"/>
      <c r="O306" s="10"/>
      <c r="P306" s="726"/>
      <c r="Q306" s="749"/>
      <c r="R306" s="726"/>
      <c r="S306" s="726"/>
      <c r="T306" s="726"/>
      <c r="U306" s="316">
        <f t="shared" si="66"/>
        <v>0</v>
      </c>
      <c r="V306" s="168"/>
      <c r="W306" s="331" t="str">
        <f t="shared" si="67"/>
        <v/>
      </c>
      <c r="X306" s="168"/>
      <c r="Y306" s="168"/>
      <c r="Z306" s="168"/>
      <c r="AA306" s="168"/>
      <c r="AB306" s="168"/>
      <c r="AC306" s="168"/>
      <c r="AD306" s="316">
        <f t="shared" si="68"/>
        <v>0</v>
      </c>
      <c r="AE306" s="274"/>
      <c r="AF306" s="724"/>
      <c r="AG306" s="724"/>
      <c r="AH306" s="315">
        <f t="shared" si="69"/>
        <v>0</v>
      </c>
      <c r="AI306" s="759"/>
      <c r="AJ306" s="759"/>
      <c r="AK306" s="759"/>
      <c r="AL306" s="759"/>
      <c r="AM306" s="759"/>
      <c r="AN306" s="759"/>
      <c r="AO306" s="759"/>
      <c r="AP306" s="759"/>
      <c r="AQ306" s="759"/>
      <c r="AR306" s="759"/>
      <c r="AS306" s="315">
        <f t="shared" si="70"/>
        <v>0</v>
      </c>
      <c r="AT306" s="724"/>
      <c r="AU306" s="724"/>
      <c r="AV306" s="315">
        <f t="shared" si="71"/>
        <v>0</v>
      </c>
      <c r="AW306" s="315">
        <f t="shared" si="72"/>
        <v>0</v>
      </c>
      <c r="AX306" s="168"/>
      <c r="AY306" s="168"/>
      <c r="AZ306" s="720" t="e">
        <f t="shared" si="73"/>
        <v>#N/A</v>
      </c>
      <c r="BA306" s="720" t="e">
        <f t="shared" si="74"/>
        <v>#N/A</v>
      </c>
      <c r="BB306" s="720" t="str">
        <f t="shared" si="75"/>
        <v xml:space="preserve"> / </v>
      </c>
      <c r="BC306" s="720" t="e">
        <f t="shared" si="63"/>
        <v>#DIV/0!</v>
      </c>
      <c r="BD306" s="720" t="e">
        <f t="shared" si="76"/>
        <v>#DIV/0!</v>
      </c>
      <c r="BE306" s="720" t="e">
        <f t="shared" si="77"/>
        <v>#DIV/0!</v>
      </c>
      <c r="BF306" s="765"/>
      <c r="BG306" s="765"/>
      <c r="BH306" s="765"/>
      <c r="BI306" s="765"/>
      <c r="BJ306" s="765"/>
      <c r="BK306" s="765"/>
      <c r="BL306" s="765"/>
      <c r="BM306" s="765"/>
      <c r="BN306" s="765"/>
      <c r="BO306" s="765"/>
      <c r="BP306" s="765"/>
      <c r="BQ306" s="765"/>
      <c r="BR306" s="765"/>
      <c r="BS306" s="765"/>
      <c r="BT306" s="765"/>
      <c r="BU306" s="765"/>
      <c r="BV306" s="765"/>
      <c r="BW306" s="765"/>
      <c r="BX306" s="765"/>
      <c r="BY306" s="765"/>
      <c r="BZ306" s="765"/>
      <c r="CA306" s="765"/>
      <c r="CB306" s="765"/>
      <c r="CC306" s="765"/>
      <c r="CD306" s="26"/>
      <c r="CE306" s="729">
        <f t="shared" si="64"/>
        <v>0</v>
      </c>
      <c r="CF306" s="26"/>
      <c r="CG306" s="26"/>
      <c r="CH306" s="26"/>
      <c r="CI306" s="26"/>
      <c r="CJ306" s="26"/>
      <c r="CK306" s="26"/>
      <c r="CL306" s="26"/>
      <c r="CM306" s="26"/>
      <c r="CN306" s="26"/>
      <c r="CO306" s="26"/>
      <c r="CP306" s="26"/>
      <c r="CQ306" s="26"/>
      <c r="CR306" s="26"/>
      <c r="CS306" s="26"/>
      <c r="CT306" s="26"/>
      <c r="CU306" s="26"/>
    </row>
    <row r="307" spans="1:99" ht="15" customHeight="1" x14ac:dyDescent="0.25">
      <c r="A307" s="334">
        <f t="shared" si="65"/>
        <v>0</v>
      </c>
      <c r="B307" s="722"/>
      <c r="C307" s="722"/>
      <c r="D307" s="722"/>
      <c r="E307" s="722"/>
      <c r="F307" s="722"/>
      <c r="G307" s="722"/>
      <c r="H307" s="723"/>
      <c r="I307" s="22"/>
      <c r="J307" s="22"/>
      <c r="K307" s="22"/>
      <c r="L307" s="10"/>
      <c r="M307" s="22"/>
      <c r="N307" s="725"/>
      <c r="O307" s="10"/>
      <c r="P307" s="726"/>
      <c r="Q307" s="749"/>
      <c r="R307" s="726"/>
      <c r="S307" s="726"/>
      <c r="T307" s="726"/>
      <c r="U307" s="316">
        <f t="shared" si="66"/>
        <v>0</v>
      </c>
      <c r="V307" s="168"/>
      <c r="W307" s="331" t="str">
        <f t="shared" si="67"/>
        <v/>
      </c>
      <c r="X307" s="168"/>
      <c r="Y307" s="168"/>
      <c r="Z307" s="168"/>
      <c r="AA307" s="168"/>
      <c r="AB307" s="168"/>
      <c r="AC307" s="168"/>
      <c r="AD307" s="316">
        <f t="shared" si="68"/>
        <v>0</v>
      </c>
      <c r="AE307" s="274"/>
      <c r="AF307" s="724"/>
      <c r="AG307" s="724"/>
      <c r="AH307" s="315">
        <f t="shared" si="69"/>
        <v>0</v>
      </c>
      <c r="AI307" s="759"/>
      <c r="AJ307" s="759"/>
      <c r="AK307" s="759"/>
      <c r="AL307" s="759"/>
      <c r="AM307" s="759"/>
      <c r="AN307" s="759"/>
      <c r="AO307" s="759"/>
      <c r="AP307" s="759"/>
      <c r="AQ307" s="759"/>
      <c r="AR307" s="759"/>
      <c r="AS307" s="315">
        <f t="shared" si="70"/>
        <v>0</v>
      </c>
      <c r="AT307" s="724"/>
      <c r="AU307" s="724"/>
      <c r="AV307" s="315">
        <f t="shared" si="71"/>
        <v>0</v>
      </c>
      <c r="AW307" s="315">
        <f t="shared" si="72"/>
        <v>0</v>
      </c>
      <c r="AX307" s="168"/>
      <c r="AY307" s="168"/>
      <c r="AZ307" s="720" t="e">
        <f t="shared" si="73"/>
        <v>#N/A</v>
      </c>
      <c r="BA307" s="720" t="e">
        <f t="shared" si="74"/>
        <v>#N/A</v>
      </c>
      <c r="BB307" s="720" t="str">
        <f t="shared" si="75"/>
        <v xml:space="preserve"> / </v>
      </c>
      <c r="BC307" s="720" t="e">
        <f t="shared" si="63"/>
        <v>#DIV/0!</v>
      </c>
      <c r="BD307" s="720" t="e">
        <f t="shared" si="76"/>
        <v>#DIV/0!</v>
      </c>
      <c r="BE307" s="720" t="e">
        <f t="shared" si="77"/>
        <v>#DIV/0!</v>
      </c>
      <c r="BF307" s="765"/>
      <c r="BG307" s="765"/>
      <c r="BH307" s="765"/>
      <c r="BI307" s="765"/>
      <c r="BJ307" s="765"/>
      <c r="BK307" s="765"/>
      <c r="BL307" s="765"/>
      <c r="BM307" s="765"/>
      <c r="BN307" s="765"/>
      <c r="BO307" s="765"/>
      <c r="BP307" s="765"/>
      <c r="BQ307" s="765"/>
      <c r="BR307" s="765"/>
      <c r="BS307" s="765"/>
      <c r="BT307" s="765"/>
      <c r="BU307" s="765"/>
      <c r="BV307" s="765"/>
      <c r="BW307" s="765"/>
      <c r="BX307" s="765"/>
      <c r="BY307" s="765"/>
      <c r="BZ307" s="765"/>
      <c r="CA307" s="765"/>
      <c r="CB307" s="765"/>
      <c r="CC307" s="765"/>
      <c r="CD307" s="26"/>
      <c r="CE307" s="729">
        <f t="shared" si="64"/>
        <v>0</v>
      </c>
      <c r="CF307" s="26"/>
      <c r="CG307" s="26"/>
      <c r="CH307" s="26"/>
      <c r="CI307" s="26"/>
      <c r="CJ307" s="26"/>
      <c r="CK307" s="26"/>
      <c r="CL307" s="26"/>
      <c r="CM307" s="26"/>
      <c r="CN307" s="26"/>
      <c r="CO307" s="26"/>
      <c r="CP307" s="26"/>
      <c r="CQ307" s="26"/>
      <c r="CR307" s="26"/>
      <c r="CS307" s="26"/>
      <c r="CT307" s="26"/>
      <c r="CU307" s="26"/>
    </row>
    <row r="308" spans="1:99" ht="15" customHeight="1" x14ac:dyDescent="0.25">
      <c r="A308" s="334">
        <f t="shared" si="65"/>
        <v>0</v>
      </c>
      <c r="B308" s="722"/>
      <c r="C308" s="722"/>
      <c r="D308" s="722"/>
      <c r="E308" s="722"/>
      <c r="F308" s="722"/>
      <c r="G308" s="722"/>
      <c r="H308" s="723"/>
      <c r="I308" s="22"/>
      <c r="J308" s="22"/>
      <c r="K308" s="22"/>
      <c r="L308" s="10"/>
      <c r="M308" s="22"/>
      <c r="N308" s="725"/>
      <c r="O308" s="10"/>
      <c r="P308" s="726"/>
      <c r="Q308" s="749"/>
      <c r="R308" s="726"/>
      <c r="S308" s="726"/>
      <c r="T308" s="726"/>
      <c r="U308" s="316">
        <f t="shared" si="66"/>
        <v>0</v>
      </c>
      <c r="V308" s="168"/>
      <c r="W308" s="331" t="str">
        <f t="shared" si="67"/>
        <v/>
      </c>
      <c r="X308" s="168"/>
      <c r="Y308" s="168"/>
      <c r="Z308" s="168"/>
      <c r="AA308" s="168"/>
      <c r="AB308" s="168"/>
      <c r="AC308" s="168"/>
      <c r="AD308" s="316">
        <f t="shared" si="68"/>
        <v>0</v>
      </c>
      <c r="AE308" s="274"/>
      <c r="AF308" s="724"/>
      <c r="AG308" s="724"/>
      <c r="AH308" s="315">
        <f t="shared" si="69"/>
        <v>0</v>
      </c>
      <c r="AI308" s="759"/>
      <c r="AJ308" s="759"/>
      <c r="AK308" s="759"/>
      <c r="AL308" s="759"/>
      <c r="AM308" s="759"/>
      <c r="AN308" s="759"/>
      <c r="AO308" s="759"/>
      <c r="AP308" s="759"/>
      <c r="AQ308" s="759"/>
      <c r="AR308" s="759"/>
      <c r="AS308" s="315">
        <f t="shared" si="70"/>
        <v>0</v>
      </c>
      <c r="AT308" s="724"/>
      <c r="AU308" s="724"/>
      <c r="AV308" s="315">
        <f t="shared" si="71"/>
        <v>0</v>
      </c>
      <c r="AW308" s="315">
        <f t="shared" si="72"/>
        <v>0</v>
      </c>
      <c r="AX308" s="168"/>
      <c r="AY308" s="168"/>
      <c r="AZ308" s="720" t="e">
        <f t="shared" si="73"/>
        <v>#N/A</v>
      </c>
      <c r="BA308" s="720" t="e">
        <f t="shared" si="74"/>
        <v>#N/A</v>
      </c>
      <c r="BB308" s="720" t="str">
        <f t="shared" si="75"/>
        <v xml:space="preserve"> / </v>
      </c>
      <c r="BC308" s="720" t="e">
        <f t="shared" si="63"/>
        <v>#DIV/0!</v>
      </c>
      <c r="BD308" s="720" t="e">
        <f t="shared" si="76"/>
        <v>#DIV/0!</v>
      </c>
      <c r="BE308" s="720" t="e">
        <f t="shared" si="77"/>
        <v>#DIV/0!</v>
      </c>
      <c r="BF308" s="765"/>
      <c r="BG308" s="765"/>
      <c r="BH308" s="765"/>
      <c r="BI308" s="765"/>
      <c r="BJ308" s="765"/>
      <c r="BK308" s="765"/>
      <c r="BL308" s="765"/>
      <c r="BM308" s="765"/>
      <c r="BN308" s="765"/>
      <c r="BO308" s="765"/>
      <c r="BP308" s="765"/>
      <c r="BQ308" s="765"/>
      <c r="BR308" s="765"/>
      <c r="BS308" s="765"/>
      <c r="BT308" s="765"/>
      <c r="BU308" s="765"/>
      <c r="BV308" s="765"/>
      <c r="BW308" s="765"/>
      <c r="BX308" s="765"/>
      <c r="BY308" s="765"/>
      <c r="BZ308" s="765"/>
      <c r="CA308" s="765"/>
      <c r="CB308" s="765"/>
      <c r="CC308" s="765"/>
      <c r="CD308" s="26"/>
      <c r="CE308" s="729">
        <f t="shared" si="64"/>
        <v>0</v>
      </c>
      <c r="CF308" s="26"/>
      <c r="CG308" s="26"/>
      <c r="CH308" s="26"/>
      <c r="CI308" s="26"/>
      <c r="CJ308" s="26"/>
      <c r="CK308" s="26"/>
      <c r="CL308" s="26"/>
      <c r="CM308" s="26"/>
      <c r="CN308" s="26"/>
      <c r="CO308" s="26"/>
      <c r="CP308" s="26"/>
      <c r="CQ308" s="26"/>
      <c r="CR308" s="26"/>
      <c r="CS308" s="26"/>
      <c r="CT308" s="26"/>
      <c r="CU308" s="26"/>
    </row>
    <row r="309" spans="1:99" ht="15" customHeight="1" x14ac:dyDescent="0.25">
      <c r="A309" s="334">
        <f t="shared" si="65"/>
        <v>0</v>
      </c>
      <c r="B309" s="722"/>
      <c r="C309" s="722"/>
      <c r="D309" s="722"/>
      <c r="E309" s="722"/>
      <c r="F309" s="722"/>
      <c r="G309" s="722"/>
      <c r="H309" s="723"/>
      <c r="I309" s="22"/>
      <c r="J309" s="22"/>
      <c r="K309" s="22"/>
      <c r="L309" s="10"/>
      <c r="M309" s="22"/>
      <c r="N309" s="725"/>
      <c r="O309" s="10"/>
      <c r="P309" s="726"/>
      <c r="Q309" s="749"/>
      <c r="R309" s="726"/>
      <c r="S309" s="726"/>
      <c r="T309" s="726"/>
      <c r="U309" s="316">
        <f t="shared" si="66"/>
        <v>0</v>
      </c>
      <c r="V309" s="168"/>
      <c r="W309" s="331" t="str">
        <f t="shared" si="67"/>
        <v/>
      </c>
      <c r="X309" s="168"/>
      <c r="Y309" s="168"/>
      <c r="Z309" s="168"/>
      <c r="AA309" s="168"/>
      <c r="AB309" s="168"/>
      <c r="AC309" s="168"/>
      <c r="AD309" s="316">
        <f t="shared" si="68"/>
        <v>0</v>
      </c>
      <c r="AE309" s="274"/>
      <c r="AF309" s="724"/>
      <c r="AG309" s="724"/>
      <c r="AH309" s="315">
        <f t="shared" si="69"/>
        <v>0</v>
      </c>
      <c r="AI309" s="759"/>
      <c r="AJ309" s="759"/>
      <c r="AK309" s="759"/>
      <c r="AL309" s="759"/>
      <c r="AM309" s="759"/>
      <c r="AN309" s="759"/>
      <c r="AO309" s="759"/>
      <c r="AP309" s="759"/>
      <c r="AQ309" s="759"/>
      <c r="AR309" s="759"/>
      <c r="AS309" s="315">
        <f t="shared" si="70"/>
        <v>0</v>
      </c>
      <c r="AT309" s="724"/>
      <c r="AU309" s="724"/>
      <c r="AV309" s="315">
        <f t="shared" si="71"/>
        <v>0</v>
      </c>
      <c r="AW309" s="315">
        <f t="shared" si="72"/>
        <v>0</v>
      </c>
      <c r="AX309" s="168"/>
      <c r="AY309" s="168"/>
      <c r="AZ309" s="720" t="e">
        <f t="shared" si="73"/>
        <v>#N/A</v>
      </c>
      <c r="BA309" s="720" t="e">
        <f t="shared" si="74"/>
        <v>#N/A</v>
      </c>
      <c r="BB309" s="720" t="str">
        <f t="shared" si="75"/>
        <v xml:space="preserve"> / </v>
      </c>
      <c r="BC309" s="720" t="e">
        <f t="shared" si="63"/>
        <v>#DIV/0!</v>
      </c>
      <c r="BD309" s="720" t="e">
        <f t="shared" si="76"/>
        <v>#DIV/0!</v>
      </c>
      <c r="BE309" s="720" t="e">
        <f t="shared" si="77"/>
        <v>#DIV/0!</v>
      </c>
      <c r="BF309" s="765"/>
      <c r="BG309" s="765"/>
      <c r="BH309" s="765"/>
      <c r="BI309" s="765"/>
      <c r="BJ309" s="765"/>
      <c r="BK309" s="765"/>
      <c r="BL309" s="765"/>
      <c r="BM309" s="765"/>
      <c r="BN309" s="765"/>
      <c r="BO309" s="765"/>
      <c r="BP309" s="765"/>
      <c r="BQ309" s="765"/>
      <c r="BR309" s="765"/>
      <c r="BS309" s="765"/>
      <c r="BT309" s="765"/>
      <c r="BU309" s="765"/>
      <c r="BV309" s="765"/>
      <c r="BW309" s="765"/>
      <c r="BX309" s="765"/>
      <c r="BY309" s="765"/>
      <c r="BZ309" s="765"/>
      <c r="CA309" s="765"/>
      <c r="CB309" s="765"/>
      <c r="CC309" s="765"/>
      <c r="CD309" s="26"/>
      <c r="CE309" s="729">
        <f t="shared" si="64"/>
        <v>0</v>
      </c>
      <c r="CF309" s="26"/>
      <c r="CG309" s="26"/>
      <c r="CH309" s="26"/>
      <c r="CI309" s="26"/>
      <c r="CJ309" s="26"/>
      <c r="CK309" s="26"/>
      <c r="CL309" s="26"/>
      <c r="CM309" s="26"/>
      <c r="CN309" s="26"/>
      <c r="CO309" s="26"/>
      <c r="CP309" s="26"/>
      <c r="CQ309" s="26"/>
      <c r="CR309" s="26"/>
      <c r="CS309" s="26"/>
      <c r="CT309" s="26"/>
      <c r="CU309" s="26"/>
    </row>
    <row r="310" spans="1:99" ht="15" customHeight="1" x14ac:dyDescent="0.25">
      <c r="A310" s="334">
        <f t="shared" si="65"/>
        <v>0</v>
      </c>
      <c r="B310" s="722"/>
      <c r="C310" s="722"/>
      <c r="D310" s="722"/>
      <c r="E310" s="722"/>
      <c r="F310" s="722"/>
      <c r="G310" s="722"/>
      <c r="H310" s="723"/>
      <c r="I310" s="22"/>
      <c r="J310" s="22"/>
      <c r="K310" s="22"/>
      <c r="L310" s="10"/>
      <c r="M310" s="22"/>
      <c r="N310" s="725"/>
      <c r="O310" s="10"/>
      <c r="P310" s="726"/>
      <c r="Q310" s="749"/>
      <c r="R310" s="726"/>
      <c r="S310" s="726"/>
      <c r="T310" s="726"/>
      <c r="U310" s="316">
        <f t="shared" si="66"/>
        <v>0</v>
      </c>
      <c r="V310" s="168"/>
      <c r="W310" s="331" t="str">
        <f t="shared" si="67"/>
        <v/>
      </c>
      <c r="X310" s="168"/>
      <c r="Y310" s="168"/>
      <c r="Z310" s="168"/>
      <c r="AA310" s="168"/>
      <c r="AB310" s="168"/>
      <c r="AC310" s="168"/>
      <c r="AD310" s="316">
        <f t="shared" si="68"/>
        <v>0</v>
      </c>
      <c r="AE310" s="274"/>
      <c r="AF310" s="724"/>
      <c r="AG310" s="724"/>
      <c r="AH310" s="315">
        <f t="shared" si="69"/>
        <v>0</v>
      </c>
      <c r="AI310" s="759"/>
      <c r="AJ310" s="759"/>
      <c r="AK310" s="759"/>
      <c r="AL310" s="759"/>
      <c r="AM310" s="759"/>
      <c r="AN310" s="759"/>
      <c r="AO310" s="759"/>
      <c r="AP310" s="759"/>
      <c r="AQ310" s="759"/>
      <c r="AR310" s="759"/>
      <c r="AS310" s="315">
        <f t="shared" si="70"/>
        <v>0</v>
      </c>
      <c r="AT310" s="724"/>
      <c r="AU310" s="724"/>
      <c r="AV310" s="315">
        <f t="shared" si="71"/>
        <v>0</v>
      </c>
      <c r="AW310" s="315">
        <f t="shared" si="72"/>
        <v>0</v>
      </c>
      <c r="AX310" s="168"/>
      <c r="AY310" s="168"/>
      <c r="AZ310" s="720" t="e">
        <f t="shared" si="73"/>
        <v>#N/A</v>
      </c>
      <c r="BA310" s="720" t="e">
        <f t="shared" si="74"/>
        <v>#N/A</v>
      </c>
      <c r="BB310" s="720" t="str">
        <f t="shared" si="75"/>
        <v xml:space="preserve"> / </v>
      </c>
      <c r="BC310" s="720" t="e">
        <f t="shared" si="63"/>
        <v>#DIV/0!</v>
      </c>
      <c r="BD310" s="720" t="e">
        <f t="shared" si="76"/>
        <v>#DIV/0!</v>
      </c>
      <c r="BE310" s="720" t="e">
        <f t="shared" si="77"/>
        <v>#DIV/0!</v>
      </c>
      <c r="BF310" s="765"/>
      <c r="BG310" s="765"/>
      <c r="BH310" s="765"/>
      <c r="BI310" s="765"/>
      <c r="BJ310" s="765"/>
      <c r="BK310" s="765"/>
      <c r="BL310" s="765"/>
      <c r="BM310" s="765"/>
      <c r="BN310" s="765"/>
      <c r="BO310" s="765"/>
      <c r="BP310" s="765"/>
      <c r="BQ310" s="765"/>
      <c r="BR310" s="765"/>
      <c r="BS310" s="765"/>
      <c r="BT310" s="765"/>
      <c r="BU310" s="765"/>
      <c r="BV310" s="765"/>
      <c r="BW310" s="765"/>
      <c r="BX310" s="765"/>
      <c r="BY310" s="765"/>
      <c r="BZ310" s="765"/>
      <c r="CA310" s="765"/>
      <c r="CB310" s="765"/>
      <c r="CC310" s="765"/>
      <c r="CD310" s="26"/>
      <c r="CE310" s="729">
        <f t="shared" si="64"/>
        <v>0</v>
      </c>
      <c r="CF310" s="26"/>
      <c r="CG310" s="26"/>
      <c r="CH310" s="26"/>
      <c r="CI310" s="26"/>
      <c r="CJ310" s="26"/>
      <c r="CK310" s="26"/>
      <c r="CL310" s="26"/>
      <c r="CM310" s="26"/>
      <c r="CN310" s="26"/>
      <c r="CO310" s="26"/>
      <c r="CP310" s="26"/>
      <c r="CQ310" s="26"/>
      <c r="CR310" s="26"/>
      <c r="CS310" s="26"/>
      <c r="CT310" s="26"/>
      <c r="CU310" s="26"/>
    </row>
    <row r="311" spans="1:99" ht="158.4" x14ac:dyDescent="0.25">
      <c r="B311" s="727" t="s">
        <v>1007</v>
      </c>
      <c r="C311" s="727"/>
      <c r="D311" s="168"/>
      <c r="E311" s="168"/>
      <c r="F311" s="168"/>
      <c r="G311" s="168"/>
      <c r="H311" s="168"/>
      <c r="I311" s="168"/>
      <c r="J311" s="168"/>
      <c r="K311" s="168"/>
      <c r="L311" s="168"/>
      <c r="M311" s="168"/>
      <c r="N311" s="168"/>
      <c r="O311" s="168"/>
      <c r="P311" s="275"/>
      <c r="Q311" s="750"/>
      <c r="R311" s="275"/>
      <c r="S311" s="275"/>
      <c r="T311" s="275"/>
      <c r="U311" s="275"/>
      <c r="V311" s="168"/>
      <c r="W311" s="331"/>
      <c r="X311" s="168"/>
      <c r="Y311" s="168"/>
      <c r="Z311" s="168"/>
      <c r="AA311" s="168"/>
      <c r="AB311" s="168"/>
      <c r="AC311" s="168"/>
      <c r="AD311" s="275"/>
      <c r="AE311" s="336"/>
      <c r="AF311" s="724"/>
      <c r="AG311" s="724"/>
      <c r="AH311" s="724"/>
      <c r="AI311" s="759"/>
      <c r="AJ311" s="759"/>
      <c r="AK311" s="759"/>
      <c r="AL311" s="759"/>
      <c r="AM311" s="759"/>
      <c r="AN311" s="759"/>
      <c r="AO311" s="759"/>
      <c r="AP311" s="759"/>
      <c r="AQ311" s="759"/>
      <c r="AR311" s="759"/>
      <c r="AS311" s="315">
        <f t="shared" si="70"/>
        <v>0</v>
      </c>
      <c r="AT311" s="724"/>
      <c r="AU311" s="724"/>
      <c r="AV311" s="315">
        <f>+AU311+AT311+AS311</f>
        <v>0</v>
      </c>
      <c r="AW311" s="315">
        <f>+AV311-AH311</f>
        <v>0</v>
      </c>
      <c r="AX311" s="168"/>
      <c r="AY311" s="168"/>
      <c r="AZ311" s="720" t="e">
        <f>VLOOKUP(J311,look_up_disability,2,FALSE)</f>
        <v>#N/A</v>
      </c>
      <c r="BA311" s="720" t="e">
        <f>AZ311&amp; " / " &amp;L311</f>
        <v>#N/A</v>
      </c>
      <c r="BB311" s="720" t="str">
        <f>K311&amp; " / " &amp;L311</f>
        <v xml:space="preserve"> / </v>
      </c>
      <c r="BC311" s="720" t="e">
        <f t="shared" si="63"/>
        <v>#DIV/0!</v>
      </c>
      <c r="BD311" s="720" t="e">
        <f>+AF311/AD311</f>
        <v>#DIV/0!</v>
      </c>
      <c r="BE311" s="720" t="e">
        <f>+AH311/P311</f>
        <v>#DIV/0!</v>
      </c>
      <c r="BF311" s="765"/>
      <c r="BG311" s="765"/>
      <c r="BH311" s="765"/>
      <c r="BI311" s="765"/>
      <c r="BJ311" s="765"/>
      <c r="BK311" s="765"/>
      <c r="BL311" s="765"/>
      <c r="BM311" s="765"/>
      <c r="BN311" s="765"/>
      <c r="BO311" s="765"/>
      <c r="BP311" s="765"/>
      <c r="BQ311" s="765"/>
      <c r="BR311" s="765"/>
      <c r="BS311" s="765"/>
      <c r="BT311" s="765"/>
      <c r="BU311" s="765"/>
      <c r="BV311" s="765"/>
      <c r="BW311" s="765"/>
      <c r="BX311" s="765"/>
      <c r="BY311" s="765"/>
      <c r="BZ311" s="765"/>
      <c r="CA311" s="765"/>
      <c r="CB311" s="765"/>
      <c r="CC311" s="765"/>
      <c r="CE311" s="729">
        <f t="shared" si="64"/>
        <v>0</v>
      </c>
    </row>
    <row r="312" spans="1:99" x14ac:dyDescent="0.25">
      <c r="I312" s="23"/>
      <c r="AE312" s="31"/>
      <c r="AI312" s="760"/>
      <c r="AJ312" s="760"/>
      <c r="AK312" s="760"/>
      <c r="AL312" s="760"/>
      <c r="AM312" s="760"/>
      <c r="AN312" s="760"/>
      <c r="AO312" s="760"/>
      <c r="AP312" s="760"/>
      <c r="AQ312" s="760"/>
      <c r="AR312" s="760"/>
      <c r="AZ312" s="575"/>
      <c r="BA312" s="575"/>
      <c r="BB312" s="575"/>
      <c r="BF312" s="760"/>
      <c r="BG312" s="760"/>
      <c r="BH312" s="760"/>
      <c r="BI312" s="760"/>
      <c r="BJ312" s="760"/>
      <c r="BK312" s="760"/>
      <c r="BL312" s="760"/>
      <c r="BM312" s="760"/>
      <c r="BN312" s="760"/>
      <c r="BO312" s="760"/>
      <c r="BP312" s="760"/>
      <c r="BQ312" s="760"/>
      <c r="BR312" s="760"/>
      <c r="BS312" s="760"/>
      <c r="BT312" s="760"/>
      <c r="BU312" s="760"/>
      <c r="BV312" s="760"/>
      <c r="BW312" s="760"/>
      <c r="BX312" s="760"/>
      <c r="BY312" s="760"/>
      <c r="BZ312" s="760"/>
      <c r="CA312" s="760"/>
      <c r="CB312" s="760"/>
      <c r="CC312" s="760"/>
    </row>
    <row r="313" spans="1:99" x14ac:dyDescent="0.25">
      <c r="I313" s="23"/>
      <c r="AE313" s="31"/>
      <c r="AI313" s="760"/>
      <c r="AJ313" s="760"/>
      <c r="AK313" s="760"/>
      <c r="AL313" s="760"/>
      <c r="AM313" s="760"/>
      <c r="AN313" s="760"/>
      <c r="AO313" s="760"/>
      <c r="AP313" s="760"/>
      <c r="AQ313" s="760"/>
      <c r="AR313" s="760"/>
      <c r="AZ313" s="575"/>
      <c r="BA313" s="575"/>
      <c r="BB313" s="575"/>
      <c r="BF313" s="760"/>
      <c r="BG313" s="760"/>
      <c r="BH313" s="760"/>
      <c r="BI313" s="760"/>
      <c r="BJ313" s="760"/>
      <c r="BK313" s="760"/>
      <c r="BL313" s="760"/>
      <c r="BM313" s="760"/>
      <c r="BN313" s="760"/>
      <c r="BO313" s="760"/>
      <c r="BP313" s="760"/>
      <c r="BQ313" s="760"/>
      <c r="BR313" s="760"/>
      <c r="BS313" s="760"/>
      <c r="BT313" s="760"/>
      <c r="BU313" s="760"/>
      <c r="BV313" s="760"/>
      <c r="BW313" s="760"/>
      <c r="BX313" s="760"/>
      <c r="BY313" s="760"/>
      <c r="BZ313" s="760"/>
      <c r="CA313" s="760"/>
      <c r="CB313" s="760"/>
      <c r="CC313" s="760"/>
    </row>
    <row r="314" spans="1:99" x14ac:dyDescent="0.25">
      <c r="I314" s="23"/>
      <c r="AE314" s="31"/>
      <c r="AI314" s="760"/>
      <c r="AJ314" s="760"/>
      <c r="AK314" s="760"/>
      <c r="AL314" s="760"/>
      <c r="AM314" s="760"/>
      <c r="AN314" s="760"/>
      <c r="AO314" s="760"/>
      <c r="AP314" s="760"/>
      <c r="AQ314" s="760"/>
      <c r="AR314" s="760"/>
      <c r="AZ314" s="575"/>
      <c r="BA314" s="575"/>
      <c r="BB314" s="575"/>
      <c r="BF314" s="760"/>
      <c r="BG314" s="760"/>
      <c r="BH314" s="760"/>
      <c r="BI314" s="760"/>
      <c r="BJ314" s="760"/>
      <c r="BK314" s="760"/>
      <c r="BL314" s="760"/>
      <c r="BM314" s="760"/>
      <c r="BN314" s="760"/>
      <c r="BO314" s="760"/>
      <c r="BP314" s="760"/>
      <c r="BQ314" s="760"/>
      <c r="BR314" s="760"/>
      <c r="BS314" s="760"/>
      <c r="BT314" s="760"/>
      <c r="BU314" s="760"/>
      <c r="BV314" s="760"/>
      <c r="BW314" s="760"/>
      <c r="BX314" s="760"/>
      <c r="BY314" s="760"/>
      <c r="BZ314" s="760"/>
      <c r="CA314" s="760"/>
      <c r="CB314" s="760"/>
      <c r="CC314" s="760"/>
    </row>
    <row r="315" spans="1:99" x14ac:dyDescent="0.25">
      <c r="I315" s="23"/>
      <c r="AE315" s="31"/>
      <c r="AI315" s="760"/>
      <c r="AJ315" s="760"/>
      <c r="AK315" s="760"/>
      <c r="AL315" s="760"/>
      <c r="AM315" s="760"/>
      <c r="AN315" s="760"/>
      <c r="AO315" s="760"/>
      <c r="AP315" s="760"/>
      <c r="AQ315" s="760"/>
      <c r="AR315" s="760"/>
      <c r="AZ315" s="575"/>
      <c r="BA315" s="575"/>
      <c r="BB315" s="575"/>
      <c r="BF315" s="760"/>
      <c r="BG315" s="760"/>
      <c r="BH315" s="760"/>
      <c r="BI315" s="760"/>
      <c r="BJ315" s="760"/>
      <c r="BK315" s="760"/>
      <c r="BL315" s="760"/>
      <c r="BM315" s="760"/>
      <c r="BN315" s="760"/>
      <c r="BO315" s="760"/>
      <c r="BP315" s="760"/>
      <c r="BQ315" s="760"/>
      <c r="BR315" s="760"/>
      <c r="BS315" s="760"/>
      <c r="BT315" s="760"/>
      <c r="BU315" s="760"/>
      <c r="BV315" s="760"/>
      <c r="BW315" s="760"/>
      <c r="BX315" s="760"/>
      <c r="BY315" s="760"/>
      <c r="BZ315" s="760"/>
      <c r="CA315" s="760"/>
      <c r="CB315" s="760"/>
      <c r="CC315" s="760"/>
    </row>
    <row r="316" spans="1:99" x14ac:dyDescent="0.25">
      <c r="I316" s="23"/>
      <c r="AE316" s="31"/>
      <c r="AI316" s="760"/>
      <c r="AJ316" s="760"/>
      <c r="AK316" s="760"/>
      <c r="AL316" s="760"/>
      <c r="AM316" s="760"/>
      <c r="AN316" s="760"/>
      <c r="AO316" s="760"/>
      <c r="AP316" s="760"/>
      <c r="AQ316" s="760"/>
      <c r="AR316" s="760"/>
      <c r="AZ316" s="575"/>
      <c r="BA316" s="575"/>
      <c r="BB316" s="575"/>
      <c r="BF316" s="760"/>
      <c r="BG316" s="760"/>
      <c r="BH316" s="760"/>
      <c r="BI316" s="760"/>
      <c r="BJ316" s="760"/>
      <c r="BK316" s="760"/>
      <c r="BL316" s="760"/>
      <c r="BM316" s="760"/>
      <c r="BN316" s="760"/>
      <c r="BO316" s="760"/>
      <c r="BP316" s="760"/>
      <c r="BQ316" s="760"/>
      <c r="BR316" s="760"/>
      <c r="BS316" s="760"/>
      <c r="BT316" s="760"/>
      <c r="BU316" s="760"/>
      <c r="BV316" s="760"/>
      <c r="BW316" s="760"/>
      <c r="BX316" s="760"/>
      <c r="BY316" s="760"/>
      <c r="BZ316" s="760"/>
      <c r="CA316" s="760"/>
      <c r="CB316" s="760"/>
      <c r="CC316" s="760"/>
    </row>
    <row r="317" spans="1:99" x14ac:dyDescent="0.25">
      <c r="I317" s="23"/>
      <c r="AE317" s="31"/>
      <c r="AI317" s="760"/>
      <c r="AJ317" s="760"/>
      <c r="AK317" s="760"/>
      <c r="AL317" s="760"/>
      <c r="AM317" s="760"/>
      <c r="AN317" s="760"/>
      <c r="AO317" s="760"/>
      <c r="AP317" s="760"/>
      <c r="AQ317" s="760"/>
      <c r="AR317" s="760"/>
      <c r="AZ317" s="575"/>
      <c r="BA317" s="575"/>
      <c r="BB317" s="575"/>
      <c r="BF317" s="760"/>
      <c r="BG317" s="760"/>
      <c r="BH317" s="760"/>
      <c r="BI317" s="760"/>
      <c r="BJ317" s="760"/>
      <c r="BK317" s="760"/>
      <c r="BL317" s="760"/>
      <c r="BM317" s="760"/>
      <c r="BN317" s="760"/>
      <c r="BO317" s="760"/>
      <c r="BP317" s="760"/>
      <c r="BQ317" s="760"/>
      <c r="BR317" s="760"/>
      <c r="BS317" s="760"/>
      <c r="BT317" s="760"/>
      <c r="BU317" s="760"/>
      <c r="BV317" s="760"/>
      <c r="BW317" s="760"/>
      <c r="BX317" s="760"/>
      <c r="BY317" s="760"/>
      <c r="BZ317" s="760"/>
      <c r="CA317" s="760"/>
      <c r="CB317" s="760"/>
      <c r="CC317" s="760"/>
    </row>
    <row r="318" spans="1:99" x14ac:dyDescent="0.25">
      <c r="I318" s="23"/>
      <c r="AE318" s="31"/>
      <c r="AI318" s="760"/>
      <c r="AJ318" s="760"/>
      <c r="AK318" s="760"/>
      <c r="AL318" s="760"/>
      <c r="AM318" s="760"/>
      <c r="AN318" s="760"/>
      <c r="AO318" s="760"/>
      <c r="AP318" s="760"/>
      <c r="AQ318" s="760"/>
      <c r="AR318" s="760"/>
      <c r="AZ318" s="575"/>
      <c r="BA318" s="575"/>
      <c r="BB318" s="575"/>
      <c r="BF318" s="760"/>
      <c r="BG318" s="760"/>
      <c r="BH318" s="760"/>
      <c r="BI318" s="760"/>
      <c r="BJ318" s="760"/>
      <c r="BK318" s="760"/>
      <c r="BL318" s="760"/>
      <c r="BM318" s="760"/>
      <c r="BN318" s="760"/>
      <c r="BO318" s="760"/>
      <c r="BP318" s="760"/>
      <c r="BQ318" s="760"/>
      <c r="BR318" s="760"/>
      <c r="BS318" s="760"/>
      <c r="BT318" s="760"/>
      <c r="BU318" s="760"/>
      <c r="BV318" s="760"/>
      <c r="BW318" s="760"/>
      <c r="BX318" s="760"/>
      <c r="BY318" s="760"/>
      <c r="BZ318" s="760"/>
      <c r="CA318" s="760"/>
      <c r="CB318" s="760"/>
      <c r="CC318" s="760"/>
    </row>
    <row r="319" spans="1:99" x14ac:dyDescent="0.25">
      <c r="I319" s="23"/>
      <c r="AE319" s="31"/>
      <c r="AI319" s="760"/>
      <c r="AJ319" s="760"/>
      <c r="AK319" s="760"/>
      <c r="AL319" s="760"/>
      <c r="AM319" s="760"/>
      <c r="AN319" s="760"/>
      <c r="AO319" s="760"/>
      <c r="AP319" s="760"/>
      <c r="AQ319" s="760"/>
      <c r="AR319" s="760"/>
      <c r="AZ319" s="575"/>
      <c r="BA319" s="575"/>
      <c r="BB319" s="575"/>
      <c r="BF319" s="760"/>
      <c r="BG319" s="760"/>
      <c r="BH319" s="760"/>
      <c r="BI319" s="760"/>
      <c r="BJ319" s="760"/>
      <c r="BK319" s="760"/>
      <c r="BL319" s="760"/>
      <c r="BM319" s="760"/>
      <c r="BN319" s="760"/>
      <c r="BO319" s="760"/>
      <c r="BP319" s="760"/>
      <c r="BQ319" s="760"/>
      <c r="BR319" s="760"/>
      <c r="BS319" s="760"/>
      <c r="BT319" s="760"/>
      <c r="BU319" s="760"/>
      <c r="BV319" s="760"/>
      <c r="BW319" s="760"/>
      <c r="BX319" s="760"/>
      <c r="BY319" s="760"/>
      <c r="BZ319" s="760"/>
      <c r="CA319" s="760"/>
      <c r="CB319" s="760"/>
      <c r="CC319" s="760"/>
    </row>
    <row r="320" spans="1:99" x14ac:dyDescent="0.25">
      <c r="I320" s="23"/>
      <c r="AE320" s="31"/>
      <c r="AI320" s="760"/>
      <c r="AJ320" s="760"/>
      <c r="AK320" s="760"/>
      <c r="AL320" s="760"/>
      <c r="AM320" s="760"/>
      <c r="AN320" s="760"/>
      <c r="AO320" s="760"/>
      <c r="AP320" s="760"/>
      <c r="AQ320" s="760"/>
      <c r="AR320" s="760"/>
      <c r="AZ320" s="575"/>
      <c r="BA320" s="575"/>
      <c r="BB320" s="575"/>
      <c r="BF320" s="760"/>
      <c r="BG320" s="760"/>
      <c r="BH320" s="760"/>
      <c r="BI320" s="760"/>
      <c r="BJ320" s="760"/>
      <c r="BK320" s="760"/>
      <c r="BL320" s="760"/>
      <c r="BM320" s="760"/>
      <c r="BN320" s="760"/>
      <c r="BO320" s="760"/>
      <c r="BP320" s="760"/>
      <c r="BQ320" s="760"/>
      <c r="BR320" s="760"/>
      <c r="BS320" s="760"/>
      <c r="BT320" s="760"/>
      <c r="BU320" s="760"/>
      <c r="BV320" s="760"/>
      <c r="BW320" s="760"/>
      <c r="BX320" s="760"/>
      <c r="BY320" s="760"/>
      <c r="BZ320" s="760"/>
      <c r="CA320" s="760"/>
      <c r="CB320" s="760"/>
      <c r="CC320" s="760"/>
    </row>
    <row r="321" spans="9:81" x14ac:dyDescent="0.25">
      <c r="I321" s="23"/>
      <c r="AE321" s="31"/>
      <c r="AI321" s="760"/>
      <c r="AJ321" s="760"/>
      <c r="AK321" s="760"/>
      <c r="AL321" s="760"/>
      <c r="AM321" s="760"/>
      <c r="AN321" s="760"/>
      <c r="AO321" s="760"/>
      <c r="AP321" s="760"/>
      <c r="AQ321" s="760"/>
      <c r="AR321" s="760"/>
      <c r="AZ321" s="575"/>
      <c r="BA321" s="575"/>
      <c r="BB321" s="575"/>
      <c r="BF321" s="760"/>
      <c r="BG321" s="760"/>
      <c r="BH321" s="760"/>
      <c r="BI321" s="760"/>
      <c r="BJ321" s="760"/>
      <c r="BK321" s="760"/>
      <c r="BL321" s="760"/>
      <c r="BM321" s="760"/>
      <c r="BN321" s="760"/>
      <c r="BO321" s="760"/>
      <c r="BP321" s="760"/>
      <c r="BQ321" s="760"/>
      <c r="BR321" s="760"/>
      <c r="BS321" s="760"/>
      <c r="BT321" s="760"/>
      <c r="BU321" s="760"/>
      <c r="BV321" s="760"/>
      <c r="BW321" s="760"/>
      <c r="BX321" s="760"/>
      <c r="BY321" s="760"/>
      <c r="BZ321" s="760"/>
      <c r="CA321" s="760"/>
      <c r="CB321" s="760"/>
      <c r="CC321" s="760"/>
    </row>
    <row r="322" spans="9:81" x14ac:dyDescent="0.25">
      <c r="I322" s="23"/>
      <c r="AE322" s="31"/>
      <c r="AI322" s="760"/>
      <c r="AJ322" s="760"/>
      <c r="AK322" s="760"/>
      <c r="AL322" s="760"/>
      <c r="AM322" s="760"/>
      <c r="AN322" s="760"/>
      <c r="AO322" s="760"/>
      <c r="AP322" s="760"/>
      <c r="AQ322" s="760"/>
      <c r="AR322" s="760"/>
      <c r="AZ322" s="575"/>
      <c r="BA322" s="575"/>
      <c r="BB322" s="575"/>
      <c r="BF322" s="760"/>
      <c r="BG322" s="760"/>
      <c r="BH322" s="760"/>
      <c r="BI322" s="760"/>
      <c r="BJ322" s="760"/>
      <c r="BK322" s="760"/>
      <c r="BL322" s="760"/>
      <c r="BM322" s="760"/>
      <c r="BN322" s="760"/>
      <c r="BO322" s="760"/>
      <c r="BP322" s="760"/>
      <c r="BQ322" s="760"/>
      <c r="BR322" s="760"/>
      <c r="BS322" s="760"/>
      <c r="BT322" s="760"/>
      <c r="BU322" s="760"/>
      <c r="BV322" s="760"/>
      <c r="BW322" s="760"/>
      <c r="BX322" s="760"/>
      <c r="BY322" s="760"/>
      <c r="BZ322" s="760"/>
      <c r="CA322" s="760"/>
      <c r="CB322" s="760"/>
      <c r="CC322" s="760"/>
    </row>
    <row r="323" spans="9:81" x14ac:dyDescent="0.25">
      <c r="I323" s="23"/>
      <c r="AE323" s="31"/>
      <c r="AI323" s="760"/>
      <c r="AJ323" s="760"/>
      <c r="AK323" s="760"/>
      <c r="AL323" s="760"/>
      <c r="AM323" s="760"/>
      <c r="AN323" s="760"/>
      <c r="AO323" s="760"/>
      <c r="AP323" s="760"/>
      <c r="AQ323" s="760"/>
      <c r="AR323" s="760"/>
      <c r="AZ323" s="575"/>
      <c r="BA323" s="575"/>
      <c r="BB323" s="575"/>
      <c r="BF323" s="760"/>
      <c r="BG323" s="760"/>
      <c r="BH323" s="760"/>
      <c r="BI323" s="760"/>
      <c r="BJ323" s="760"/>
      <c r="BK323" s="760"/>
      <c r="BL323" s="760"/>
      <c r="BM323" s="760"/>
      <c r="BN323" s="760"/>
      <c r="BO323" s="760"/>
      <c r="BP323" s="760"/>
      <c r="BQ323" s="760"/>
      <c r="BR323" s="760"/>
      <c r="BS323" s="760"/>
      <c r="BT323" s="760"/>
      <c r="BU323" s="760"/>
      <c r="BV323" s="760"/>
      <c r="BW323" s="760"/>
      <c r="BX323" s="760"/>
      <c r="BY323" s="760"/>
      <c r="BZ323" s="760"/>
      <c r="CA323" s="760"/>
      <c r="CB323" s="760"/>
      <c r="CC323" s="760"/>
    </row>
    <row r="324" spans="9:81" x14ac:dyDescent="0.25">
      <c r="I324" s="23"/>
      <c r="AE324" s="31"/>
      <c r="AI324" s="760"/>
      <c r="AJ324" s="760"/>
      <c r="AK324" s="760"/>
      <c r="AL324" s="760"/>
      <c r="AM324" s="760"/>
      <c r="AN324" s="760"/>
      <c r="AO324" s="760"/>
      <c r="AP324" s="760"/>
      <c r="AQ324" s="760"/>
      <c r="AR324" s="760"/>
      <c r="AZ324" s="575"/>
      <c r="BA324" s="575"/>
      <c r="BB324" s="575"/>
      <c r="BF324" s="760"/>
      <c r="BG324" s="760"/>
      <c r="BH324" s="760"/>
      <c r="BI324" s="760"/>
      <c r="BJ324" s="760"/>
      <c r="BK324" s="760"/>
      <c r="BL324" s="760"/>
      <c r="BM324" s="760"/>
      <c r="BN324" s="760"/>
      <c r="BO324" s="760"/>
      <c r="BP324" s="760"/>
      <c r="BQ324" s="760"/>
      <c r="BR324" s="760"/>
      <c r="BS324" s="760"/>
      <c r="BT324" s="760"/>
      <c r="BU324" s="760"/>
      <c r="BV324" s="760"/>
      <c r="BW324" s="760"/>
      <c r="BX324" s="760"/>
      <c r="BY324" s="760"/>
      <c r="BZ324" s="760"/>
      <c r="CA324" s="760"/>
      <c r="CB324" s="760"/>
      <c r="CC324" s="760"/>
    </row>
    <row r="325" spans="9:81" x14ac:dyDescent="0.25">
      <c r="I325" s="23"/>
      <c r="AE325" s="31"/>
      <c r="AI325" s="760"/>
      <c r="AJ325" s="760"/>
      <c r="AK325" s="760"/>
      <c r="AL325" s="760"/>
      <c r="AM325" s="760"/>
      <c r="AN325" s="760"/>
      <c r="AO325" s="760"/>
      <c r="AP325" s="760"/>
      <c r="AQ325" s="760"/>
      <c r="AR325" s="760"/>
      <c r="AZ325" s="575"/>
      <c r="BA325" s="575"/>
      <c r="BB325" s="575"/>
      <c r="BF325" s="760"/>
      <c r="BG325" s="760"/>
      <c r="BH325" s="760"/>
      <c r="BI325" s="760"/>
      <c r="BJ325" s="760"/>
      <c r="BK325" s="760"/>
      <c r="BL325" s="760"/>
      <c r="BM325" s="760"/>
      <c r="BN325" s="760"/>
      <c r="BO325" s="760"/>
      <c r="BP325" s="760"/>
      <c r="BQ325" s="760"/>
      <c r="BR325" s="760"/>
      <c r="BS325" s="760"/>
      <c r="BT325" s="760"/>
      <c r="BU325" s="760"/>
      <c r="BV325" s="760"/>
      <c r="BW325" s="760"/>
      <c r="BX325" s="760"/>
      <c r="BY325" s="760"/>
      <c r="BZ325" s="760"/>
      <c r="CA325" s="760"/>
      <c r="CB325" s="760"/>
      <c r="CC325" s="760"/>
    </row>
    <row r="326" spans="9:81" x14ac:dyDescent="0.25">
      <c r="I326" s="23"/>
      <c r="AE326" s="31"/>
      <c r="AI326" s="760"/>
      <c r="AJ326" s="760"/>
      <c r="AK326" s="760"/>
      <c r="AL326" s="760"/>
      <c r="AM326" s="760"/>
      <c r="AN326" s="760"/>
      <c r="AO326" s="760"/>
      <c r="AP326" s="760"/>
      <c r="AQ326" s="760"/>
      <c r="AR326" s="760"/>
      <c r="AZ326" s="575"/>
      <c r="BA326" s="575"/>
      <c r="BB326" s="575"/>
      <c r="BF326" s="760"/>
      <c r="BG326" s="760"/>
      <c r="BH326" s="760"/>
      <c r="BI326" s="760"/>
      <c r="BJ326" s="760"/>
      <c r="BK326" s="760"/>
      <c r="BL326" s="760"/>
      <c r="BM326" s="760"/>
      <c r="BN326" s="760"/>
      <c r="BO326" s="760"/>
      <c r="BP326" s="760"/>
      <c r="BQ326" s="760"/>
      <c r="BR326" s="760"/>
      <c r="BS326" s="760"/>
      <c r="BT326" s="760"/>
      <c r="BU326" s="760"/>
      <c r="BV326" s="760"/>
      <c r="BW326" s="760"/>
      <c r="BX326" s="760"/>
      <c r="BY326" s="760"/>
      <c r="BZ326" s="760"/>
      <c r="CA326" s="760"/>
      <c r="CB326" s="760"/>
      <c r="CC326" s="760"/>
    </row>
    <row r="327" spans="9:81" x14ac:dyDescent="0.25">
      <c r="I327" s="23"/>
      <c r="AE327" s="31"/>
      <c r="AI327" s="760"/>
      <c r="AJ327" s="760"/>
      <c r="AK327" s="760"/>
      <c r="AL327" s="760"/>
      <c r="AM327" s="760"/>
      <c r="AN327" s="760"/>
      <c r="AO327" s="760"/>
      <c r="AP327" s="760"/>
      <c r="AQ327" s="760"/>
      <c r="AR327" s="760"/>
      <c r="AZ327" s="575"/>
      <c r="BA327" s="575"/>
      <c r="BB327" s="575"/>
      <c r="BF327" s="760"/>
      <c r="BG327" s="760"/>
      <c r="BH327" s="760"/>
      <c r="BI327" s="760"/>
      <c r="BJ327" s="760"/>
      <c r="BK327" s="760"/>
      <c r="BL327" s="760"/>
      <c r="BM327" s="760"/>
      <c r="BN327" s="760"/>
      <c r="BO327" s="760"/>
      <c r="BP327" s="760"/>
      <c r="BQ327" s="760"/>
      <c r="BR327" s="760"/>
      <c r="BS327" s="760"/>
      <c r="BT327" s="760"/>
      <c r="BU327" s="760"/>
      <c r="BV327" s="760"/>
      <c r="BW327" s="760"/>
      <c r="BX327" s="760"/>
      <c r="BY327" s="760"/>
      <c r="BZ327" s="760"/>
      <c r="CA327" s="760"/>
      <c r="CB327" s="760"/>
      <c r="CC327" s="760"/>
    </row>
    <row r="328" spans="9:81" x14ac:dyDescent="0.25">
      <c r="I328" s="23"/>
      <c r="AE328" s="31"/>
      <c r="AI328" s="760"/>
      <c r="AJ328" s="760"/>
      <c r="AK328" s="760"/>
      <c r="AL328" s="760"/>
      <c r="AM328" s="760"/>
      <c r="AN328" s="760"/>
      <c r="AO328" s="760"/>
      <c r="AP328" s="760"/>
      <c r="AQ328" s="760"/>
      <c r="AR328" s="760"/>
      <c r="AZ328" s="575"/>
      <c r="BA328" s="575"/>
      <c r="BB328" s="575"/>
      <c r="BF328" s="760"/>
      <c r="BG328" s="760"/>
      <c r="BH328" s="760"/>
      <c r="BI328" s="760"/>
      <c r="BJ328" s="760"/>
      <c r="BK328" s="760"/>
      <c r="BL328" s="760"/>
      <c r="BM328" s="760"/>
      <c r="BN328" s="760"/>
      <c r="BO328" s="760"/>
      <c r="BP328" s="760"/>
      <c r="BQ328" s="760"/>
      <c r="BR328" s="760"/>
      <c r="BS328" s="760"/>
      <c r="BT328" s="760"/>
      <c r="BU328" s="760"/>
      <c r="BV328" s="760"/>
      <c r="BW328" s="760"/>
      <c r="BX328" s="760"/>
      <c r="BY328" s="760"/>
      <c r="BZ328" s="760"/>
      <c r="CA328" s="760"/>
      <c r="CB328" s="760"/>
      <c r="CC328" s="760"/>
    </row>
    <row r="329" spans="9:81" x14ac:dyDescent="0.25">
      <c r="I329" s="23"/>
      <c r="AE329" s="31"/>
      <c r="AI329" s="760"/>
      <c r="AJ329" s="760"/>
      <c r="AK329" s="760"/>
      <c r="AL329" s="760"/>
      <c r="AM329" s="760"/>
      <c r="AN329" s="760"/>
      <c r="AO329" s="760"/>
      <c r="AP329" s="760"/>
      <c r="AQ329" s="760"/>
      <c r="AR329" s="760"/>
      <c r="AZ329" s="575"/>
      <c r="BA329" s="575"/>
      <c r="BB329" s="575"/>
      <c r="BF329" s="760"/>
      <c r="BG329" s="760"/>
      <c r="BH329" s="760"/>
      <c r="BI329" s="760"/>
      <c r="BJ329" s="760"/>
      <c r="BK329" s="760"/>
      <c r="BL329" s="760"/>
      <c r="BM329" s="760"/>
      <c r="BN329" s="760"/>
      <c r="BO329" s="760"/>
      <c r="BP329" s="760"/>
      <c r="BQ329" s="760"/>
      <c r="BR329" s="760"/>
      <c r="BS329" s="760"/>
      <c r="BT329" s="760"/>
      <c r="BU329" s="760"/>
      <c r="BV329" s="760"/>
      <c r="BW329" s="760"/>
      <c r="BX329" s="760"/>
      <c r="BY329" s="760"/>
      <c r="BZ329" s="760"/>
      <c r="CA329" s="760"/>
      <c r="CB329" s="760"/>
      <c r="CC329" s="760"/>
    </row>
    <row r="330" spans="9:81" x14ac:dyDescent="0.25">
      <c r="I330" s="23"/>
      <c r="AE330" s="31"/>
      <c r="AI330" s="760"/>
      <c r="AJ330" s="760"/>
      <c r="AK330" s="760"/>
      <c r="AL330" s="760"/>
      <c r="AM330" s="760"/>
      <c r="AN330" s="760"/>
      <c r="AO330" s="760"/>
      <c r="AP330" s="760"/>
      <c r="AQ330" s="760"/>
      <c r="AR330" s="760"/>
      <c r="AZ330" s="575"/>
      <c r="BA330" s="575"/>
      <c r="BB330" s="575"/>
      <c r="BF330" s="760"/>
      <c r="BG330" s="760"/>
      <c r="BH330" s="760"/>
      <c r="BI330" s="760"/>
      <c r="BJ330" s="760"/>
      <c r="BK330" s="760"/>
      <c r="BL330" s="760"/>
      <c r="BM330" s="760"/>
      <c r="BN330" s="760"/>
      <c r="BO330" s="760"/>
      <c r="BP330" s="760"/>
      <c r="BQ330" s="760"/>
      <c r="BR330" s="760"/>
      <c r="BS330" s="760"/>
      <c r="BT330" s="760"/>
      <c r="BU330" s="760"/>
      <c r="BV330" s="760"/>
      <c r="BW330" s="760"/>
      <c r="BX330" s="760"/>
      <c r="BY330" s="760"/>
      <c r="BZ330" s="760"/>
      <c r="CA330" s="760"/>
      <c r="CB330" s="760"/>
      <c r="CC330" s="760"/>
    </row>
    <row r="331" spans="9:81" x14ac:dyDescent="0.25">
      <c r="I331" s="23"/>
      <c r="AE331" s="31"/>
      <c r="AI331" s="760"/>
      <c r="AJ331" s="760"/>
      <c r="AK331" s="760"/>
      <c r="AL331" s="760"/>
      <c r="AM331" s="760"/>
      <c r="AN331" s="760"/>
      <c r="AO331" s="760"/>
      <c r="AP331" s="760"/>
      <c r="AQ331" s="760"/>
      <c r="AR331" s="760"/>
      <c r="AZ331" s="575"/>
      <c r="BA331" s="575"/>
      <c r="BB331" s="575"/>
      <c r="BF331" s="760"/>
      <c r="BG331" s="760"/>
      <c r="BH331" s="760"/>
      <c r="BI331" s="760"/>
      <c r="BJ331" s="760"/>
      <c r="BK331" s="760"/>
      <c r="BL331" s="760"/>
      <c r="BM331" s="760"/>
      <c r="BN331" s="760"/>
      <c r="BO331" s="760"/>
      <c r="BP331" s="760"/>
      <c r="BQ331" s="760"/>
      <c r="BR331" s="760"/>
      <c r="BS331" s="760"/>
      <c r="BT331" s="760"/>
      <c r="BU331" s="760"/>
      <c r="BV331" s="760"/>
      <c r="BW331" s="760"/>
      <c r="BX331" s="760"/>
      <c r="BY331" s="760"/>
      <c r="BZ331" s="760"/>
      <c r="CA331" s="760"/>
      <c r="CB331" s="760"/>
      <c r="CC331" s="760"/>
    </row>
    <row r="332" spans="9:81" x14ac:dyDescent="0.25">
      <c r="I332" s="23"/>
      <c r="AE332" s="31"/>
      <c r="AI332" s="760"/>
      <c r="AJ332" s="760"/>
      <c r="AK332" s="760"/>
      <c r="AL332" s="760"/>
      <c r="AM332" s="760"/>
      <c r="AN332" s="760"/>
      <c r="AO332" s="760"/>
      <c r="AP332" s="760"/>
      <c r="AQ332" s="760"/>
      <c r="AR332" s="760"/>
      <c r="AZ332" s="575"/>
      <c r="BA332" s="575"/>
      <c r="BB332" s="575"/>
      <c r="BF332" s="760"/>
      <c r="BG332" s="760"/>
      <c r="BH332" s="760"/>
      <c r="BI332" s="760"/>
      <c r="BJ332" s="760"/>
      <c r="BK332" s="760"/>
      <c r="BL332" s="760"/>
      <c r="BM332" s="760"/>
      <c r="BN332" s="760"/>
      <c r="BO332" s="760"/>
      <c r="BP332" s="760"/>
      <c r="BQ332" s="760"/>
      <c r="BR332" s="760"/>
      <c r="BS332" s="760"/>
      <c r="BT332" s="760"/>
      <c r="BU332" s="760"/>
      <c r="BV332" s="760"/>
      <c r="BW332" s="760"/>
      <c r="BX332" s="760"/>
      <c r="BY332" s="760"/>
      <c r="BZ332" s="760"/>
      <c r="CA332" s="760"/>
      <c r="CB332" s="760"/>
      <c r="CC332" s="760"/>
    </row>
    <row r="333" spans="9:81" x14ac:dyDescent="0.25">
      <c r="I333" s="23"/>
      <c r="AE333" s="31"/>
      <c r="AI333" s="760"/>
      <c r="AJ333" s="760"/>
      <c r="AK333" s="760"/>
      <c r="AL333" s="760"/>
      <c r="AM333" s="760"/>
      <c r="AN333" s="760"/>
      <c r="AO333" s="760"/>
      <c r="AP333" s="760"/>
      <c r="AQ333" s="760"/>
      <c r="AR333" s="760"/>
      <c r="AZ333" s="575"/>
      <c r="BA333" s="575"/>
      <c r="BB333" s="575"/>
      <c r="BF333" s="760"/>
      <c r="BG333" s="760"/>
      <c r="BH333" s="760"/>
      <c r="BI333" s="760"/>
      <c r="BJ333" s="760"/>
      <c r="BK333" s="760"/>
      <c r="BL333" s="760"/>
      <c r="BM333" s="760"/>
      <c r="BN333" s="760"/>
      <c r="BO333" s="760"/>
      <c r="BP333" s="760"/>
      <c r="BQ333" s="760"/>
      <c r="BR333" s="760"/>
      <c r="BS333" s="760"/>
      <c r="BT333" s="760"/>
      <c r="BU333" s="760"/>
      <c r="BV333" s="760"/>
      <c r="BW333" s="760"/>
      <c r="BX333" s="760"/>
      <c r="BY333" s="760"/>
      <c r="BZ333" s="760"/>
      <c r="CA333" s="760"/>
      <c r="CB333" s="760"/>
      <c r="CC333" s="760"/>
    </row>
    <row r="334" spans="9:81" x14ac:dyDescent="0.25">
      <c r="I334" s="23"/>
      <c r="AE334" s="31"/>
      <c r="AI334" s="760"/>
      <c r="AJ334" s="760"/>
      <c r="AK334" s="760"/>
      <c r="AL334" s="760"/>
      <c r="AM334" s="760"/>
      <c r="AN334" s="760"/>
      <c r="AO334" s="760"/>
      <c r="AP334" s="760"/>
      <c r="AQ334" s="760"/>
      <c r="AR334" s="760"/>
      <c r="AZ334" s="575"/>
      <c r="BA334" s="575"/>
      <c r="BB334" s="575"/>
      <c r="BF334" s="760"/>
      <c r="BG334" s="760"/>
      <c r="BH334" s="760"/>
      <c r="BI334" s="760"/>
      <c r="BJ334" s="760"/>
      <c r="BK334" s="760"/>
      <c r="BL334" s="760"/>
      <c r="BM334" s="760"/>
      <c r="BN334" s="760"/>
      <c r="BO334" s="760"/>
      <c r="BP334" s="760"/>
      <c r="BQ334" s="760"/>
      <c r="BR334" s="760"/>
      <c r="BS334" s="760"/>
      <c r="BT334" s="760"/>
      <c r="BU334" s="760"/>
      <c r="BV334" s="760"/>
      <c r="BW334" s="760"/>
      <c r="BX334" s="760"/>
      <c r="BY334" s="760"/>
      <c r="BZ334" s="760"/>
      <c r="CA334" s="760"/>
      <c r="CB334" s="760"/>
      <c r="CC334" s="760"/>
    </row>
    <row r="335" spans="9:81" x14ac:dyDescent="0.25">
      <c r="I335" s="23"/>
      <c r="AE335" s="31"/>
      <c r="AI335" s="760"/>
      <c r="AJ335" s="760"/>
      <c r="AK335" s="760"/>
      <c r="AL335" s="760"/>
      <c r="AM335" s="760"/>
      <c r="AN335" s="760"/>
      <c r="AO335" s="760"/>
      <c r="AP335" s="760"/>
      <c r="AQ335" s="760"/>
      <c r="AR335" s="760"/>
      <c r="AZ335" s="575"/>
      <c r="BA335" s="575"/>
      <c r="BB335" s="575"/>
      <c r="BF335" s="760"/>
      <c r="BG335" s="760"/>
      <c r="BH335" s="760"/>
      <c r="BI335" s="760"/>
      <c r="BJ335" s="760"/>
      <c r="BK335" s="760"/>
      <c r="BL335" s="760"/>
      <c r="BM335" s="760"/>
      <c r="BN335" s="760"/>
      <c r="BO335" s="760"/>
      <c r="BP335" s="760"/>
      <c r="BQ335" s="760"/>
      <c r="BR335" s="760"/>
      <c r="BS335" s="760"/>
      <c r="BT335" s="760"/>
      <c r="BU335" s="760"/>
      <c r="BV335" s="760"/>
      <c r="BW335" s="760"/>
      <c r="BX335" s="760"/>
      <c r="BY335" s="760"/>
      <c r="BZ335" s="760"/>
      <c r="CA335" s="760"/>
      <c r="CB335" s="760"/>
      <c r="CC335" s="760"/>
    </row>
    <row r="336" spans="9:81" x14ac:dyDescent="0.25">
      <c r="I336" s="23"/>
      <c r="AE336" s="31"/>
      <c r="AI336" s="760"/>
      <c r="AJ336" s="760"/>
      <c r="AK336" s="760"/>
      <c r="AL336" s="760"/>
      <c r="AM336" s="760"/>
      <c r="AN336" s="760"/>
      <c r="AO336" s="760"/>
      <c r="AP336" s="760"/>
      <c r="AQ336" s="760"/>
      <c r="AR336" s="760"/>
      <c r="AZ336" s="575"/>
      <c r="BA336" s="575"/>
      <c r="BB336" s="575"/>
      <c r="BF336" s="760"/>
      <c r="BG336" s="760"/>
      <c r="BH336" s="760"/>
      <c r="BI336" s="760"/>
      <c r="BJ336" s="760"/>
      <c r="BK336" s="760"/>
      <c r="BL336" s="760"/>
      <c r="BM336" s="760"/>
      <c r="BN336" s="760"/>
      <c r="BO336" s="760"/>
      <c r="BP336" s="760"/>
      <c r="BQ336" s="760"/>
      <c r="BR336" s="760"/>
      <c r="BS336" s="760"/>
      <c r="BT336" s="760"/>
      <c r="BU336" s="760"/>
      <c r="BV336" s="760"/>
      <c r="BW336" s="760"/>
      <c r="BX336" s="760"/>
      <c r="BY336" s="760"/>
      <c r="BZ336" s="760"/>
      <c r="CA336" s="760"/>
      <c r="CB336" s="760"/>
      <c r="CC336" s="760"/>
    </row>
    <row r="337" spans="9:81" x14ac:dyDescent="0.25">
      <c r="I337" s="23"/>
      <c r="AE337" s="31"/>
      <c r="AI337" s="760"/>
      <c r="AJ337" s="760"/>
      <c r="AK337" s="760"/>
      <c r="AL337" s="760"/>
      <c r="AM337" s="760"/>
      <c r="AN337" s="760"/>
      <c r="AO337" s="760"/>
      <c r="AP337" s="760"/>
      <c r="AQ337" s="760"/>
      <c r="AR337" s="760"/>
      <c r="AZ337" s="575"/>
      <c r="BA337" s="575"/>
      <c r="BB337" s="575"/>
      <c r="BF337" s="760"/>
      <c r="BG337" s="760"/>
      <c r="BH337" s="760"/>
      <c r="BI337" s="760"/>
      <c r="BJ337" s="760"/>
      <c r="BK337" s="760"/>
      <c r="BL337" s="760"/>
      <c r="BM337" s="760"/>
      <c r="BN337" s="760"/>
      <c r="BO337" s="760"/>
      <c r="BP337" s="760"/>
      <c r="BQ337" s="760"/>
      <c r="BR337" s="760"/>
      <c r="BS337" s="760"/>
      <c r="BT337" s="760"/>
      <c r="BU337" s="760"/>
      <c r="BV337" s="760"/>
      <c r="BW337" s="760"/>
      <c r="BX337" s="760"/>
      <c r="BY337" s="760"/>
      <c r="BZ337" s="760"/>
      <c r="CA337" s="760"/>
      <c r="CB337" s="760"/>
      <c r="CC337" s="760"/>
    </row>
    <row r="338" spans="9:81" x14ac:dyDescent="0.25">
      <c r="I338" s="23"/>
      <c r="AE338" s="31"/>
      <c r="AI338" s="760"/>
      <c r="AJ338" s="760"/>
      <c r="AK338" s="760"/>
      <c r="AL338" s="760"/>
      <c r="AM338" s="760"/>
      <c r="AN338" s="760"/>
      <c r="AO338" s="760"/>
      <c r="AP338" s="760"/>
      <c r="AQ338" s="760"/>
      <c r="AR338" s="760"/>
      <c r="AZ338" s="575"/>
      <c r="BA338" s="575"/>
      <c r="BB338" s="575"/>
      <c r="BF338" s="760"/>
      <c r="BG338" s="760"/>
      <c r="BH338" s="760"/>
      <c r="BI338" s="760"/>
      <c r="BJ338" s="760"/>
      <c r="BK338" s="760"/>
      <c r="BL338" s="760"/>
      <c r="BM338" s="760"/>
      <c r="BN338" s="760"/>
      <c r="BO338" s="760"/>
      <c r="BP338" s="760"/>
      <c r="BQ338" s="760"/>
      <c r="BR338" s="760"/>
      <c r="BS338" s="760"/>
      <c r="BT338" s="760"/>
      <c r="BU338" s="760"/>
      <c r="BV338" s="760"/>
      <c r="BW338" s="760"/>
      <c r="BX338" s="760"/>
      <c r="BY338" s="760"/>
      <c r="BZ338" s="760"/>
      <c r="CA338" s="760"/>
      <c r="CB338" s="760"/>
      <c r="CC338" s="760"/>
    </row>
    <row r="339" spans="9:81" x14ac:dyDescent="0.25">
      <c r="I339" s="23"/>
      <c r="AE339" s="31"/>
      <c r="AI339" s="760"/>
      <c r="AJ339" s="760"/>
      <c r="AK339" s="760"/>
      <c r="AL339" s="760"/>
      <c r="AM339" s="760"/>
      <c r="AN339" s="760"/>
      <c r="AO339" s="760"/>
      <c r="AP339" s="760"/>
      <c r="AQ339" s="760"/>
      <c r="AR339" s="760"/>
      <c r="AZ339" s="575"/>
      <c r="BA339" s="575"/>
      <c r="BB339" s="575"/>
      <c r="BF339" s="760"/>
      <c r="BG339" s="760"/>
      <c r="BH339" s="760"/>
      <c r="BI339" s="760"/>
      <c r="BJ339" s="760"/>
      <c r="BK339" s="760"/>
      <c r="BL339" s="760"/>
      <c r="BM339" s="760"/>
      <c r="BN339" s="760"/>
      <c r="BO339" s="760"/>
      <c r="BP339" s="760"/>
      <c r="BQ339" s="760"/>
      <c r="BR339" s="760"/>
      <c r="BS339" s="760"/>
      <c r="BT339" s="760"/>
      <c r="BU339" s="760"/>
      <c r="BV339" s="760"/>
      <c r="BW339" s="760"/>
      <c r="BX339" s="760"/>
      <c r="BY339" s="760"/>
      <c r="BZ339" s="760"/>
      <c r="CA339" s="760"/>
      <c r="CB339" s="760"/>
      <c r="CC339" s="760"/>
    </row>
    <row r="340" spans="9:81" x14ac:dyDescent="0.25">
      <c r="I340" s="23"/>
      <c r="AE340" s="31"/>
      <c r="AI340" s="760"/>
      <c r="AJ340" s="760"/>
      <c r="AK340" s="760"/>
      <c r="AL340" s="760"/>
      <c r="AM340" s="760"/>
      <c r="AN340" s="760"/>
      <c r="AO340" s="760"/>
      <c r="AP340" s="760"/>
      <c r="AQ340" s="760"/>
      <c r="AR340" s="760"/>
      <c r="AZ340" s="575"/>
      <c r="BA340" s="575"/>
      <c r="BB340" s="575"/>
      <c r="BF340" s="760"/>
      <c r="BG340" s="760"/>
      <c r="BH340" s="760"/>
      <c r="BI340" s="760"/>
      <c r="BJ340" s="760"/>
      <c r="BK340" s="760"/>
      <c r="BL340" s="760"/>
      <c r="BM340" s="760"/>
      <c r="BN340" s="760"/>
      <c r="BO340" s="760"/>
      <c r="BP340" s="760"/>
      <c r="BQ340" s="760"/>
      <c r="BR340" s="760"/>
      <c r="BS340" s="760"/>
      <c r="BT340" s="760"/>
      <c r="BU340" s="760"/>
      <c r="BV340" s="760"/>
      <c r="BW340" s="760"/>
      <c r="BX340" s="760"/>
      <c r="BY340" s="760"/>
      <c r="BZ340" s="760"/>
      <c r="CA340" s="760"/>
      <c r="CB340" s="760"/>
      <c r="CC340" s="760"/>
    </row>
    <row r="341" spans="9:81" x14ac:dyDescent="0.25">
      <c r="I341" s="23"/>
      <c r="AE341" s="31"/>
      <c r="AI341" s="760"/>
      <c r="AJ341" s="760"/>
      <c r="AK341" s="760"/>
      <c r="AL341" s="760"/>
      <c r="AM341" s="760"/>
      <c r="AN341" s="760"/>
      <c r="AO341" s="760"/>
      <c r="AP341" s="760"/>
      <c r="AQ341" s="760"/>
      <c r="AR341" s="760"/>
      <c r="AZ341" s="575"/>
      <c r="BA341" s="575"/>
      <c r="BB341" s="575"/>
      <c r="BF341" s="760"/>
      <c r="BG341" s="760"/>
      <c r="BH341" s="760"/>
      <c r="BI341" s="760"/>
      <c r="BJ341" s="760"/>
      <c r="BK341" s="760"/>
      <c r="BL341" s="760"/>
      <c r="BM341" s="760"/>
      <c r="BN341" s="760"/>
      <c r="BO341" s="760"/>
      <c r="BP341" s="760"/>
      <c r="BQ341" s="760"/>
      <c r="BR341" s="760"/>
      <c r="BS341" s="760"/>
      <c r="BT341" s="760"/>
      <c r="BU341" s="760"/>
      <c r="BV341" s="760"/>
      <c r="BW341" s="760"/>
      <c r="BX341" s="760"/>
      <c r="BY341" s="760"/>
      <c r="BZ341" s="760"/>
      <c r="CA341" s="760"/>
      <c r="CB341" s="760"/>
      <c r="CC341" s="760"/>
    </row>
    <row r="342" spans="9:81" x14ac:dyDescent="0.25">
      <c r="I342" s="23"/>
      <c r="AE342" s="31"/>
      <c r="AI342" s="760"/>
      <c r="AJ342" s="760"/>
      <c r="AK342" s="760"/>
      <c r="AL342" s="760"/>
      <c r="AM342" s="760"/>
      <c r="AN342" s="760"/>
      <c r="AO342" s="760"/>
      <c r="AP342" s="760"/>
      <c r="AQ342" s="760"/>
      <c r="AR342" s="760"/>
      <c r="AZ342" s="575"/>
      <c r="BA342" s="575"/>
      <c r="BB342" s="575"/>
      <c r="BF342" s="760"/>
      <c r="BG342" s="760"/>
      <c r="BH342" s="760"/>
      <c r="BI342" s="760"/>
      <c r="BJ342" s="760"/>
      <c r="BK342" s="760"/>
      <c r="BL342" s="760"/>
      <c r="BM342" s="760"/>
      <c r="BN342" s="760"/>
      <c r="BO342" s="760"/>
      <c r="BP342" s="760"/>
      <c r="BQ342" s="760"/>
      <c r="BR342" s="760"/>
      <c r="BS342" s="760"/>
      <c r="BT342" s="760"/>
      <c r="BU342" s="760"/>
      <c r="BV342" s="760"/>
      <c r="BW342" s="760"/>
      <c r="BX342" s="760"/>
      <c r="BY342" s="760"/>
      <c r="BZ342" s="760"/>
      <c r="CA342" s="760"/>
      <c r="CB342" s="760"/>
      <c r="CC342" s="760"/>
    </row>
    <row r="343" spans="9:81" x14ac:dyDescent="0.25">
      <c r="I343" s="23"/>
      <c r="AE343" s="31"/>
      <c r="AI343" s="760"/>
      <c r="AJ343" s="760"/>
      <c r="AK343" s="760"/>
      <c r="AL343" s="760"/>
      <c r="AM343" s="760"/>
      <c r="AN343" s="760"/>
      <c r="AO343" s="760"/>
      <c r="AP343" s="760"/>
      <c r="AQ343" s="760"/>
      <c r="AR343" s="760"/>
      <c r="AZ343" s="575"/>
      <c r="BA343" s="575"/>
      <c r="BB343" s="575"/>
      <c r="BF343" s="760"/>
      <c r="BG343" s="760"/>
      <c r="BH343" s="760"/>
      <c r="BI343" s="760"/>
      <c r="BJ343" s="760"/>
      <c r="BK343" s="760"/>
      <c r="BL343" s="760"/>
      <c r="BM343" s="760"/>
      <c r="BN343" s="760"/>
      <c r="BO343" s="760"/>
      <c r="BP343" s="760"/>
      <c r="BQ343" s="760"/>
      <c r="BR343" s="760"/>
      <c r="BS343" s="760"/>
      <c r="BT343" s="760"/>
      <c r="BU343" s="760"/>
      <c r="BV343" s="760"/>
      <c r="BW343" s="760"/>
      <c r="BX343" s="760"/>
      <c r="BY343" s="760"/>
      <c r="BZ343" s="760"/>
      <c r="CA343" s="760"/>
      <c r="CB343" s="760"/>
      <c r="CC343" s="760"/>
    </row>
    <row r="344" spans="9:81" x14ac:dyDescent="0.25">
      <c r="I344" s="23"/>
      <c r="AE344" s="31"/>
      <c r="AI344" s="760"/>
      <c r="AJ344" s="760"/>
      <c r="AK344" s="760"/>
      <c r="AL344" s="760"/>
      <c r="AM344" s="760"/>
      <c r="AN344" s="760"/>
      <c r="AO344" s="760"/>
      <c r="AP344" s="760"/>
      <c r="AQ344" s="760"/>
      <c r="AR344" s="760"/>
      <c r="AZ344" s="575"/>
      <c r="BA344" s="575"/>
      <c r="BB344" s="575"/>
      <c r="BF344" s="760"/>
      <c r="BG344" s="760"/>
      <c r="BH344" s="760"/>
      <c r="BI344" s="760"/>
      <c r="BJ344" s="760"/>
      <c r="BK344" s="760"/>
      <c r="BL344" s="760"/>
      <c r="BM344" s="760"/>
      <c r="BN344" s="760"/>
      <c r="BO344" s="760"/>
      <c r="BP344" s="760"/>
      <c r="BQ344" s="760"/>
      <c r="BR344" s="760"/>
      <c r="BS344" s="760"/>
      <c r="BT344" s="760"/>
      <c r="BU344" s="760"/>
      <c r="BV344" s="760"/>
      <c r="BW344" s="760"/>
      <c r="BX344" s="760"/>
      <c r="BY344" s="760"/>
      <c r="BZ344" s="760"/>
      <c r="CA344" s="760"/>
      <c r="CB344" s="760"/>
      <c r="CC344" s="760"/>
    </row>
    <row r="345" spans="9:81" x14ac:dyDescent="0.25">
      <c r="I345" s="23"/>
      <c r="AE345" s="31"/>
      <c r="AI345" s="760"/>
      <c r="AJ345" s="760"/>
      <c r="AK345" s="760"/>
      <c r="AL345" s="760"/>
      <c r="AM345" s="760"/>
      <c r="AN345" s="760"/>
      <c r="AO345" s="760"/>
      <c r="AP345" s="760"/>
      <c r="AQ345" s="760"/>
      <c r="AR345" s="760"/>
      <c r="AZ345" s="575"/>
      <c r="BA345" s="575"/>
      <c r="BB345" s="575"/>
      <c r="BF345" s="760"/>
      <c r="BG345" s="760"/>
      <c r="BH345" s="760"/>
      <c r="BI345" s="760"/>
      <c r="BJ345" s="760"/>
      <c r="BK345" s="760"/>
      <c r="BL345" s="760"/>
      <c r="BM345" s="760"/>
      <c r="BN345" s="760"/>
      <c r="BO345" s="760"/>
      <c r="BP345" s="760"/>
      <c r="BQ345" s="760"/>
      <c r="BR345" s="760"/>
      <c r="BS345" s="760"/>
      <c r="BT345" s="760"/>
      <c r="BU345" s="760"/>
      <c r="BV345" s="760"/>
      <c r="BW345" s="760"/>
      <c r="BX345" s="760"/>
      <c r="BY345" s="760"/>
      <c r="BZ345" s="760"/>
      <c r="CA345" s="760"/>
      <c r="CB345" s="760"/>
      <c r="CC345" s="760"/>
    </row>
    <row r="346" spans="9:81" x14ac:dyDescent="0.25">
      <c r="I346" s="23"/>
      <c r="AE346" s="31"/>
      <c r="AI346" s="760"/>
      <c r="AJ346" s="760"/>
      <c r="AK346" s="760"/>
      <c r="AL346" s="760"/>
      <c r="AM346" s="760"/>
      <c r="AN346" s="760"/>
      <c r="AO346" s="760"/>
      <c r="AP346" s="760"/>
      <c r="AQ346" s="760"/>
      <c r="AR346" s="760"/>
      <c r="AZ346" s="575"/>
      <c r="BA346" s="575"/>
      <c r="BB346" s="575"/>
      <c r="BF346" s="760"/>
      <c r="BG346" s="760"/>
      <c r="BH346" s="760"/>
      <c r="BI346" s="760"/>
      <c r="BJ346" s="760"/>
      <c r="BK346" s="760"/>
      <c r="BL346" s="760"/>
      <c r="BM346" s="760"/>
      <c r="BN346" s="760"/>
      <c r="BO346" s="760"/>
      <c r="BP346" s="760"/>
      <c r="BQ346" s="760"/>
      <c r="BR346" s="760"/>
      <c r="BS346" s="760"/>
      <c r="BT346" s="760"/>
      <c r="BU346" s="760"/>
      <c r="BV346" s="760"/>
      <c r="BW346" s="760"/>
      <c r="BX346" s="760"/>
      <c r="BY346" s="760"/>
      <c r="BZ346" s="760"/>
      <c r="CA346" s="760"/>
      <c r="CB346" s="760"/>
      <c r="CC346" s="760"/>
    </row>
    <row r="347" spans="9:81" x14ac:dyDescent="0.25">
      <c r="I347" s="23"/>
      <c r="AE347" s="31"/>
      <c r="AI347" s="760"/>
      <c r="AJ347" s="760"/>
      <c r="AK347" s="760"/>
      <c r="AL347" s="760"/>
      <c r="AM347" s="760"/>
      <c r="AN347" s="760"/>
      <c r="AO347" s="760"/>
      <c r="AP347" s="760"/>
      <c r="AQ347" s="760"/>
      <c r="AR347" s="760"/>
      <c r="AZ347" s="575"/>
      <c r="BA347" s="575"/>
      <c r="BB347" s="575"/>
      <c r="BF347" s="760"/>
      <c r="BG347" s="760"/>
      <c r="BH347" s="760"/>
      <c r="BI347" s="760"/>
      <c r="BJ347" s="760"/>
      <c r="BK347" s="760"/>
      <c r="BL347" s="760"/>
      <c r="BM347" s="760"/>
      <c r="BN347" s="760"/>
      <c r="BO347" s="760"/>
      <c r="BP347" s="760"/>
      <c r="BQ347" s="760"/>
      <c r="BR347" s="760"/>
      <c r="BS347" s="760"/>
      <c r="BT347" s="760"/>
      <c r="BU347" s="760"/>
      <c r="BV347" s="760"/>
      <c r="BW347" s="760"/>
      <c r="BX347" s="760"/>
      <c r="BY347" s="760"/>
      <c r="BZ347" s="760"/>
      <c r="CA347" s="760"/>
      <c r="CB347" s="760"/>
      <c r="CC347" s="760"/>
    </row>
    <row r="348" spans="9:81" x14ac:dyDescent="0.25">
      <c r="I348" s="23"/>
      <c r="AE348" s="31"/>
      <c r="AI348" s="760"/>
      <c r="AJ348" s="760"/>
      <c r="AK348" s="760"/>
      <c r="AL348" s="760"/>
      <c r="AM348" s="760"/>
      <c r="AN348" s="760"/>
      <c r="AO348" s="760"/>
      <c r="AP348" s="760"/>
      <c r="AQ348" s="760"/>
      <c r="AR348" s="760"/>
      <c r="AZ348" s="575"/>
      <c r="BA348" s="575"/>
      <c r="BB348" s="575"/>
      <c r="BF348" s="760"/>
      <c r="BG348" s="760"/>
      <c r="BH348" s="760"/>
      <c r="BI348" s="760"/>
      <c r="BJ348" s="760"/>
      <c r="BK348" s="760"/>
      <c r="BL348" s="760"/>
      <c r="BM348" s="760"/>
      <c r="BN348" s="760"/>
      <c r="BO348" s="760"/>
      <c r="BP348" s="760"/>
      <c r="BQ348" s="760"/>
      <c r="BR348" s="760"/>
      <c r="BS348" s="760"/>
      <c r="BT348" s="760"/>
      <c r="BU348" s="760"/>
      <c r="BV348" s="760"/>
      <c r="BW348" s="760"/>
      <c r="BX348" s="760"/>
      <c r="BY348" s="760"/>
      <c r="BZ348" s="760"/>
      <c r="CA348" s="760"/>
      <c r="CB348" s="760"/>
      <c r="CC348" s="760"/>
    </row>
    <row r="349" spans="9:81" x14ac:dyDescent="0.25">
      <c r="I349" s="23"/>
      <c r="AE349" s="31"/>
      <c r="AI349" s="760"/>
      <c r="AJ349" s="760"/>
      <c r="AK349" s="760"/>
      <c r="AL349" s="760"/>
      <c r="AM349" s="760"/>
      <c r="AN349" s="760"/>
      <c r="AO349" s="760"/>
      <c r="AP349" s="760"/>
      <c r="AQ349" s="760"/>
      <c r="AR349" s="760"/>
      <c r="AZ349" s="575"/>
      <c r="BA349" s="575"/>
      <c r="BB349" s="575"/>
      <c r="BF349" s="760"/>
      <c r="BG349" s="760"/>
      <c r="BH349" s="760"/>
      <c r="BI349" s="760"/>
      <c r="BJ349" s="760"/>
      <c r="BK349" s="760"/>
      <c r="BL349" s="760"/>
      <c r="BM349" s="760"/>
      <c r="BN349" s="760"/>
      <c r="BO349" s="760"/>
      <c r="BP349" s="760"/>
      <c r="BQ349" s="760"/>
      <c r="BR349" s="760"/>
      <c r="BS349" s="760"/>
      <c r="BT349" s="760"/>
      <c r="BU349" s="760"/>
      <c r="BV349" s="760"/>
      <c r="BW349" s="760"/>
      <c r="BX349" s="760"/>
      <c r="BY349" s="760"/>
      <c r="BZ349" s="760"/>
      <c r="CA349" s="760"/>
      <c r="CB349" s="760"/>
      <c r="CC349" s="760"/>
    </row>
    <row r="350" spans="9:81" x14ac:dyDescent="0.25">
      <c r="I350" s="23"/>
      <c r="AE350" s="31"/>
      <c r="AI350" s="760"/>
      <c r="AJ350" s="760"/>
      <c r="AK350" s="760"/>
      <c r="AL350" s="760"/>
      <c r="AM350" s="760"/>
      <c r="AN350" s="760"/>
      <c r="AO350" s="760"/>
      <c r="AP350" s="760"/>
      <c r="AQ350" s="760"/>
      <c r="AR350" s="760"/>
      <c r="AZ350" s="575"/>
      <c r="BA350" s="575"/>
      <c r="BB350" s="575"/>
      <c r="BF350" s="760"/>
      <c r="BG350" s="760"/>
      <c r="BH350" s="760"/>
      <c r="BI350" s="760"/>
      <c r="BJ350" s="760"/>
      <c r="BK350" s="760"/>
      <c r="BL350" s="760"/>
      <c r="BM350" s="760"/>
      <c r="BN350" s="760"/>
      <c r="BO350" s="760"/>
      <c r="BP350" s="760"/>
      <c r="BQ350" s="760"/>
      <c r="BR350" s="760"/>
      <c r="BS350" s="760"/>
      <c r="BT350" s="760"/>
      <c r="BU350" s="760"/>
      <c r="BV350" s="760"/>
      <c r="BW350" s="760"/>
      <c r="BX350" s="760"/>
      <c r="BY350" s="760"/>
      <c r="BZ350" s="760"/>
      <c r="CA350" s="760"/>
      <c r="CB350" s="760"/>
      <c r="CC350" s="760"/>
    </row>
    <row r="351" spans="9:81" x14ac:dyDescent="0.25">
      <c r="I351" s="23"/>
      <c r="AE351" s="31"/>
      <c r="AI351" s="760"/>
      <c r="AJ351" s="760"/>
      <c r="AK351" s="760"/>
      <c r="AL351" s="760"/>
      <c r="AM351" s="760"/>
      <c r="AN351" s="760"/>
      <c r="AO351" s="760"/>
      <c r="AP351" s="760"/>
      <c r="AQ351" s="760"/>
      <c r="AR351" s="760"/>
      <c r="AZ351" s="575"/>
      <c r="BA351" s="575"/>
      <c r="BB351" s="575"/>
      <c r="BF351" s="760"/>
      <c r="BG351" s="760"/>
      <c r="BH351" s="760"/>
      <c r="BI351" s="760"/>
      <c r="BJ351" s="760"/>
      <c r="BK351" s="760"/>
      <c r="BL351" s="760"/>
      <c r="BM351" s="760"/>
      <c r="BN351" s="760"/>
      <c r="BO351" s="760"/>
      <c r="BP351" s="760"/>
      <c r="BQ351" s="760"/>
      <c r="BR351" s="760"/>
      <c r="BS351" s="760"/>
      <c r="BT351" s="760"/>
      <c r="BU351" s="760"/>
      <c r="BV351" s="760"/>
      <c r="BW351" s="760"/>
      <c r="BX351" s="760"/>
      <c r="BY351" s="760"/>
      <c r="BZ351" s="760"/>
      <c r="CA351" s="760"/>
      <c r="CB351" s="760"/>
      <c r="CC351" s="760"/>
    </row>
    <row r="352" spans="9:81" x14ac:dyDescent="0.25">
      <c r="I352" s="23"/>
      <c r="AE352" s="31"/>
      <c r="AI352" s="760"/>
      <c r="AJ352" s="760"/>
      <c r="AK352" s="760"/>
      <c r="AL352" s="760"/>
      <c r="AM352" s="760"/>
      <c r="AN352" s="760"/>
      <c r="AO352" s="760"/>
      <c r="AP352" s="760"/>
      <c r="AQ352" s="760"/>
      <c r="AR352" s="760"/>
      <c r="AZ352" s="575"/>
      <c r="BA352" s="575"/>
      <c r="BB352" s="575"/>
      <c r="BF352" s="760"/>
      <c r="BG352" s="760"/>
      <c r="BH352" s="760"/>
      <c r="BI352" s="760"/>
      <c r="BJ352" s="760"/>
      <c r="BK352" s="760"/>
      <c r="BL352" s="760"/>
      <c r="BM352" s="760"/>
      <c r="BN352" s="760"/>
      <c r="BO352" s="760"/>
      <c r="BP352" s="760"/>
      <c r="BQ352" s="760"/>
      <c r="BR352" s="760"/>
      <c r="BS352" s="760"/>
      <c r="BT352" s="760"/>
      <c r="BU352" s="760"/>
      <c r="BV352" s="760"/>
      <c r="BW352" s="760"/>
      <c r="BX352" s="760"/>
      <c r="BY352" s="760"/>
      <c r="BZ352" s="760"/>
      <c r="CA352" s="760"/>
      <c r="CB352" s="760"/>
      <c r="CC352" s="760"/>
    </row>
    <row r="353" spans="9:81" x14ac:dyDescent="0.25">
      <c r="I353" s="23"/>
      <c r="AE353" s="31"/>
      <c r="AI353" s="760"/>
      <c r="AJ353" s="760"/>
      <c r="AK353" s="760"/>
      <c r="AL353" s="760"/>
      <c r="AM353" s="760"/>
      <c r="AN353" s="760"/>
      <c r="AO353" s="760"/>
      <c r="AP353" s="760"/>
      <c r="AQ353" s="760"/>
      <c r="AR353" s="760"/>
      <c r="AZ353" s="575"/>
      <c r="BA353" s="575"/>
      <c r="BB353" s="575"/>
      <c r="BF353" s="760"/>
      <c r="BG353" s="760"/>
      <c r="BH353" s="760"/>
      <c r="BI353" s="760"/>
      <c r="BJ353" s="760"/>
      <c r="BK353" s="760"/>
      <c r="BL353" s="760"/>
      <c r="BM353" s="760"/>
      <c r="BN353" s="760"/>
      <c r="BO353" s="760"/>
      <c r="BP353" s="760"/>
      <c r="BQ353" s="760"/>
      <c r="BR353" s="760"/>
      <c r="BS353" s="760"/>
      <c r="BT353" s="760"/>
      <c r="BU353" s="760"/>
      <c r="BV353" s="760"/>
      <c r="BW353" s="760"/>
      <c r="BX353" s="760"/>
      <c r="BY353" s="760"/>
      <c r="BZ353" s="760"/>
      <c r="CA353" s="760"/>
      <c r="CB353" s="760"/>
      <c r="CC353" s="760"/>
    </row>
    <row r="354" spans="9:81" x14ac:dyDescent="0.25">
      <c r="I354" s="23"/>
      <c r="AE354" s="31"/>
      <c r="AI354" s="760"/>
      <c r="AJ354" s="760"/>
      <c r="AK354" s="760"/>
      <c r="AL354" s="760"/>
      <c r="AM354" s="760"/>
      <c r="AN354" s="760"/>
      <c r="AO354" s="760"/>
      <c r="AP354" s="760"/>
      <c r="AQ354" s="760"/>
      <c r="AR354" s="760"/>
      <c r="AZ354" s="575"/>
      <c r="BA354" s="575"/>
      <c r="BB354" s="575"/>
      <c r="BF354" s="760"/>
      <c r="BG354" s="760"/>
      <c r="BH354" s="760"/>
      <c r="BI354" s="760"/>
      <c r="BJ354" s="760"/>
      <c r="BK354" s="760"/>
      <c r="BL354" s="760"/>
      <c r="BM354" s="760"/>
      <c r="BN354" s="760"/>
      <c r="BO354" s="760"/>
      <c r="BP354" s="760"/>
      <c r="BQ354" s="760"/>
      <c r="BR354" s="760"/>
      <c r="BS354" s="760"/>
      <c r="BT354" s="760"/>
      <c r="BU354" s="760"/>
      <c r="BV354" s="760"/>
      <c r="BW354" s="760"/>
      <c r="BX354" s="760"/>
      <c r="BY354" s="760"/>
      <c r="BZ354" s="760"/>
      <c r="CA354" s="760"/>
      <c r="CB354" s="760"/>
      <c r="CC354" s="760"/>
    </row>
    <row r="355" spans="9:81" x14ac:dyDescent="0.25">
      <c r="I355" s="23"/>
      <c r="AE355" s="31"/>
      <c r="AI355" s="760"/>
      <c r="AJ355" s="760"/>
      <c r="AK355" s="760"/>
      <c r="AL355" s="760"/>
      <c r="AM355" s="760"/>
      <c r="AN355" s="760"/>
      <c r="AO355" s="760"/>
      <c r="AP355" s="760"/>
      <c r="AQ355" s="760"/>
      <c r="AR355" s="760"/>
      <c r="AZ355" s="575"/>
      <c r="BA355" s="575"/>
      <c r="BB355" s="575"/>
      <c r="BF355" s="760"/>
      <c r="BG355" s="760"/>
      <c r="BH355" s="760"/>
      <c r="BI355" s="760"/>
      <c r="BJ355" s="760"/>
      <c r="BK355" s="760"/>
      <c r="BL355" s="760"/>
      <c r="BM355" s="760"/>
      <c r="BN355" s="760"/>
      <c r="BO355" s="760"/>
      <c r="BP355" s="760"/>
      <c r="BQ355" s="760"/>
      <c r="BR355" s="760"/>
      <c r="BS355" s="760"/>
      <c r="BT355" s="760"/>
      <c r="BU355" s="760"/>
      <c r="BV355" s="760"/>
      <c r="BW355" s="760"/>
      <c r="BX355" s="760"/>
      <c r="BY355" s="760"/>
      <c r="BZ355" s="760"/>
      <c r="CA355" s="760"/>
      <c r="CB355" s="760"/>
      <c r="CC355" s="760"/>
    </row>
    <row r="356" spans="9:81" x14ac:dyDescent="0.25">
      <c r="I356" s="23"/>
      <c r="AE356" s="31"/>
      <c r="AI356" s="760"/>
      <c r="AJ356" s="760"/>
      <c r="AK356" s="760"/>
      <c r="AL356" s="760"/>
      <c r="AM356" s="760"/>
      <c r="AN356" s="760"/>
      <c r="AO356" s="760"/>
      <c r="AP356" s="760"/>
      <c r="AQ356" s="760"/>
      <c r="AR356" s="760"/>
      <c r="AZ356" s="575"/>
      <c r="BA356" s="575"/>
      <c r="BB356" s="575"/>
      <c r="BF356" s="760"/>
      <c r="BG356" s="760"/>
      <c r="BH356" s="760"/>
      <c r="BI356" s="760"/>
      <c r="BJ356" s="760"/>
      <c r="BK356" s="760"/>
      <c r="BL356" s="760"/>
      <c r="BM356" s="760"/>
      <c r="BN356" s="760"/>
      <c r="BO356" s="760"/>
      <c r="BP356" s="760"/>
      <c r="BQ356" s="760"/>
      <c r="BR356" s="760"/>
      <c r="BS356" s="760"/>
      <c r="BT356" s="760"/>
      <c r="BU356" s="760"/>
      <c r="BV356" s="760"/>
      <c r="BW356" s="760"/>
      <c r="BX356" s="760"/>
      <c r="BY356" s="760"/>
      <c r="BZ356" s="760"/>
      <c r="CA356" s="760"/>
      <c r="CB356" s="760"/>
      <c r="CC356" s="760"/>
    </row>
    <row r="357" spans="9:81" x14ac:dyDescent="0.25">
      <c r="I357" s="23"/>
      <c r="AE357" s="31"/>
      <c r="AI357" s="760"/>
      <c r="AJ357" s="760"/>
      <c r="AK357" s="760"/>
      <c r="AL357" s="760"/>
      <c r="AM357" s="760"/>
      <c r="AN357" s="760"/>
      <c r="AO357" s="760"/>
      <c r="AP357" s="760"/>
      <c r="AQ357" s="760"/>
      <c r="AR357" s="760"/>
      <c r="AZ357" s="575"/>
      <c r="BA357" s="575"/>
      <c r="BB357" s="575"/>
      <c r="BF357" s="760"/>
      <c r="BG357" s="760"/>
      <c r="BH357" s="760"/>
      <c r="BI357" s="760"/>
      <c r="BJ357" s="760"/>
      <c r="BK357" s="760"/>
      <c r="BL357" s="760"/>
      <c r="BM357" s="760"/>
      <c r="BN357" s="760"/>
      <c r="BO357" s="760"/>
      <c r="BP357" s="760"/>
      <c r="BQ357" s="760"/>
      <c r="BR357" s="760"/>
      <c r="BS357" s="760"/>
      <c r="BT357" s="760"/>
      <c r="BU357" s="760"/>
      <c r="BV357" s="760"/>
      <c r="BW357" s="760"/>
      <c r="BX357" s="760"/>
      <c r="BY357" s="760"/>
      <c r="BZ357" s="760"/>
      <c r="CA357" s="760"/>
      <c r="CB357" s="760"/>
      <c r="CC357" s="760"/>
    </row>
    <row r="358" spans="9:81" x14ac:dyDescent="0.25">
      <c r="I358" s="23"/>
      <c r="AE358" s="31"/>
      <c r="AI358" s="760"/>
      <c r="AJ358" s="760"/>
      <c r="AK358" s="760"/>
      <c r="AL358" s="760"/>
      <c r="AM358" s="760"/>
      <c r="AN358" s="760"/>
      <c r="AO358" s="760"/>
      <c r="AP358" s="760"/>
      <c r="AQ358" s="760"/>
      <c r="AR358" s="760"/>
      <c r="AZ358" s="575"/>
      <c r="BA358" s="575"/>
      <c r="BB358" s="575"/>
      <c r="BF358" s="760"/>
      <c r="BG358" s="760"/>
      <c r="BH358" s="760"/>
      <c r="BI358" s="760"/>
      <c r="BJ358" s="760"/>
      <c r="BK358" s="760"/>
      <c r="BL358" s="760"/>
      <c r="BM358" s="760"/>
      <c r="BN358" s="760"/>
      <c r="BO358" s="760"/>
      <c r="BP358" s="760"/>
      <c r="BQ358" s="760"/>
      <c r="BR358" s="760"/>
      <c r="BS358" s="760"/>
      <c r="BT358" s="760"/>
      <c r="BU358" s="760"/>
      <c r="BV358" s="760"/>
      <c r="BW358" s="760"/>
      <c r="BX358" s="760"/>
      <c r="BY358" s="760"/>
      <c r="BZ358" s="760"/>
      <c r="CA358" s="760"/>
      <c r="CB358" s="760"/>
      <c r="CC358" s="760"/>
    </row>
    <row r="359" spans="9:81" x14ac:dyDescent="0.25">
      <c r="I359" s="23"/>
      <c r="AE359" s="31"/>
      <c r="AI359" s="760"/>
      <c r="AJ359" s="760"/>
      <c r="AK359" s="760"/>
      <c r="AL359" s="760"/>
      <c r="AM359" s="760"/>
      <c r="AN359" s="760"/>
      <c r="AO359" s="760"/>
      <c r="AP359" s="760"/>
      <c r="AQ359" s="760"/>
      <c r="AR359" s="760"/>
      <c r="AZ359" s="575"/>
      <c r="BA359" s="575"/>
      <c r="BB359" s="575"/>
      <c r="BF359" s="760"/>
      <c r="BG359" s="760"/>
      <c r="BH359" s="760"/>
      <c r="BI359" s="760"/>
      <c r="BJ359" s="760"/>
      <c r="BK359" s="760"/>
      <c r="BL359" s="760"/>
      <c r="BM359" s="760"/>
      <c r="BN359" s="760"/>
      <c r="BO359" s="760"/>
      <c r="BP359" s="760"/>
      <c r="BQ359" s="760"/>
      <c r="BR359" s="760"/>
      <c r="BS359" s="760"/>
      <c r="BT359" s="760"/>
      <c r="BU359" s="760"/>
      <c r="BV359" s="760"/>
      <c r="BW359" s="760"/>
      <c r="BX359" s="760"/>
      <c r="BY359" s="760"/>
      <c r="BZ359" s="760"/>
      <c r="CA359" s="760"/>
      <c r="CB359" s="760"/>
      <c r="CC359" s="760"/>
    </row>
    <row r="360" spans="9:81" x14ac:dyDescent="0.25">
      <c r="I360" s="23"/>
      <c r="AE360" s="31"/>
      <c r="AI360" s="760"/>
      <c r="AJ360" s="760"/>
      <c r="AK360" s="760"/>
      <c r="AL360" s="760"/>
      <c r="AM360" s="760"/>
      <c r="AN360" s="760"/>
      <c r="AO360" s="760"/>
      <c r="AP360" s="760"/>
      <c r="AQ360" s="760"/>
      <c r="AR360" s="760"/>
      <c r="AZ360" s="575"/>
      <c r="BA360" s="575"/>
      <c r="BB360" s="575"/>
      <c r="BF360" s="760"/>
      <c r="BG360" s="760"/>
      <c r="BH360" s="760"/>
      <c r="BI360" s="760"/>
      <c r="BJ360" s="760"/>
      <c r="BK360" s="760"/>
      <c r="BL360" s="760"/>
      <c r="BM360" s="760"/>
      <c r="BN360" s="760"/>
      <c r="BO360" s="760"/>
      <c r="BP360" s="760"/>
      <c r="BQ360" s="760"/>
      <c r="BR360" s="760"/>
      <c r="BS360" s="760"/>
      <c r="BT360" s="760"/>
      <c r="BU360" s="760"/>
      <c r="BV360" s="760"/>
      <c r="BW360" s="760"/>
      <c r="BX360" s="760"/>
      <c r="BY360" s="760"/>
      <c r="BZ360" s="760"/>
      <c r="CA360" s="760"/>
      <c r="CB360" s="760"/>
      <c r="CC360" s="760"/>
    </row>
    <row r="361" spans="9:81" x14ac:dyDescent="0.25">
      <c r="I361" s="23"/>
      <c r="AE361" s="31"/>
      <c r="AI361" s="760"/>
      <c r="AJ361" s="760"/>
      <c r="AK361" s="760"/>
      <c r="AL361" s="760"/>
      <c r="AM361" s="760"/>
      <c r="AN361" s="760"/>
      <c r="AO361" s="760"/>
      <c r="AP361" s="760"/>
      <c r="AQ361" s="760"/>
      <c r="AR361" s="760"/>
      <c r="AZ361" s="575"/>
      <c r="BA361" s="575"/>
      <c r="BB361" s="575"/>
      <c r="BF361" s="760"/>
      <c r="BG361" s="760"/>
      <c r="BH361" s="760"/>
      <c r="BI361" s="760"/>
      <c r="BJ361" s="760"/>
      <c r="BK361" s="760"/>
      <c r="BL361" s="760"/>
      <c r="BM361" s="760"/>
      <c r="BN361" s="760"/>
      <c r="BO361" s="760"/>
      <c r="BP361" s="760"/>
      <c r="BQ361" s="760"/>
      <c r="BR361" s="760"/>
      <c r="BS361" s="760"/>
      <c r="BT361" s="760"/>
      <c r="BU361" s="760"/>
      <c r="BV361" s="760"/>
      <c r="BW361" s="760"/>
      <c r="BX361" s="760"/>
      <c r="BY361" s="760"/>
      <c r="BZ361" s="760"/>
      <c r="CA361" s="760"/>
      <c r="CB361" s="760"/>
      <c r="CC361" s="760"/>
    </row>
    <row r="362" spans="9:81" x14ac:dyDescent="0.25">
      <c r="I362" s="23"/>
      <c r="AE362" s="31"/>
      <c r="AI362" s="760"/>
      <c r="AJ362" s="760"/>
      <c r="AK362" s="760"/>
      <c r="AL362" s="760"/>
      <c r="AM362" s="760"/>
      <c r="AN362" s="760"/>
      <c r="AO362" s="760"/>
      <c r="AP362" s="760"/>
      <c r="AQ362" s="760"/>
      <c r="AR362" s="760"/>
      <c r="AZ362" s="575"/>
      <c r="BA362" s="575"/>
      <c r="BB362" s="575"/>
      <c r="BF362" s="760"/>
      <c r="BG362" s="760"/>
      <c r="BH362" s="760"/>
      <c r="BI362" s="760"/>
      <c r="BJ362" s="760"/>
      <c r="BK362" s="760"/>
      <c r="BL362" s="760"/>
      <c r="BM362" s="760"/>
      <c r="BN362" s="760"/>
      <c r="BO362" s="760"/>
      <c r="BP362" s="760"/>
      <c r="BQ362" s="760"/>
      <c r="BR362" s="760"/>
      <c r="BS362" s="760"/>
      <c r="BT362" s="760"/>
      <c r="BU362" s="760"/>
      <c r="BV362" s="760"/>
      <c r="BW362" s="760"/>
      <c r="BX362" s="760"/>
      <c r="BY362" s="760"/>
      <c r="BZ362" s="760"/>
      <c r="CA362" s="760"/>
      <c r="CB362" s="760"/>
      <c r="CC362" s="760"/>
    </row>
    <row r="363" spans="9:81" x14ac:dyDescent="0.25">
      <c r="I363" s="23"/>
      <c r="AE363" s="31"/>
      <c r="AI363" s="760"/>
      <c r="AJ363" s="760"/>
      <c r="AK363" s="760"/>
      <c r="AL363" s="760"/>
      <c r="AM363" s="760"/>
      <c r="AN363" s="760"/>
      <c r="AO363" s="760"/>
      <c r="AP363" s="760"/>
      <c r="AQ363" s="760"/>
      <c r="AR363" s="760"/>
      <c r="AZ363" s="575"/>
      <c r="BA363" s="575"/>
      <c r="BB363" s="575"/>
      <c r="BF363" s="760"/>
      <c r="BG363" s="760"/>
      <c r="BH363" s="760"/>
      <c r="BI363" s="760"/>
      <c r="BJ363" s="760"/>
      <c r="BK363" s="760"/>
      <c r="BL363" s="760"/>
      <c r="BM363" s="760"/>
      <c r="BN363" s="760"/>
      <c r="BO363" s="760"/>
      <c r="BP363" s="760"/>
      <c r="BQ363" s="760"/>
      <c r="BR363" s="760"/>
      <c r="BS363" s="760"/>
      <c r="BT363" s="760"/>
      <c r="BU363" s="760"/>
      <c r="BV363" s="760"/>
      <c r="BW363" s="760"/>
      <c r="BX363" s="760"/>
      <c r="BY363" s="760"/>
      <c r="BZ363" s="760"/>
      <c r="CA363" s="760"/>
      <c r="CB363" s="760"/>
      <c r="CC363" s="760"/>
    </row>
    <row r="364" spans="9:81" x14ac:dyDescent="0.25">
      <c r="I364" s="23"/>
      <c r="AE364" s="31"/>
      <c r="AI364" s="760"/>
      <c r="AJ364" s="760"/>
      <c r="AK364" s="760"/>
      <c r="AL364" s="760"/>
      <c r="AM364" s="760"/>
      <c r="AN364" s="760"/>
      <c r="AO364" s="760"/>
      <c r="AP364" s="760"/>
      <c r="AQ364" s="760"/>
      <c r="AR364" s="760"/>
      <c r="AZ364" s="575"/>
      <c r="BA364" s="575"/>
      <c r="BB364" s="575"/>
      <c r="BF364" s="760"/>
      <c r="BG364" s="760"/>
      <c r="BH364" s="760"/>
      <c r="BI364" s="760"/>
      <c r="BJ364" s="760"/>
      <c r="BK364" s="760"/>
      <c r="BL364" s="760"/>
      <c r="BM364" s="760"/>
      <c r="BN364" s="760"/>
      <c r="BO364" s="760"/>
      <c r="BP364" s="760"/>
      <c r="BQ364" s="760"/>
      <c r="BR364" s="760"/>
      <c r="BS364" s="760"/>
      <c r="BT364" s="760"/>
      <c r="BU364" s="760"/>
      <c r="BV364" s="760"/>
      <c r="BW364" s="760"/>
      <c r="BX364" s="760"/>
      <c r="BY364" s="760"/>
      <c r="BZ364" s="760"/>
      <c r="CA364" s="760"/>
      <c r="CB364" s="760"/>
      <c r="CC364" s="760"/>
    </row>
    <row r="365" spans="9:81" x14ac:dyDescent="0.25">
      <c r="I365" s="23"/>
      <c r="AE365" s="31"/>
      <c r="AI365" s="760"/>
      <c r="AJ365" s="760"/>
      <c r="AK365" s="760"/>
      <c r="AL365" s="760"/>
      <c r="AM365" s="760"/>
      <c r="AN365" s="760"/>
      <c r="AO365" s="760"/>
      <c r="AP365" s="760"/>
      <c r="AQ365" s="760"/>
      <c r="AR365" s="760"/>
      <c r="AZ365" s="575"/>
      <c r="BA365" s="575"/>
      <c r="BB365" s="575"/>
      <c r="BF365" s="760"/>
      <c r="BG365" s="760"/>
      <c r="BH365" s="760"/>
      <c r="BI365" s="760"/>
      <c r="BJ365" s="760"/>
      <c r="BK365" s="760"/>
      <c r="BL365" s="760"/>
      <c r="BM365" s="760"/>
      <c r="BN365" s="760"/>
      <c r="BO365" s="760"/>
      <c r="BP365" s="760"/>
      <c r="BQ365" s="760"/>
      <c r="BR365" s="760"/>
      <c r="BS365" s="760"/>
      <c r="BT365" s="760"/>
      <c r="BU365" s="760"/>
      <c r="BV365" s="760"/>
      <c r="BW365" s="760"/>
      <c r="BX365" s="760"/>
      <c r="BY365" s="760"/>
      <c r="BZ365" s="760"/>
      <c r="CA365" s="760"/>
      <c r="CB365" s="760"/>
      <c r="CC365" s="760"/>
    </row>
    <row r="366" spans="9:81" x14ac:dyDescent="0.25">
      <c r="I366" s="23"/>
      <c r="AE366" s="31"/>
      <c r="AI366" s="760"/>
      <c r="AJ366" s="760"/>
      <c r="AK366" s="760"/>
      <c r="AL366" s="760"/>
      <c r="AM366" s="760"/>
      <c r="AN366" s="760"/>
      <c r="AO366" s="760"/>
      <c r="AP366" s="760"/>
      <c r="AQ366" s="760"/>
      <c r="AR366" s="760"/>
      <c r="AZ366" s="575"/>
      <c r="BA366" s="575"/>
      <c r="BB366" s="575"/>
      <c r="BF366" s="760"/>
      <c r="BG366" s="760"/>
      <c r="BH366" s="760"/>
      <c r="BI366" s="760"/>
      <c r="BJ366" s="760"/>
      <c r="BK366" s="760"/>
      <c r="BL366" s="760"/>
      <c r="BM366" s="760"/>
      <c r="BN366" s="760"/>
      <c r="BO366" s="760"/>
      <c r="BP366" s="760"/>
      <c r="BQ366" s="760"/>
      <c r="BR366" s="760"/>
      <c r="BS366" s="760"/>
      <c r="BT366" s="760"/>
      <c r="BU366" s="760"/>
      <c r="BV366" s="760"/>
      <c r="BW366" s="760"/>
      <c r="BX366" s="760"/>
      <c r="BY366" s="760"/>
      <c r="BZ366" s="760"/>
      <c r="CA366" s="760"/>
      <c r="CB366" s="760"/>
      <c r="CC366" s="760"/>
    </row>
    <row r="367" spans="9:81" x14ac:dyDescent="0.25">
      <c r="I367" s="23"/>
      <c r="AE367" s="31"/>
      <c r="AI367" s="760"/>
      <c r="AJ367" s="760"/>
      <c r="AK367" s="760"/>
      <c r="AL367" s="760"/>
      <c r="AM367" s="760"/>
      <c r="AN367" s="760"/>
      <c r="AO367" s="760"/>
      <c r="AP367" s="760"/>
      <c r="AQ367" s="760"/>
      <c r="AR367" s="760"/>
      <c r="AZ367" s="575"/>
      <c r="BA367" s="575"/>
      <c r="BB367" s="575"/>
      <c r="BF367" s="760"/>
      <c r="BG367" s="760"/>
      <c r="BH367" s="760"/>
      <c r="BI367" s="760"/>
      <c r="BJ367" s="760"/>
      <c r="BK367" s="760"/>
      <c r="BL367" s="760"/>
      <c r="BM367" s="760"/>
      <c r="BN367" s="760"/>
      <c r="BO367" s="760"/>
      <c r="BP367" s="760"/>
      <c r="BQ367" s="760"/>
      <c r="BR367" s="760"/>
      <c r="BS367" s="760"/>
      <c r="BT367" s="760"/>
      <c r="BU367" s="760"/>
      <c r="BV367" s="760"/>
      <c r="BW367" s="760"/>
      <c r="BX367" s="760"/>
      <c r="BY367" s="760"/>
      <c r="BZ367" s="760"/>
      <c r="CA367" s="760"/>
      <c r="CB367" s="760"/>
      <c r="CC367" s="760"/>
    </row>
    <row r="368" spans="9:81" x14ac:dyDescent="0.25">
      <c r="I368" s="23"/>
      <c r="AE368" s="31"/>
      <c r="AI368" s="760"/>
      <c r="AJ368" s="760"/>
      <c r="AK368" s="760"/>
      <c r="AL368" s="760"/>
      <c r="AM368" s="760"/>
      <c r="AN368" s="760"/>
      <c r="AO368" s="760"/>
      <c r="AP368" s="760"/>
      <c r="AQ368" s="760"/>
      <c r="AR368" s="760"/>
      <c r="AZ368" s="575"/>
      <c r="BA368" s="575"/>
      <c r="BB368" s="575"/>
      <c r="BF368" s="760"/>
      <c r="BG368" s="760"/>
      <c r="BH368" s="760"/>
      <c r="BI368" s="760"/>
      <c r="BJ368" s="760"/>
      <c r="BK368" s="760"/>
      <c r="BL368" s="760"/>
      <c r="BM368" s="760"/>
      <c r="BN368" s="760"/>
      <c r="BO368" s="760"/>
      <c r="BP368" s="760"/>
      <c r="BQ368" s="760"/>
      <c r="BR368" s="760"/>
      <c r="BS368" s="760"/>
      <c r="BT368" s="760"/>
      <c r="BU368" s="760"/>
      <c r="BV368" s="760"/>
      <c r="BW368" s="760"/>
      <c r="BX368" s="760"/>
      <c r="BY368" s="760"/>
      <c r="BZ368" s="760"/>
      <c r="CA368" s="760"/>
      <c r="CB368" s="760"/>
      <c r="CC368" s="760"/>
    </row>
    <row r="369" spans="9:81" x14ac:dyDescent="0.25">
      <c r="I369" s="23"/>
      <c r="AE369" s="31"/>
      <c r="AI369" s="760"/>
      <c r="AJ369" s="760"/>
      <c r="AK369" s="760"/>
      <c r="AL369" s="760"/>
      <c r="AM369" s="760"/>
      <c r="AN369" s="760"/>
      <c r="AO369" s="760"/>
      <c r="AP369" s="760"/>
      <c r="AQ369" s="760"/>
      <c r="AR369" s="760"/>
      <c r="AZ369" s="575"/>
      <c r="BA369" s="575"/>
      <c r="BB369" s="575"/>
      <c r="BF369" s="760"/>
      <c r="BG369" s="760"/>
      <c r="BH369" s="760"/>
      <c r="BI369" s="760"/>
      <c r="BJ369" s="760"/>
      <c r="BK369" s="760"/>
      <c r="BL369" s="760"/>
      <c r="BM369" s="760"/>
      <c r="BN369" s="760"/>
      <c r="BO369" s="760"/>
      <c r="BP369" s="760"/>
      <c r="BQ369" s="760"/>
      <c r="BR369" s="760"/>
      <c r="BS369" s="760"/>
      <c r="BT369" s="760"/>
      <c r="BU369" s="760"/>
      <c r="BV369" s="760"/>
      <c r="BW369" s="760"/>
      <c r="BX369" s="760"/>
      <c r="BY369" s="760"/>
      <c r="BZ369" s="760"/>
      <c r="CA369" s="760"/>
      <c r="CB369" s="760"/>
      <c r="CC369" s="760"/>
    </row>
    <row r="370" spans="9:81" x14ac:dyDescent="0.25">
      <c r="I370" s="23"/>
      <c r="AE370" s="31"/>
      <c r="AI370" s="760"/>
      <c r="AJ370" s="760"/>
      <c r="AK370" s="760"/>
      <c r="AL370" s="760"/>
      <c r="AM370" s="760"/>
      <c r="AN370" s="760"/>
      <c r="AO370" s="760"/>
      <c r="AP370" s="760"/>
      <c r="AQ370" s="760"/>
      <c r="AR370" s="760"/>
      <c r="AZ370" s="575"/>
      <c r="BA370" s="575"/>
      <c r="BB370" s="575"/>
      <c r="BF370" s="760"/>
      <c r="BG370" s="760"/>
      <c r="BH370" s="760"/>
      <c r="BI370" s="760"/>
      <c r="BJ370" s="760"/>
      <c r="BK370" s="760"/>
      <c r="BL370" s="760"/>
      <c r="BM370" s="760"/>
      <c r="BN370" s="760"/>
      <c r="BO370" s="760"/>
      <c r="BP370" s="760"/>
      <c r="BQ370" s="760"/>
      <c r="BR370" s="760"/>
      <c r="BS370" s="760"/>
      <c r="BT370" s="760"/>
      <c r="BU370" s="760"/>
      <c r="BV370" s="760"/>
      <c r="BW370" s="760"/>
      <c r="BX370" s="760"/>
      <c r="BY370" s="760"/>
      <c r="BZ370" s="760"/>
      <c r="CA370" s="760"/>
      <c r="CB370" s="760"/>
      <c r="CC370" s="760"/>
    </row>
    <row r="371" spans="9:81" x14ac:dyDescent="0.25">
      <c r="I371" s="23"/>
      <c r="AE371" s="31"/>
      <c r="AI371" s="760"/>
      <c r="AJ371" s="760"/>
      <c r="AK371" s="760"/>
      <c r="AL371" s="760"/>
      <c r="AM371" s="760"/>
      <c r="AN371" s="760"/>
      <c r="AO371" s="760"/>
      <c r="AP371" s="760"/>
      <c r="AQ371" s="760"/>
      <c r="AR371" s="760"/>
      <c r="AZ371" s="575"/>
      <c r="BA371" s="575"/>
      <c r="BB371" s="575"/>
      <c r="BF371" s="760"/>
      <c r="BG371" s="760"/>
      <c r="BH371" s="760"/>
      <c r="BI371" s="760"/>
      <c r="BJ371" s="760"/>
      <c r="BK371" s="760"/>
      <c r="BL371" s="760"/>
      <c r="BM371" s="760"/>
      <c r="BN371" s="760"/>
      <c r="BO371" s="760"/>
      <c r="BP371" s="760"/>
      <c r="BQ371" s="760"/>
      <c r="BR371" s="760"/>
      <c r="BS371" s="760"/>
      <c r="BT371" s="760"/>
      <c r="BU371" s="760"/>
      <c r="BV371" s="760"/>
      <c r="BW371" s="760"/>
      <c r="BX371" s="760"/>
      <c r="BY371" s="760"/>
      <c r="BZ371" s="760"/>
      <c r="CA371" s="760"/>
      <c r="CB371" s="760"/>
      <c r="CC371" s="760"/>
    </row>
    <row r="372" spans="9:81" x14ac:dyDescent="0.25">
      <c r="I372" s="23"/>
      <c r="AE372" s="31"/>
      <c r="AI372" s="760"/>
      <c r="AJ372" s="760"/>
      <c r="AK372" s="760"/>
      <c r="AL372" s="760"/>
      <c r="AM372" s="760"/>
      <c r="AN372" s="760"/>
      <c r="AO372" s="760"/>
      <c r="AP372" s="760"/>
      <c r="AQ372" s="760"/>
      <c r="AR372" s="760"/>
      <c r="AZ372" s="575"/>
      <c r="BA372" s="575"/>
      <c r="BB372" s="575"/>
      <c r="BF372" s="760"/>
      <c r="BG372" s="760"/>
      <c r="BH372" s="760"/>
      <c r="BI372" s="760"/>
      <c r="BJ372" s="760"/>
      <c r="BK372" s="760"/>
      <c r="BL372" s="760"/>
      <c r="BM372" s="760"/>
      <c r="BN372" s="760"/>
      <c r="BO372" s="760"/>
      <c r="BP372" s="760"/>
      <c r="BQ372" s="760"/>
      <c r="BR372" s="760"/>
      <c r="BS372" s="760"/>
      <c r="BT372" s="760"/>
      <c r="BU372" s="760"/>
      <c r="BV372" s="760"/>
      <c r="BW372" s="760"/>
      <c r="BX372" s="760"/>
      <c r="BY372" s="760"/>
      <c r="BZ372" s="760"/>
      <c r="CA372" s="760"/>
      <c r="CB372" s="760"/>
      <c r="CC372" s="760"/>
    </row>
    <row r="373" spans="9:81" x14ac:dyDescent="0.25">
      <c r="I373" s="23"/>
      <c r="AE373" s="31"/>
      <c r="AI373" s="760"/>
      <c r="AJ373" s="760"/>
      <c r="AK373" s="760"/>
      <c r="AL373" s="760"/>
      <c r="AM373" s="760"/>
      <c r="AN373" s="760"/>
      <c r="AO373" s="760"/>
      <c r="AP373" s="760"/>
      <c r="AQ373" s="760"/>
      <c r="AR373" s="760"/>
      <c r="AZ373" s="575"/>
      <c r="BA373" s="575"/>
      <c r="BB373" s="575"/>
      <c r="BF373" s="760"/>
      <c r="BG373" s="760"/>
      <c r="BH373" s="760"/>
      <c r="BI373" s="760"/>
      <c r="BJ373" s="760"/>
      <c r="BK373" s="760"/>
      <c r="BL373" s="760"/>
      <c r="BM373" s="760"/>
      <c r="BN373" s="760"/>
      <c r="BO373" s="760"/>
      <c r="BP373" s="760"/>
      <c r="BQ373" s="760"/>
      <c r="BR373" s="760"/>
      <c r="BS373" s="760"/>
      <c r="BT373" s="760"/>
      <c r="BU373" s="760"/>
      <c r="BV373" s="760"/>
      <c r="BW373" s="760"/>
      <c r="BX373" s="760"/>
      <c r="BY373" s="760"/>
      <c r="BZ373" s="760"/>
      <c r="CA373" s="760"/>
      <c r="CB373" s="760"/>
      <c r="CC373" s="760"/>
    </row>
    <row r="374" spans="9:81" x14ac:dyDescent="0.25">
      <c r="I374" s="23"/>
      <c r="AE374" s="31"/>
      <c r="AI374" s="760"/>
      <c r="AJ374" s="760"/>
      <c r="AK374" s="760"/>
      <c r="AL374" s="760"/>
      <c r="AM374" s="760"/>
      <c r="AN374" s="760"/>
      <c r="AO374" s="760"/>
      <c r="AP374" s="760"/>
      <c r="AQ374" s="760"/>
      <c r="AR374" s="760"/>
      <c r="AZ374" s="575"/>
      <c r="BA374" s="575"/>
      <c r="BB374" s="575"/>
      <c r="BF374" s="760"/>
      <c r="BG374" s="760"/>
      <c r="BH374" s="760"/>
      <c r="BI374" s="760"/>
      <c r="BJ374" s="760"/>
      <c r="BK374" s="760"/>
      <c r="BL374" s="760"/>
      <c r="BM374" s="760"/>
      <c r="BN374" s="760"/>
      <c r="BO374" s="760"/>
      <c r="BP374" s="760"/>
      <c r="BQ374" s="760"/>
      <c r="BR374" s="760"/>
      <c r="BS374" s="760"/>
      <c r="BT374" s="760"/>
      <c r="BU374" s="760"/>
      <c r="BV374" s="760"/>
      <c r="BW374" s="760"/>
      <c r="BX374" s="760"/>
      <c r="BY374" s="760"/>
      <c r="BZ374" s="760"/>
      <c r="CA374" s="760"/>
      <c r="CB374" s="760"/>
      <c r="CC374" s="760"/>
    </row>
    <row r="375" spans="9:81" x14ac:dyDescent="0.25">
      <c r="I375" s="23"/>
      <c r="AE375" s="31"/>
      <c r="AI375" s="760"/>
      <c r="AJ375" s="760"/>
      <c r="AK375" s="760"/>
      <c r="AL375" s="760"/>
      <c r="AM375" s="760"/>
      <c r="AN375" s="760"/>
      <c r="AO375" s="760"/>
      <c r="AP375" s="760"/>
      <c r="AQ375" s="760"/>
      <c r="AR375" s="760"/>
      <c r="AZ375" s="575"/>
      <c r="BA375" s="575"/>
      <c r="BB375" s="575"/>
      <c r="BF375" s="760"/>
      <c r="BG375" s="760"/>
      <c r="BH375" s="760"/>
      <c r="BI375" s="760"/>
      <c r="BJ375" s="760"/>
      <c r="BK375" s="760"/>
      <c r="BL375" s="760"/>
      <c r="BM375" s="760"/>
      <c r="BN375" s="760"/>
      <c r="BO375" s="760"/>
      <c r="BP375" s="760"/>
      <c r="BQ375" s="760"/>
      <c r="BR375" s="760"/>
      <c r="BS375" s="760"/>
      <c r="BT375" s="760"/>
      <c r="BU375" s="760"/>
      <c r="BV375" s="760"/>
      <c r="BW375" s="760"/>
      <c r="BX375" s="760"/>
      <c r="BY375" s="760"/>
      <c r="BZ375" s="760"/>
      <c r="CA375" s="760"/>
      <c r="CB375" s="760"/>
      <c r="CC375" s="760"/>
    </row>
    <row r="376" spans="9:81" x14ac:dyDescent="0.25">
      <c r="I376" s="23"/>
      <c r="AE376" s="31"/>
      <c r="AI376" s="760"/>
      <c r="AJ376" s="760"/>
      <c r="AK376" s="760"/>
      <c r="AL376" s="760"/>
      <c r="AM376" s="760"/>
      <c r="AN376" s="760"/>
      <c r="AO376" s="760"/>
      <c r="AP376" s="760"/>
      <c r="AQ376" s="760"/>
      <c r="AR376" s="760"/>
      <c r="AZ376" s="575"/>
      <c r="BA376" s="575"/>
      <c r="BB376" s="575"/>
      <c r="BF376" s="760"/>
      <c r="BG376" s="760"/>
      <c r="BH376" s="760"/>
      <c r="BI376" s="760"/>
      <c r="BJ376" s="760"/>
      <c r="BK376" s="760"/>
      <c r="BL376" s="760"/>
      <c r="BM376" s="760"/>
      <c r="BN376" s="760"/>
      <c r="BO376" s="760"/>
      <c r="BP376" s="760"/>
      <c r="BQ376" s="760"/>
      <c r="BR376" s="760"/>
      <c r="BS376" s="760"/>
      <c r="BT376" s="760"/>
      <c r="BU376" s="760"/>
      <c r="BV376" s="760"/>
      <c r="BW376" s="760"/>
      <c r="BX376" s="760"/>
      <c r="BY376" s="760"/>
      <c r="BZ376" s="760"/>
      <c r="CA376" s="760"/>
      <c r="CB376" s="760"/>
      <c r="CC376" s="760"/>
    </row>
    <row r="377" spans="9:81" x14ac:dyDescent="0.25">
      <c r="I377" s="23"/>
      <c r="AE377" s="31"/>
      <c r="AI377" s="760"/>
      <c r="AJ377" s="760"/>
      <c r="AK377" s="760"/>
      <c r="AL377" s="760"/>
      <c r="AM377" s="760"/>
      <c r="AN377" s="760"/>
      <c r="AO377" s="760"/>
      <c r="AP377" s="760"/>
      <c r="AQ377" s="760"/>
      <c r="AR377" s="760"/>
      <c r="AZ377" s="575"/>
      <c r="BA377" s="575"/>
      <c r="BB377" s="575"/>
      <c r="BF377" s="760"/>
      <c r="BG377" s="760"/>
      <c r="BH377" s="760"/>
      <c r="BI377" s="760"/>
      <c r="BJ377" s="760"/>
      <c r="BK377" s="760"/>
      <c r="BL377" s="760"/>
      <c r="BM377" s="760"/>
      <c r="BN377" s="760"/>
      <c r="BO377" s="760"/>
      <c r="BP377" s="760"/>
      <c r="BQ377" s="760"/>
      <c r="BR377" s="760"/>
      <c r="BS377" s="760"/>
      <c r="BT377" s="760"/>
      <c r="BU377" s="760"/>
      <c r="BV377" s="760"/>
      <c r="BW377" s="760"/>
      <c r="BX377" s="760"/>
      <c r="BY377" s="760"/>
      <c r="BZ377" s="760"/>
      <c r="CA377" s="760"/>
      <c r="CB377" s="760"/>
      <c r="CC377" s="760"/>
    </row>
    <row r="378" spans="9:81" x14ac:dyDescent="0.25">
      <c r="I378" s="23"/>
      <c r="AE378" s="31"/>
      <c r="AI378" s="760"/>
      <c r="AJ378" s="760"/>
      <c r="AK378" s="760"/>
      <c r="AL378" s="760"/>
      <c r="AM378" s="760"/>
      <c r="AN378" s="760"/>
      <c r="AO378" s="760"/>
      <c r="AP378" s="760"/>
      <c r="AQ378" s="760"/>
      <c r="AR378" s="760"/>
      <c r="AZ378" s="575"/>
      <c r="BA378" s="575"/>
      <c r="BB378" s="575"/>
      <c r="BF378" s="760"/>
      <c r="BG378" s="760"/>
      <c r="BH378" s="760"/>
      <c r="BI378" s="760"/>
      <c r="BJ378" s="760"/>
      <c r="BK378" s="760"/>
      <c r="BL378" s="760"/>
      <c r="BM378" s="760"/>
      <c r="BN378" s="760"/>
      <c r="BO378" s="760"/>
      <c r="BP378" s="760"/>
      <c r="BQ378" s="760"/>
      <c r="BR378" s="760"/>
      <c r="BS378" s="760"/>
      <c r="BT378" s="760"/>
      <c r="BU378" s="760"/>
      <c r="BV378" s="760"/>
      <c r="BW378" s="760"/>
      <c r="BX378" s="760"/>
      <c r="BY378" s="760"/>
      <c r="BZ378" s="760"/>
      <c r="CA378" s="760"/>
      <c r="CB378" s="760"/>
      <c r="CC378" s="760"/>
    </row>
    <row r="379" spans="9:81" x14ac:dyDescent="0.25">
      <c r="I379" s="23"/>
      <c r="AE379" s="31"/>
      <c r="AI379" s="760"/>
      <c r="AJ379" s="760"/>
      <c r="AK379" s="760"/>
      <c r="AL379" s="760"/>
      <c r="AM379" s="760"/>
      <c r="AN379" s="760"/>
      <c r="AO379" s="760"/>
      <c r="AP379" s="760"/>
      <c r="AQ379" s="760"/>
      <c r="AR379" s="760"/>
      <c r="AZ379" s="575"/>
      <c r="BA379" s="575"/>
      <c r="BB379" s="575"/>
      <c r="BF379" s="760"/>
      <c r="BG379" s="760"/>
      <c r="BH379" s="760"/>
      <c r="BI379" s="760"/>
      <c r="BJ379" s="760"/>
      <c r="BK379" s="760"/>
      <c r="BL379" s="760"/>
      <c r="BM379" s="760"/>
      <c r="BN379" s="760"/>
      <c r="BO379" s="760"/>
      <c r="BP379" s="760"/>
      <c r="BQ379" s="760"/>
      <c r="BR379" s="760"/>
      <c r="BS379" s="760"/>
      <c r="BT379" s="760"/>
      <c r="BU379" s="760"/>
      <c r="BV379" s="760"/>
      <c r="BW379" s="760"/>
      <c r="BX379" s="760"/>
      <c r="BY379" s="760"/>
      <c r="BZ379" s="760"/>
      <c r="CA379" s="760"/>
      <c r="CB379" s="760"/>
      <c r="CC379" s="760"/>
    </row>
    <row r="380" spans="9:81" x14ac:dyDescent="0.25">
      <c r="I380" s="23"/>
      <c r="AE380" s="31"/>
      <c r="AI380" s="760"/>
      <c r="AJ380" s="760"/>
      <c r="AK380" s="760"/>
      <c r="AL380" s="760"/>
      <c r="AM380" s="760"/>
      <c r="AN380" s="760"/>
      <c r="AO380" s="760"/>
      <c r="AP380" s="760"/>
      <c r="AQ380" s="760"/>
      <c r="AR380" s="760"/>
      <c r="AZ380" s="575"/>
      <c r="BA380" s="575"/>
      <c r="BB380" s="575"/>
      <c r="BF380" s="760"/>
      <c r="BG380" s="760"/>
      <c r="BH380" s="760"/>
      <c r="BI380" s="760"/>
      <c r="BJ380" s="760"/>
      <c r="BK380" s="760"/>
      <c r="BL380" s="760"/>
      <c r="BM380" s="760"/>
      <c r="BN380" s="760"/>
      <c r="BO380" s="760"/>
      <c r="BP380" s="760"/>
      <c r="BQ380" s="760"/>
      <c r="BR380" s="760"/>
      <c r="BS380" s="760"/>
      <c r="BT380" s="760"/>
      <c r="BU380" s="760"/>
      <c r="BV380" s="760"/>
      <c r="BW380" s="760"/>
      <c r="BX380" s="760"/>
      <c r="BY380" s="760"/>
      <c r="BZ380" s="760"/>
      <c r="CA380" s="760"/>
      <c r="CB380" s="760"/>
      <c r="CC380" s="760"/>
    </row>
    <row r="381" spans="9:81" x14ac:dyDescent="0.25">
      <c r="I381" s="23"/>
      <c r="AE381" s="31"/>
      <c r="AI381" s="760"/>
      <c r="AJ381" s="760"/>
      <c r="AK381" s="760"/>
      <c r="AL381" s="760"/>
      <c r="AM381" s="760"/>
      <c r="AN381" s="760"/>
      <c r="AO381" s="760"/>
      <c r="AP381" s="760"/>
      <c r="AQ381" s="760"/>
      <c r="AR381" s="760"/>
      <c r="AZ381" s="575"/>
      <c r="BA381" s="575"/>
      <c r="BB381" s="575"/>
      <c r="BF381" s="760"/>
      <c r="BG381" s="760"/>
      <c r="BH381" s="760"/>
      <c r="BI381" s="760"/>
      <c r="BJ381" s="760"/>
      <c r="BK381" s="760"/>
      <c r="BL381" s="760"/>
      <c r="BM381" s="760"/>
      <c r="BN381" s="760"/>
      <c r="BO381" s="760"/>
      <c r="BP381" s="760"/>
      <c r="BQ381" s="760"/>
      <c r="BR381" s="760"/>
      <c r="BS381" s="760"/>
      <c r="BT381" s="760"/>
      <c r="BU381" s="760"/>
      <c r="BV381" s="760"/>
      <c r="BW381" s="760"/>
      <c r="BX381" s="760"/>
      <c r="BY381" s="760"/>
      <c r="BZ381" s="760"/>
      <c r="CA381" s="760"/>
      <c r="CB381" s="760"/>
      <c r="CC381" s="760"/>
    </row>
    <row r="382" spans="9:81" x14ac:dyDescent="0.25">
      <c r="I382" s="23"/>
      <c r="AE382" s="31"/>
      <c r="AI382" s="760"/>
      <c r="AJ382" s="760"/>
      <c r="AK382" s="760"/>
      <c r="AL382" s="760"/>
      <c r="AM382" s="760"/>
      <c r="AN382" s="760"/>
      <c r="AO382" s="760"/>
      <c r="AP382" s="760"/>
      <c r="AQ382" s="760"/>
      <c r="AR382" s="760"/>
      <c r="AZ382" s="575"/>
      <c r="BA382" s="575"/>
      <c r="BB382" s="575"/>
      <c r="BF382" s="760"/>
      <c r="BG382" s="760"/>
      <c r="BH382" s="760"/>
      <c r="BI382" s="760"/>
      <c r="BJ382" s="760"/>
      <c r="BK382" s="760"/>
      <c r="BL382" s="760"/>
      <c r="BM382" s="760"/>
      <c r="BN382" s="760"/>
      <c r="BO382" s="760"/>
      <c r="BP382" s="760"/>
      <c r="BQ382" s="760"/>
      <c r="BR382" s="760"/>
      <c r="BS382" s="760"/>
      <c r="BT382" s="760"/>
      <c r="BU382" s="760"/>
      <c r="BV382" s="760"/>
      <c r="BW382" s="760"/>
      <c r="BX382" s="760"/>
      <c r="BY382" s="760"/>
      <c r="BZ382" s="760"/>
      <c r="CA382" s="760"/>
      <c r="CB382" s="760"/>
      <c r="CC382" s="760"/>
    </row>
    <row r="383" spans="9:81" x14ac:dyDescent="0.25">
      <c r="I383" s="23"/>
      <c r="AE383" s="31"/>
      <c r="AI383" s="760"/>
      <c r="AJ383" s="760"/>
      <c r="AK383" s="760"/>
      <c r="AL383" s="760"/>
      <c r="AM383" s="760"/>
      <c r="AN383" s="760"/>
      <c r="AO383" s="760"/>
      <c r="AP383" s="760"/>
      <c r="AQ383" s="760"/>
      <c r="AR383" s="760"/>
      <c r="AZ383" s="575"/>
      <c r="BA383" s="575"/>
      <c r="BB383" s="575"/>
      <c r="BF383" s="760"/>
      <c r="BG383" s="760"/>
      <c r="BH383" s="760"/>
      <c r="BI383" s="760"/>
      <c r="BJ383" s="760"/>
      <c r="BK383" s="760"/>
      <c r="BL383" s="760"/>
      <c r="BM383" s="760"/>
      <c r="BN383" s="760"/>
      <c r="BO383" s="760"/>
      <c r="BP383" s="760"/>
      <c r="BQ383" s="760"/>
      <c r="BR383" s="760"/>
      <c r="BS383" s="760"/>
      <c r="BT383" s="760"/>
      <c r="BU383" s="760"/>
      <c r="BV383" s="760"/>
      <c r="BW383" s="760"/>
      <c r="BX383" s="760"/>
      <c r="BY383" s="760"/>
      <c r="BZ383" s="760"/>
      <c r="CA383" s="760"/>
      <c r="CB383" s="760"/>
      <c r="CC383" s="760"/>
    </row>
    <row r="384" spans="9:81" x14ac:dyDescent="0.25">
      <c r="I384" s="23"/>
      <c r="AE384" s="31"/>
      <c r="AI384" s="760"/>
      <c r="AJ384" s="760"/>
      <c r="AK384" s="760"/>
      <c r="AL384" s="760"/>
      <c r="AM384" s="760"/>
      <c r="AN384" s="760"/>
      <c r="AO384" s="760"/>
      <c r="AP384" s="760"/>
      <c r="AQ384" s="760"/>
      <c r="AR384" s="760"/>
      <c r="AZ384" s="575"/>
      <c r="BA384" s="575"/>
      <c r="BB384" s="575"/>
      <c r="BF384" s="760"/>
      <c r="BG384" s="760"/>
      <c r="BH384" s="760"/>
      <c r="BI384" s="760"/>
      <c r="BJ384" s="760"/>
      <c r="BK384" s="760"/>
      <c r="BL384" s="760"/>
      <c r="BM384" s="760"/>
      <c r="BN384" s="760"/>
      <c r="BO384" s="760"/>
      <c r="BP384" s="760"/>
      <c r="BQ384" s="760"/>
      <c r="BR384" s="760"/>
      <c r="BS384" s="760"/>
      <c r="BT384" s="760"/>
      <c r="BU384" s="760"/>
      <c r="BV384" s="760"/>
      <c r="BW384" s="760"/>
      <c r="BX384" s="760"/>
      <c r="BY384" s="760"/>
      <c r="BZ384" s="760"/>
      <c r="CA384" s="760"/>
      <c r="CB384" s="760"/>
      <c r="CC384" s="760"/>
    </row>
    <row r="385" spans="9:54" x14ac:dyDescent="0.25">
      <c r="I385" s="23"/>
      <c r="AE385" s="31"/>
      <c r="AI385" s="760"/>
      <c r="AJ385" s="760"/>
      <c r="AK385" s="760"/>
      <c r="AL385" s="760"/>
      <c r="AM385" s="760"/>
      <c r="AN385" s="760"/>
      <c r="AO385" s="760"/>
      <c r="AP385" s="760"/>
      <c r="AQ385" s="760"/>
      <c r="AR385" s="760"/>
      <c r="AZ385" s="575"/>
      <c r="BA385" s="575"/>
      <c r="BB385" s="575"/>
    </row>
    <row r="386" spans="9:54" x14ac:dyDescent="0.25">
      <c r="I386" s="23"/>
      <c r="AE386" s="31"/>
      <c r="AI386" s="760"/>
      <c r="AJ386" s="760"/>
      <c r="AK386" s="760"/>
      <c r="AL386" s="760"/>
      <c r="AM386" s="760"/>
      <c r="AN386" s="760"/>
      <c r="AO386" s="760"/>
      <c r="AP386" s="760"/>
      <c r="AQ386" s="760"/>
      <c r="AR386" s="760"/>
      <c r="AZ386" s="575"/>
      <c r="BA386" s="575"/>
      <c r="BB386" s="575"/>
    </row>
    <row r="387" spans="9:54" x14ac:dyDescent="0.25">
      <c r="I387" s="23"/>
      <c r="AE387" s="31"/>
      <c r="AI387" s="760"/>
      <c r="AJ387" s="760"/>
      <c r="AK387" s="760"/>
      <c r="AL387" s="760"/>
      <c r="AM387" s="760"/>
      <c r="AN387" s="760"/>
      <c r="AO387" s="760"/>
      <c r="AP387" s="760"/>
      <c r="AQ387" s="760"/>
      <c r="AR387" s="760"/>
      <c r="AZ387" s="575"/>
      <c r="BA387" s="575"/>
      <c r="BB387" s="575"/>
    </row>
    <row r="388" spans="9:54" x14ac:dyDescent="0.25">
      <c r="I388" s="23"/>
      <c r="AE388" s="31"/>
      <c r="AI388" s="760"/>
      <c r="AJ388" s="760"/>
      <c r="AK388" s="760"/>
      <c r="AL388" s="760"/>
      <c r="AM388" s="760"/>
      <c r="AN388" s="760"/>
      <c r="AO388" s="760"/>
      <c r="AP388" s="760"/>
      <c r="AQ388" s="760"/>
      <c r="AR388" s="760"/>
      <c r="AZ388" s="575"/>
      <c r="BA388" s="575"/>
      <c r="BB388" s="575"/>
    </row>
    <row r="389" spans="9:54" x14ac:dyDescent="0.25">
      <c r="I389" s="23"/>
      <c r="AE389" s="31"/>
      <c r="AI389" s="760"/>
      <c r="AJ389" s="760"/>
      <c r="AK389" s="760"/>
      <c r="AL389" s="760"/>
      <c r="AM389" s="760"/>
      <c r="AN389" s="760"/>
      <c r="AO389" s="760"/>
      <c r="AP389" s="760"/>
      <c r="AQ389" s="760"/>
      <c r="AR389" s="760"/>
      <c r="AZ389" s="575"/>
      <c r="BA389" s="575"/>
      <c r="BB389" s="575"/>
    </row>
    <row r="390" spans="9:54" x14ac:dyDescent="0.25">
      <c r="I390" s="23"/>
      <c r="AE390" s="31"/>
      <c r="AI390" s="760"/>
      <c r="AJ390" s="760"/>
      <c r="AK390" s="760"/>
      <c r="AL390" s="760"/>
      <c r="AM390" s="760"/>
      <c r="AN390" s="760"/>
      <c r="AO390" s="760"/>
      <c r="AP390" s="760"/>
      <c r="AQ390" s="760"/>
      <c r="AR390" s="760"/>
      <c r="AZ390" s="575"/>
      <c r="BA390" s="575"/>
      <c r="BB390" s="575"/>
    </row>
    <row r="391" spans="9:54" x14ac:dyDescent="0.25">
      <c r="I391" s="23"/>
      <c r="AE391" s="31"/>
      <c r="AZ391" s="575"/>
      <c r="BA391" s="575"/>
      <c r="BB391" s="575"/>
    </row>
    <row r="392" spans="9:54" x14ac:dyDescent="0.25">
      <c r="I392" s="23"/>
      <c r="AE392" s="31"/>
      <c r="AZ392" s="575"/>
      <c r="BA392" s="575"/>
      <c r="BB392" s="575"/>
    </row>
    <row r="393" spans="9:54" x14ac:dyDescent="0.25">
      <c r="I393" s="23"/>
      <c r="AE393" s="31"/>
      <c r="AZ393" s="575"/>
      <c r="BA393" s="575"/>
      <c r="BB393" s="575"/>
    </row>
    <row r="394" spans="9:54" x14ac:dyDescent="0.25">
      <c r="I394" s="23"/>
      <c r="AE394" s="31"/>
      <c r="AZ394" s="575"/>
      <c r="BA394" s="575"/>
      <c r="BB394" s="575"/>
    </row>
    <row r="395" spans="9:54" x14ac:dyDescent="0.25">
      <c r="I395" s="23"/>
      <c r="AE395" s="31"/>
      <c r="AZ395" s="575"/>
      <c r="BA395" s="575"/>
      <c r="BB395" s="575"/>
    </row>
    <row r="396" spans="9:54" x14ac:dyDescent="0.25">
      <c r="I396" s="23"/>
      <c r="AE396" s="31"/>
      <c r="AZ396" s="575"/>
      <c r="BA396" s="575"/>
      <c r="BB396" s="575"/>
    </row>
    <row r="397" spans="9:54" x14ac:dyDescent="0.25">
      <c r="I397" s="23"/>
      <c r="AE397" s="31"/>
      <c r="AZ397" s="575"/>
      <c r="BA397" s="575"/>
      <c r="BB397" s="575"/>
    </row>
    <row r="398" spans="9:54" x14ac:dyDescent="0.25">
      <c r="I398" s="23"/>
      <c r="AE398" s="31"/>
      <c r="AZ398" s="575"/>
      <c r="BA398" s="575"/>
      <c r="BB398" s="575"/>
    </row>
    <row r="399" spans="9:54" x14ac:dyDescent="0.25">
      <c r="I399" s="23"/>
      <c r="AE399" s="31"/>
      <c r="AZ399" s="575"/>
      <c r="BA399" s="575"/>
      <c r="BB399" s="575"/>
    </row>
    <row r="400" spans="9:54" x14ac:dyDescent="0.25">
      <c r="I400" s="23"/>
      <c r="AE400" s="31"/>
      <c r="AZ400" s="575"/>
      <c r="BA400" s="575"/>
      <c r="BB400" s="575"/>
    </row>
    <row r="401" spans="9:54" x14ac:dyDescent="0.25">
      <c r="I401" s="23"/>
      <c r="AE401" s="31"/>
      <c r="AZ401" s="575"/>
      <c r="BA401" s="575"/>
      <c r="BB401" s="575"/>
    </row>
    <row r="402" spans="9:54" x14ac:dyDescent="0.25">
      <c r="I402" s="23"/>
      <c r="AE402" s="31"/>
      <c r="AZ402" s="575"/>
      <c r="BA402" s="575"/>
      <c r="BB402" s="575"/>
    </row>
    <row r="403" spans="9:54" x14ac:dyDescent="0.25">
      <c r="I403" s="23"/>
      <c r="AE403" s="31"/>
      <c r="AZ403" s="575"/>
      <c r="BA403" s="575"/>
      <c r="BB403" s="575"/>
    </row>
    <row r="404" spans="9:54" x14ac:dyDescent="0.25">
      <c r="I404" s="23"/>
      <c r="AE404" s="31"/>
      <c r="AZ404" s="575"/>
      <c r="BA404" s="575"/>
      <c r="BB404" s="575"/>
    </row>
    <row r="405" spans="9:54" x14ac:dyDescent="0.25">
      <c r="I405" s="23"/>
      <c r="AE405" s="31"/>
      <c r="AZ405" s="575"/>
      <c r="BA405" s="575"/>
      <c r="BB405" s="575"/>
    </row>
    <row r="406" spans="9:54" x14ac:dyDescent="0.25">
      <c r="I406" s="23"/>
      <c r="AE406" s="31"/>
      <c r="AZ406" s="575"/>
      <c r="BA406" s="575"/>
      <c r="BB406" s="575"/>
    </row>
    <row r="407" spans="9:54" x14ac:dyDescent="0.25">
      <c r="I407" s="23"/>
      <c r="AE407" s="31"/>
      <c r="AZ407" s="575"/>
      <c r="BA407" s="575"/>
      <c r="BB407" s="575"/>
    </row>
    <row r="408" spans="9:54" x14ac:dyDescent="0.25">
      <c r="I408" s="23"/>
      <c r="AE408" s="31"/>
      <c r="AZ408" s="575"/>
      <c r="BA408" s="575"/>
      <c r="BB408" s="575"/>
    </row>
    <row r="409" spans="9:54" x14ac:dyDescent="0.25">
      <c r="I409" s="23"/>
      <c r="AE409" s="31"/>
      <c r="AZ409" s="575"/>
      <c r="BA409" s="575"/>
      <c r="BB409" s="575"/>
    </row>
    <row r="410" spans="9:54" x14ac:dyDescent="0.25">
      <c r="I410" s="23"/>
      <c r="AE410" s="31"/>
      <c r="AZ410" s="575"/>
      <c r="BA410" s="575"/>
      <c r="BB410" s="575"/>
    </row>
    <row r="411" spans="9:54" x14ac:dyDescent="0.25">
      <c r="I411" s="23"/>
      <c r="AE411" s="31"/>
      <c r="AZ411" s="575"/>
      <c r="BA411" s="575"/>
      <c r="BB411" s="575"/>
    </row>
    <row r="412" spans="9:54" x14ac:dyDescent="0.25">
      <c r="I412" s="23"/>
      <c r="AE412" s="31"/>
      <c r="AZ412" s="575"/>
      <c r="BA412" s="575"/>
      <c r="BB412" s="575"/>
    </row>
    <row r="413" spans="9:54" x14ac:dyDescent="0.25">
      <c r="I413" s="23"/>
      <c r="AE413" s="31"/>
      <c r="AZ413" s="575"/>
      <c r="BA413" s="575"/>
      <c r="BB413" s="575"/>
    </row>
    <row r="414" spans="9:54" x14ac:dyDescent="0.25">
      <c r="I414" s="23"/>
      <c r="AE414" s="31"/>
      <c r="AZ414" s="575"/>
      <c r="BA414" s="575"/>
      <c r="BB414" s="575"/>
    </row>
    <row r="415" spans="9:54" x14ac:dyDescent="0.25">
      <c r="I415" s="23"/>
      <c r="AE415" s="31"/>
      <c r="AZ415" s="575"/>
      <c r="BA415" s="575"/>
      <c r="BB415" s="575"/>
    </row>
    <row r="416" spans="9:54" x14ac:dyDescent="0.25">
      <c r="I416" s="23"/>
      <c r="AE416" s="31"/>
      <c r="AZ416" s="575"/>
      <c r="BA416" s="575"/>
      <c r="BB416" s="575"/>
    </row>
    <row r="417" spans="9:54" x14ac:dyDescent="0.25">
      <c r="I417" s="23"/>
      <c r="AE417" s="31"/>
      <c r="AZ417" s="575"/>
      <c r="BA417" s="575"/>
      <c r="BB417" s="575"/>
    </row>
    <row r="418" spans="9:54" x14ac:dyDescent="0.25">
      <c r="I418" s="23"/>
      <c r="AE418" s="31"/>
      <c r="AZ418" s="575"/>
      <c r="BA418" s="575"/>
      <c r="BB418" s="575"/>
    </row>
    <row r="419" spans="9:54" x14ac:dyDescent="0.25">
      <c r="I419" s="23"/>
      <c r="AE419" s="31"/>
      <c r="AZ419" s="575"/>
      <c r="BA419" s="575"/>
      <c r="BB419" s="575"/>
    </row>
    <row r="420" spans="9:54" x14ac:dyDescent="0.25">
      <c r="I420" s="23"/>
      <c r="AE420" s="31"/>
      <c r="AZ420" s="575"/>
      <c r="BA420" s="575"/>
      <c r="BB420" s="575"/>
    </row>
    <row r="421" spans="9:54" x14ac:dyDescent="0.25">
      <c r="I421" s="23"/>
      <c r="AE421" s="31"/>
      <c r="AZ421" s="575"/>
      <c r="BA421" s="575"/>
      <c r="BB421" s="575"/>
    </row>
    <row r="422" spans="9:54" x14ac:dyDescent="0.25">
      <c r="I422" s="23"/>
      <c r="AE422" s="31"/>
      <c r="AZ422" s="575"/>
      <c r="BA422" s="575"/>
      <c r="BB422" s="575"/>
    </row>
    <row r="423" spans="9:54" x14ac:dyDescent="0.25">
      <c r="I423" s="23"/>
      <c r="AE423" s="31"/>
      <c r="AZ423" s="575"/>
      <c r="BA423" s="575"/>
      <c r="BB423" s="575"/>
    </row>
    <row r="424" spans="9:54" x14ac:dyDescent="0.25">
      <c r="I424" s="23"/>
      <c r="AE424" s="31"/>
      <c r="AZ424" s="575"/>
      <c r="BA424" s="575"/>
      <c r="BB424" s="575"/>
    </row>
    <row r="425" spans="9:54" x14ac:dyDescent="0.25">
      <c r="I425" s="23"/>
      <c r="AE425" s="31"/>
      <c r="AZ425" s="575"/>
      <c r="BA425" s="575"/>
      <c r="BB425" s="575"/>
    </row>
    <row r="426" spans="9:54" x14ac:dyDescent="0.25">
      <c r="I426" s="23"/>
      <c r="AE426" s="31"/>
      <c r="AZ426" s="575"/>
      <c r="BA426" s="575"/>
      <c r="BB426" s="575"/>
    </row>
    <row r="427" spans="9:54" x14ac:dyDescent="0.25">
      <c r="I427" s="23"/>
      <c r="AE427" s="31"/>
      <c r="AZ427" s="575"/>
      <c r="BA427" s="575"/>
      <c r="BB427" s="575"/>
    </row>
    <row r="428" spans="9:54" x14ac:dyDescent="0.25">
      <c r="I428" s="23"/>
      <c r="AE428" s="31"/>
      <c r="AZ428" s="575"/>
      <c r="BA428" s="575"/>
      <c r="BB428" s="575"/>
    </row>
    <row r="429" spans="9:54" x14ac:dyDescent="0.25">
      <c r="I429" s="23"/>
      <c r="AE429" s="31"/>
      <c r="AZ429" s="575"/>
      <c r="BA429" s="575"/>
      <c r="BB429" s="575"/>
    </row>
    <row r="430" spans="9:54" x14ac:dyDescent="0.25">
      <c r="I430" s="23"/>
      <c r="AE430" s="31"/>
      <c r="AZ430" s="575"/>
      <c r="BA430" s="575"/>
      <c r="BB430" s="575"/>
    </row>
    <row r="431" spans="9:54" x14ac:dyDescent="0.25">
      <c r="I431" s="23"/>
      <c r="AE431" s="31"/>
      <c r="AZ431" s="575"/>
      <c r="BA431" s="575"/>
      <c r="BB431" s="575"/>
    </row>
    <row r="432" spans="9:54" x14ac:dyDescent="0.25">
      <c r="I432" s="23"/>
      <c r="AE432" s="31"/>
      <c r="AZ432" s="575"/>
      <c r="BA432" s="575"/>
      <c r="BB432" s="575"/>
    </row>
    <row r="433" spans="9:54" x14ac:dyDescent="0.25">
      <c r="I433" s="23"/>
      <c r="AE433" s="31"/>
      <c r="AZ433" s="575"/>
      <c r="BA433" s="575"/>
      <c r="BB433" s="575"/>
    </row>
    <row r="434" spans="9:54" x14ac:dyDescent="0.25">
      <c r="I434" s="23"/>
      <c r="AE434" s="31"/>
      <c r="AZ434" s="575"/>
      <c r="BA434" s="575"/>
      <c r="BB434" s="575"/>
    </row>
    <row r="435" spans="9:54" x14ac:dyDescent="0.25">
      <c r="I435" s="23"/>
      <c r="AE435" s="31"/>
      <c r="AZ435" s="575"/>
      <c r="BA435" s="575"/>
      <c r="BB435" s="575"/>
    </row>
    <row r="436" spans="9:54" x14ac:dyDescent="0.25">
      <c r="I436" s="23"/>
      <c r="AE436" s="31"/>
      <c r="AZ436" s="575"/>
      <c r="BA436" s="575"/>
      <c r="BB436" s="575"/>
    </row>
    <row r="437" spans="9:54" x14ac:dyDescent="0.25">
      <c r="I437" s="23"/>
      <c r="AE437" s="31"/>
      <c r="AZ437" s="575"/>
      <c r="BA437" s="575"/>
      <c r="BB437" s="575"/>
    </row>
    <row r="438" spans="9:54" x14ac:dyDescent="0.25">
      <c r="I438" s="23"/>
      <c r="AE438" s="31"/>
      <c r="AZ438" s="575"/>
      <c r="BA438" s="575"/>
      <c r="BB438" s="575"/>
    </row>
    <row r="439" spans="9:54" x14ac:dyDescent="0.25">
      <c r="I439" s="23"/>
      <c r="AE439" s="31"/>
      <c r="AZ439" s="575"/>
      <c r="BA439" s="575"/>
      <c r="BB439" s="575"/>
    </row>
    <row r="440" spans="9:54" x14ac:dyDescent="0.25">
      <c r="I440" s="23"/>
      <c r="AE440" s="31"/>
      <c r="AZ440" s="575"/>
      <c r="BA440" s="575"/>
      <c r="BB440" s="575"/>
    </row>
    <row r="441" spans="9:54" x14ac:dyDescent="0.25">
      <c r="I441" s="23"/>
      <c r="AE441" s="31"/>
      <c r="AZ441" s="575"/>
      <c r="BA441" s="575"/>
      <c r="BB441" s="575"/>
    </row>
    <row r="442" spans="9:54" x14ac:dyDescent="0.25">
      <c r="I442" s="23"/>
      <c r="AE442" s="31"/>
      <c r="AZ442" s="575"/>
      <c r="BA442" s="575"/>
      <c r="BB442" s="575"/>
    </row>
    <row r="443" spans="9:54" x14ac:dyDescent="0.25">
      <c r="I443" s="23"/>
      <c r="AE443" s="31"/>
      <c r="AZ443" s="575"/>
      <c r="BA443" s="575"/>
      <c r="BB443" s="575"/>
    </row>
    <row r="444" spans="9:54" x14ac:dyDescent="0.25">
      <c r="I444" s="23"/>
      <c r="AE444" s="31"/>
      <c r="AZ444" s="575"/>
      <c r="BA444" s="575"/>
      <c r="BB444" s="575"/>
    </row>
    <row r="445" spans="9:54" x14ac:dyDescent="0.25">
      <c r="I445" s="23"/>
      <c r="AE445" s="31"/>
      <c r="AZ445" s="575"/>
      <c r="BA445" s="575"/>
      <c r="BB445" s="575"/>
    </row>
    <row r="446" spans="9:54" x14ac:dyDescent="0.25">
      <c r="I446" s="23"/>
      <c r="AE446" s="31"/>
      <c r="AZ446" s="575"/>
      <c r="BA446" s="575"/>
      <c r="BB446" s="575"/>
    </row>
    <row r="447" spans="9:54" x14ac:dyDescent="0.25">
      <c r="I447" s="23"/>
      <c r="AE447" s="31"/>
      <c r="AZ447" s="575"/>
      <c r="BA447" s="575"/>
      <c r="BB447" s="575"/>
    </row>
    <row r="448" spans="9:54" x14ac:dyDescent="0.25">
      <c r="I448" s="23"/>
      <c r="AE448" s="31"/>
      <c r="AZ448" s="575"/>
      <c r="BA448" s="575"/>
      <c r="BB448" s="575"/>
    </row>
    <row r="449" spans="9:54" x14ac:dyDescent="0.25">
      <c r="I449" s="23"/>
      <c r="AE449" s="31"/>
      <c r="AZ449" s="575"/>
      <c r="BA449" s="575"/>
      <c r="BB449" s="575"/>
    </row>
    <row r="450" spans="9:54" x14ac:dyDescent="0.25">
      <c r="I450" s="23"/>
      <c r="AE450" s="31"/>
      <c r="AZ450" s="575"/>
      <c r="BA450" s="575"/>
      <c r="BB450" s="575"/>
    </row>
    <row r="451" spans="9:54" x14ac:dyDescent="0.25">
      <c r="I451" s="23"/>
      <c r="AE451" s="31"/>
      <c r="AZ451" s="575"/>
      <c r="BA451" s="575"/>
      <c r="BB451" s="575"/>
    </row>
    <row r="452" spans="9:54" x14ac:dyDescent="0.25">
      <c r="I452" s="23"/>
      <c r="AE452" s="31"/>
      <c r="AZ452" s="575"/>
      <c r="BA452" s="575"/>
      <c r="BB452" s="575"/>
    </row>
    <row r="453" spans="9:54" x14ac:dyDescent="0.25">
      <c r="I453" s="23"/>
      <c r="AE453" s="31"/>
      <c r="AZ453" s="575"/>
      <c r="BA453" s="575"/>
      <c r="BB453" s="575"/>
    </row>
    <row r="454" spans="9:54" x14ac:dyDescent="0.25">
      <c r="I454" s="23"/>
      <c r="AE454" s="31"/>
      <c r="AZ454" s="575"/>
      <c r="BA454" s="575"/>
      <c r="BB454" s="575"/>
    </row>
    <row r="455" spans="9:54" x14ac:dyDescent="0.25">
      <c r="I455" s="23"/>
      <c r="AE455" s="31"/>
      <c r="AZ455" s="575"/>
      <c r="BA455" s="575"/>
      <c r="BB455" s="575"/>
    </row>
    <row r="456" spans="9:54" x14ac:dyDescent="0.25">
      <c r="I456" s="23"/>
      <c r="AE456" s="31"/>
      <c r="AZ456" s="575"/>
      <c r="BA456" s="575"/>
      <c r="BB456" s="575"/>
    </row>
    <row r="457" spans="9:54" x14ac:dyDescent="0.25">
      <c r="I457" s="23"/>
      <c r="AE457" s="31"/>
      <c r="AZ457" s="575"/>
      <c r="BA457" s="575"/>
      <c r="BB457" s="575"/>
    </row>
    <row r="458" spans="9:54" x14ac:dyDescent="0.25">
      <c r="I458" s="23"/>
      <c r="AE458" s="31"/>
      <c r="AZ458" s="575"/>
      <c r="BA458" s="575"/>
      <c r="BB458" s="575"/>
    </row>
    <row r="459" spans="9:54" x14ac:dyDescent="0.25">
      <c r="I459" s="23"/>
      <c r="AE459" s="31"/>
      <c r="AZ459" s="575"/>
      <c r="BA459" s="575"/>
      <c r="BB459" s="575"/>
    </row>
    <row r="460" spans="9:54" x14ac:dyDescent="0.25">
      <c r="I460" s="23"/>
      <c r="AE460" s="31"/>
      <c r="AZ460" s="575"/>
      <c r="BA460" s="575"/>
      <c r="BB460" s="575"/>
    </row>
    <row r="461" spans="9:54" x14ac:dyDescent="0.25">
      <c r="I461" s="23"/>
      <c r="AE461" s="31"/>
      <c r="AZ461" s="575"/>
      <c r="BA461" s="575"/>
      <c r="BB461" s="575"/>
    </row>
    <row r="462" spans="9:54" x14ac:dyDescent="0.25">
      <c r="I462" s="23"/>
      <c r="AE462" s="31"/>
      <c r="AZ462" s="575"/>
      <c r="BA462" s="575"/>
      <c r="BB462" s="575"/>
    </row>
    <row r="463" spans="9:54" x14ac:dyDescent="0.25">
      <c r="I463" s="23"/>
      <c r="AE463" s="31"/>
      <c r="AZ463" s="575"/>
      <c r="BA463" s="575"/>
      <c r="BB463" s="575"/>
    </row>
    <row r="464" spans="9:54" x14ac:dyDescent="0.25">
      <c r="I464" s="23"/>
      <c r="AE464" s="31"/>
      <c r="AZ464" s="575"/>
      <c r="BA464" s="575"/>
      <c r="BB464" s="575"/>
    </row>
    <row r="465" spans="9:54" x14ac:dyDescent="0.25">
      <c r="I465" s="23"/>
      <c r="AE465" s="31"/>
      <c r="AZ465" s="575"/>
      <c r="BA465" s="575"/>
      <c r="BB465" s="575"/>
    </row>
    <row r="466" spans="9:54" x14ac:dyDescent="0.25">
      <c r="I466" s="23"/>
      <c r="AE466" s="31"/>
      <c r="AZ466" s="575"/>
      <c r="BA466" s="575"/>
      <c r="BB466" s="575"/>
    </row>
    <row r="467" spans="9:54" x14ac:dyDescent="0.25">
      <c r="I467" s="23"/>
      <c r="AE467" s="31"/>
      <c r="AZ467" s="575"/>
      <c r="BA467" s="575"/>
      <c r="BB467" s="575"/>
    </row>
    <row r="468" spans="9:54" x14ac:dyDescent="0.25">
      <c r="I468" s="23"/>
      <c r="AE468" s="31"/>
      <c r="AZ468" s="575"/>
      <c r="BA468" s="575"/>
      <c r="BB468" s="575"/>
    </row>
    <row r="469" spans="9:54" x14ac:dyDescent="0.25">
      <c r="I469" s="23"/>
      <c r="AE469" s="31"/>
      <c r="AZ469" s="575"/>
      <c r="BA469" s="575"/>
      <c r="BB469" s="575"/>
    </row>
    <row r="470" spans="9:54" x14ac:dyDescent="0.25">
      <c r="I470" s="23"/>
      <c r="AE470" s="31"/>
      <c r="AZ470" s="575"/>
      <c r="BA470" s="575"/>
      <c r="BB470" s="575"/>
    </row>
    <row r="471" spans="9:54" x14ac:dyDescent="0.25">
      <c r="I471" s="23"/>
      <c r="AE471" s="31"/>
      <c r="AZ471" s="575"/>
      <c r="BA471" s="575"/>
      <c r="BB471" s="575"/>
    </row>
    <row r="472" spans="9:54" x14ac:dyDescent="0.25">
      <c r="I472" s="23"/>
      <c r="AE472" s="31"/>
      <c r="AZ472" s="575"/>
      <c r="BA472" s="575"/>
      <c r="BB472" s="575"/>
    </row>
    <row r="473" spans="9:54" x14ac:dyDescent="0.25">
      <c r="I473" s="23"/>
      <c r="AE473" s="31"/>
      <c r="AZ473" s="575"/>
      <c r="BA473" s="575"/>
      <c r="BB473" s="575"/>
    </row>
    <row r="474" spans="9:54" x14ac:dyDescent="0.25">
      <c r="I474" s="23"/>
      <c r="AE474" s="31"/>
      <c r="AZ474" s="575"/>
      <c r="BA474" s="575"/>
      <c r="BB474" s="575"/>
    </row>
    <row r="475" spans="9:54" x14ac:dyDescent="0.25">
      <c r="I475" s="23"/>
      <c r="AE475" s="31"/>
      <c r="AZ475" s="575"/>
      <c r="BA475" s="575"/>
      <c r="BB475" s="575"/>
    </row>
    <row r="476" spans="9:54" x14ac:dyDescent="0.25">
      <c r="I476" s="23"/>
      <c r="AE476" s="31"/>
      <c r="AZ476" s="575"/>
      <c r="BA476" s="575"/>
      <c r="BB476" s="575"/>
    </row>
    <row r="477" spans="9:54" x14ac:dyDescent="0.25">
      <c r="I477" s="23"/>
      <c r="AE477" s="31"/>
      <c r="AZ477" s="575"/>
      <c r="BA477" s="575"/>
      <c r="BB477" s="575"/>
    </row>
    <row r="478" spans="9:54" x14ac:dyDescent="0.25">
      <c r="I478" s="23"/>
      <c r="AE478" s="31"/>
      <c r="AZ478" s="575"/>
      <c r="BA478" s="575"/>
      <c r="BB478" s="575"/>
    </row>
    <row r="479" spans="9:54" x14ac:dyDescent="0.25">
      <c r="I479" s="23"/>
      <c r="AE479" s="31"/>
      <c r="AZ479" s="575"/>
      <c r="BA479" s="575"/>
      <c r="BB479" s="575"/>
    </row>
    <row r="480" spans="9:54" x14ac:dyDescent="0.25">
      <c r="I480" s="23"/>
      <c r="AE480" s="31"/>
      <c r="AZ480" s="575"/>
      <c r="BA480" s="575"/>
      <c r="BB480" s="575"/>
    </row>
    <row r="481" spans="9:54" x14ac:dyDescent="0.25">
      <c r="I481" s="23"/>
      <c r="AE481" s="31"/>
      <c r="AZ481" s="575"/>
      <c r="BA481" s="575"/>
      <c r="BB481" s="575"/>
    </row>
    <row r="482" spans="9:54" x14ac:dyDescent="0.25">
      <c r="I482" s="23"/>
      <c r="AE482" s="31"/>
      <c r="AZ482" s="575"/>
      <c r="BA482" s="575"/>
      <c r="BB482" s="575"/>
    </row>
    <row r="483" spans="9:54" x14ac:dyDescent="0.25">
      <c r="I483" s="23"/>
      <c r="AE483" s="31"/>
      <c r="AZ483" s="575"/>
      <c r="BA483" s="575"/>
      <c r="BB483" s="575"/>
    </row>
    <row r="484" spans="9:54" x14ac:dyDescent="0.25">
      <c r="I484" s="23"/>
      <c r="AE484" s="31"/>
      <c r="AZ484" s="575"/>
      <c r="BA484" s="575"/>
      <c r="BB484" s="575"/>
    </row>
    <row r="485" spans="9:54" x14ac:dyDescent="0.25">
      <c r="I485" s="23"/>
      <c r="AE485" s="31"/>
      <c r="AZ485" s="575"/>
      <c r="BA485" s="575"/>
      <c r="BB485" s="575"/>
    </row>
    <row r="486" spans="9:54" x14ac:dyDescent="0.25">
      <c r="I486" s="23"/>
      <c r="AE486" s="31"/>
      <c r="AZ486" s="575"/>
      <c r="BA486" s="575"/>
      <c r="BB486" s="575"/>
    </row>
    <row r="487" spans="9:54" x14ac:dyDescent="0.25">
      <c r="I487" s="23"/>
      <c r="AE487" s="31"/>
      <c r="AZ487" s="575"/>
      <c r="BA487" s="575"/>
      <c r="BB487" s="575"/>
    </row>
    <row r="488" spans="9:54" x14ac:dyDescent="0.25">
      <c r="I488" s="23"/>
      <c r="AE488" s="31"/>
      <c r="AZ488" s="575"/>
      <c r="BA488" s="575"/>
      <c r="BB488" s="575"/>
    </row>
    <row r="489" spans="9:54" x14ac:dyDescent="0.25">
      <c r="I489" s="23"/>
      <c r="AE489" s="31"/>
      <c r="AZ489" s="575"/>
      <c r="BA489" s="575"/>
      <c r="BB489" s="575"/>
    </row>
    <row r="490" spans="9:54" x14ac:dyDescent="0.25">
      <c r="I490" s="23"/>
      <c r="AE490" s="31"/>
      <c r="AZ490" s="575"/>
      <c r="BA490" s="575"/>
      <c r="BB490" s="575"/>
    </row>
    <row r="491" spans="9:54" x14ac:dyDescent="0.25">
      <c r="I491" s="23"/>
      <c r="AE491" s="31"/>
      <c r="AZ491" s="575"/>
      <c r="BA491" s="575"/>
      <c r="BB491" s="575"/>
    </row>
    <row r="492" spans="9:54" x14ac:dyDescent="0.25">
      <c r="I492" s="23"/>
      <c r="AE492" s="31"/>
      <c r="AZ492" s="575"/>
      <c r="BA492" s="575"/>
      <c r="BB492" s="575"/>
    </row>
    <row r="493" spans="9:54" x14ac:dyDescent="0.25">
      <c r="I493" s="23"/>
      <c r="AE493" s="31"/>
      <c r="AZ493" s="575"/>
      <c r="BA493" s="575"/>
      <c r="BB493" s="575"/>
    </row>
    <row r="494" spans="9:54" x14ac:dyDescent="0.25">
      <c r="I494" s="23"/>
      <c r="AE494" s="31"/>
      <c r="AZ494" s="575"/>
      <c r="BA494" s="575"/>
      <c r="BB494" s="575"/>
    </row>
    <row r="495" spans="9:54" x14ac:dyDescent="0.25">
      <c r="I495" s="23"/>
      <c r="AE495" s="31"/>
      <c r="AZ495" s="575"/>
      <c r="BA495" s="575"/>
      <c r="BB495" s="575"/>
    </row>
    <row r="496" spans="9:54" x14ac:dyDescent="0.25">
      <c r="I496" s="23"/>
      <c r="AE496" s="31"/>
      <c r="AZ496" s="575"/>
      <c r="BA496" s="575"/>
      <c r="BB496" s="575"/>
    </row>
    <row r="497" spans="9:54" x14ac:dyDescent="0.25">
      <c r="I497" s="23"/>
      <c r="AE497" s="31"/>
      <c r="AZ497" s="575"/>
      <c r="BA497" s="575"/>
      <c r="BB497" s="575"/>
    </row>
    <row r="498" spans="9:54" x14ac:dyDescent="0.25">
      <c r="I498" s="23"/>
      <c r="AE498" s="31"/>
      <c r="AZ498" s="575"/>
      <c r="BA498" s="575"/>
      <c r="BB498" s="575"/>
    </row>
    <row r="499" spans="9:54" x14ac:dyDescent="0.25">
      <c r="I499" s="23"/>
      <c r="AE499" s="31"/>
      <c r="AZ499" s="575"/>
      <c r="BA499" s="575"/>
      <c r="BB499" s="575"/>
    </row>
    <row r="500" spans="9:54" x14ac:dyDescent="0.25">
      <c r="I500" s="23"/>
      <c r="AE500" s="31"/>
      <c r="AZ500" s="575"/>
      <c r="BA500" s="575"/>
      <c r="BB500" s="575"/>
    </row>
    <row r="501" spans="9:54" x14ac:dyDescent="0.25">
      <c r="I501" s="23"/>
      <c r="AE501" s="31"/>
      <c r="AZ501" s="575"/>
      <c r="BA501" s="575"/>
      <c r="BB501" s="575"/>
    </row>
    <row r="502" spans="9:54" x14ac:dyDescent="0.25">
      <c r="I502" s="23"/>
      <c r="AE502" s="31"/>
      <c r="AZ502" s="575"/>
      <c r="BA502" s="575"/>
      <c r="BB502" s="575"/>
    </row>
    <row r="503" spans="9:54" x14ac:dyDescent="0.25">
      <c r="I503" s="23"/>
      <c r="AE503" s="31"/>
      <c r="AZ503" s="575"/>
      <c r="BA503" s="575"/>
      <c r="BB503" s="575"/>
    </row>
    <row r="504" spans="9:54" x14ac:dyDescent="0.25">
      <c r="I504" s="23"/>
      <c r="AE504" s="31"/>
      <c r="AZ504" s="575"/>
      <c r="BA504" s="575"/>
      <c r="BB504" s="575"/>
    </row>
    <row r="505" spans="9:54" x14ac:dyDescent="0.25">
      <c r="I505" s="23"/>
      <c r="AE505" s="31"/>
      <c r="AZ505" s="575"/>
      <c r="BA505" s="575"/>
      <c r="BB505" s="575"/>
    </row>
    <row r="506" spans="9:54" x14ac:dyDescent="0.25">
      <c r="I506" s="23"/>
      <c r="AE506" s="31"/>
      <c r="AZ506" s="575"/>
      <c r="BA506" s="575"/>
      <c r="BB506" s="575"/>
    </row>
    <row r="507" spans="9:54" x14ac:dyDescent="0.25">
      <c r="I507" s="23"/>
      <c r="AE507" s="31"/>
      <c r="AZ507" s="575"/>
      <c r="BA507" s="575"/>
      <c r="BB507" s="575"/>
    </row>
    <row r="508" spans="9:54" x14ac:dyDescent="0.25">
      <c r="I508" s="23"/>
      <c r="AE508" s="31"/>
      <c r="AZ508" s="575"/>
      <c r="BA508" s="575"/>
      <c r="BB508" s="575"/>
    </row>
    <row r="509" spans="9:54" x14ac:dyDescent="0.25">
      <c r="I509" s="23"/>
      <c r="AE509" s="31"/>
      <c r="AZ509" s="575"/>
      <c r="BA509" s="575"/>
      <c r="BB509" s="575"/>
    </row>
    <row r="510" spans="9:54" x14ac:dyDescent="0.25">
      <c r="I510" s="23"/>
      <c r="AE510" s="31"/>
      <c r="AZ510" s="575"/>
      <c r="BA510" s="575"/>
      <c r="BB510" s="575"/>
    </row>
    <row r="511" spans="9:54" x14ac:dyDescent="0.25">
      <c r="I511" s="23"/>
      <c r="AE511" s="31"/>
      <c r="AZ511" s="575"/>
      <c r="BA511" s="575"/>
      <c r="BB511" s="575"/>
    </row>
    <row r="512" spans="9:54" x14ac:dyDescent="0.25">
      <c r="I512" s="23"/>
      <c r="AE512" s="31"/>
      <c r="AZ512" s="575"/>
      <c r="BA512" s="575"/>
      <c r="BB512" s="575"/>
    </row>
    <row r="513" spans="9:54" x14ac:dyDescent="0.25">
      <c r="I513" s="23"/>
      <c r="AE513" s="31"/>
      <c r="AZ513" s="575"/>
      <c r="BA513" s="575"/>
      <c r="BB513" s="575"/>
    </row>
    <row r="514" spans="9:54" x14ac:dyDescent="0.25">
      <c r="I514" s="23"/>
      <c r="AE514" s="31"/>
      <c r="AZ514" s="575"/>
      <c r="BA514" s="575"/>
      <c r="BB514" s="575"/>
    </row>
    <row r="515" spans="9:54" x14ac:dyDescent="0.25">
      <c r="I515" s="23"/>
      <c r="AE515" s="31"/>
      <c r="AZ515" s="575"/>
      <c r="BA515" s="575"/>
      <c r="BB515" s="575"/>
    </row>
    <row r="516" spans="9:54" x14ac:dyDescent="0.25">
      <c r="I516" s="23"/>
      <c r="AE516" s="31"/>
      <c r="AZ516" s="575"/>
      <c r="BA516" s="575"/>
      <c r="BB516" s="575"/>
    </row>
    <row r="517" spans="9:54" x14ac:dyDescent="0.25">
      <c r="I517" s="23"/>
      <c r="AE517" s="31"/>
      <c r="AZ517" s="575"/>
      <c r="BA517" s="575"/>
      <c r="BB517" s="575"/>
    </row>
    <row r="518" spans="9:54" x14ac:dyDescent="0.25">
      <c r="I518" s="23"/>
      <c r="AE518" s="31"/>
      <c r="AZ518" s="575"/>
      <c r="BA518" s="575"/>
      <c r="BB518" s="575"/>
    </row>
    <row r="519" spans="9:54" x14ac:dyDescent="0.25">
      <c r="I519" s="23"/>
      <c r="AE519" s="31"/>
      <c r="AZ519" s="575"/>
      <c r="BA519" s="575"/>
      <c r="BB519" s="575"/>
    </row>
    <row r="520" spans="9:54" x14ac:dyDescent="0.25">
      <c r="I520" s="23"/>
      <c r="AE520" s="31"/>
      <c r="AZ520" s="575"/>
      <c r="BA520" s="575"/>
      <c r="BB520" s="575"/>
    </row>
    <row r="521" spans="9:54" x14ac:dyDescent="0.25">
      <c r="I521" s="23"/>
      <c r="AE521" s="31"/>
      <c r="AZ521" s="575"/>
      <c r="BA521" s="575"/>
      <c r="BB521" s="575"/>
    </row>
    <row r="522" spans="9:54" x14ac:dyDescent="0.25">
      <c r="I522" s="23"/>
      <c r="AE522" s="31"/>
      <c r="AZ522" s="575"/>
      <c r="BA522" s="575"/>
      <c r="BB522" s="575"/>
    </row>
    <row r="523" spans="9:54" x14ac:dyDescent="0.25">
      <c r="I523" s="23"/>
      <c r="AE523" s="31"/>
      <c r="AZ523" s="575"/>
      <c r="BA523" s="575"/>
      <c r="BB523" s="575"/>
    </row>
    <row r="524" spans="9:54" x14ac:dyDescent="0.25">
      <c r="I524" s="23"/>
      <c r="AE524" s="31"/>
      <c r="AZ524" s="575"/>
      <c r="BA524" s="575"/>
      <c r="BB524" s="575"/>
    </row>
    <row r="525" spans="9:54" x14ac:dyDescent="0.25">
      <c r="I525" s="23"/>
      <c r="AE525" s="31"/>
      <c r="AZ525" s="575"/>
      <c r="BA525" s="575"/>
      <c r="BB525" s="575"/>
    </row>
    <row r="526" spans="9:54" x14ac:dyDescent="0.25">
      <c r="I526" s="23"/>
      <c r="AE526" s="31"/>
      <c r="AZ526" s="575"/>
      <c r="BA526" s="575"/>
      <c r="BB526" s="575"/>
    </row>
    <row r="527" spans="9:54" x14ac:dyDescent="0.25">
      <c r="I527" s="23"/>
      <c r="AE527" s="31"/>
      <c r="AZ527" s="575"/>
      <c r="BA527" s="575"/>
      <c r="BB527" s="575"/>
    </row>
    <row r="528" spans="9:54" x14ac:dyDescent="0.25">
      <c r="I528" s="23"/>
      <c r="AE528" s="31"/>
      <c r="AZ528" s="575"/>
      <c r="BA528" s="575"/>
      <c r="BB528" s="575"/>
    </row>
    <row r="529" spans="9:54" x14ac:dyDescent="0.25">
      <c r="I529" s="23"/>
      <c r="AE529" s="31"/>
      <c r="AZ529" s="575"/>
      <c r="BA529" s="575"/>
      <c r="BB529" s="575"/>
    </row>
    <row r="530" spans="9:54" x14ac:dyDescent="0.25">
      <c r="I530" s="23"/>
      <c r="AE530" s="31"/>
      <c r="AZ530" s="575"/>
      <c r="BA530" s="575"/>
      <c r="BB530" s="575"/>
    </row>
    <row r="531" spans="9:54" x14ac:dyDescent="0.25">
      <c r="I531" s="23"/>
      <c r="AE531" s="31"/>
      <c r="AZ531" s="575"/>
      <c r="BA531" s="575"/>
      <c r="BB531" s="575"/>
    </row>
    <row r="532" spans="9:54" x14ac:dyDescent="0.25">
      <c r="I532" s="23"/>
      <c r="AE532" s="31"/>
      <c r="AZ532" s="575"/>
      <c r="BA532" s="575"/>
      <c r="BB532" s="575"/>
    </row>
    <row r="533" spans="9:54" x14ac:dyDescent="0.25">
      <c r="I533" s="23"/>
      <c r="AE533" s="31"/>
      <c r="AZ533" s="575"/>
      <c r="BA533" s="575"/>
      <c r="BB533" s="575"/>
    </row>
    <row r="534" spans="9:54" x14ac:dyDescent="0.25">
      <c r="I534" s="23"/>
      <c r="AE534" s="31"/>
      <c r="AZ534" s="575"/>
      <c r="BA534" s="575"/>
      <c r="BB534" s="575"/>
    </row>
    <row r="535" spans="9:54" x14ac:dyDescent="0.25">
      <c r="I535" s="23"/>
      <c r="AE535" s="31"/>
      <c r="AZ535" s="575"/>
      <c r="BA535" s="575"/>
      <c r="BB535" s="575"/>
    </row>
    <row r="536" spans="9:54" x14ac:dyDescent="0.25">
      <c r="I536" s="23"/>
      <c r="AE536" s="31"/>
      <c r="AZ536" s="575"/>
      <c r="BA536" s="575"/>
      <c r="BB536" s="575"/>
    </row>
    <row r="537" spans="9:54" x14ac:dyDescent="0.25">
      <c r="I537" s="23"/>
      <c r="AE537" s="31"/>
      <c r="AZ537" s="575"/>
      <c r="BA537" s="575"/>
      <c r="BB537" s="575"/>
    </row>
    <row r="538" spans="9:54" x14ac:dyDescent="0.25">
      <c r="I538" s="23"/>
      <c r="AE538" s="31"/>
      <c r="AZ538" s="575"/>
      <c r="BA538" s="575"/>
      <c r="BB538" s="575"/>
    </row>
    <row r="539" spans="9:54" x14ac:dyDescent="0.25">
      <c r="I539" s="23"/>
      <c r="AE539" s="31"/>
      <c r="AZ539" s="575"/>
      <c r="BA539" s="575"/>
      <c r="BB539" s="575"/>
    </row>
    <row r="540" spans="9:54" x14ac:dyDescent="0.25">
      <c r="I540" s="23"/>
      <c r="AE540" s="31"/>
      <c r="AZ540" s="575"/>
      <c r="BA540" s="575"/>
      <c r="BB540" s="575"/>
    </row>
    <row r="541" spans="9:54" x14ac:dyDescent="0.25">
      <c r="I541" s="23"/>
      <c r="AE541" s="31"/>
      <c r="AZ541" s="575"/>
      <c r="BA541" s="575"/>
      <c r="BB541" s="575"/>
    </row>
    <row r="542" spans="9:54" x14ac:dyDescent="0.25">
      <c r="I542" s="23"/>
      <c r="AE542" s="31"/>
      <c r="AZ542" s="575"/>
      <c r="BA542" s="575"/>
      <c r="BB542" s="575"/>
    </row>
    <row r="543" spans="9:54" x14ac:dyDescent="0.25">
      <c r="I543" s="23"/>
      <c r="AE543" s="31"/>
      <c r="AZ543" s="575"/>
      <c r="BA543" s="575"/>
      <c r="BB543" s="575"/>
    </row>
    <row r="544" spans="9:54" x14ac:dyDescent="0.25">
      <c r="I544" s="23"/>
      <c r="AE544" s="31"/>
      <c r="AZ544" s="575"/>
      <c r="BA544" s="575"/>
      <c r="BB544" s="575"/>
    </row>
    <row r="545" spans="9:54" x14ac:dyDescent="0.25">
      <c r="I545" s="23"/>
      <c r="AE545" s="31"/>
      <c r="AZ545" s="575"/>
      <c r="BA545" s="575"/>
      <c r="BB545" s="575"/>
    </row>
    <row r="546" spans="9:54" x14ac:dyDescent="0.25">
      <c r="I546" s="23"/>
      <c r="AE546" s="31"/>
      <c r="AZ546" s="575"/>
      <c r="BA546" s="575"/>
      <c r="BB546" s="575"/>
    </row>
    <row r="547" spans="9:54" x14ac:dyDescent="0.25">
      <c r="I547" s="23"/>
      <c r="AE547" s="31"/>
      <c r="AZ547" s="575"/>
      <c r="BA547" s="575"/>
      <c r="BB547" s="575"/>
    </row>
    <row r="548" spans="9:54" x14ac:dyDescent="0.25">
      <c r="I548" s="23"/>
      <c r="AE548" s="31"/>
      <c r="AZ548" s="575"/>
      <c r="BA548" s="575"/>
      <c r="BB548" s="575"/>
    </row>
    <row r="549" spans="9:54" x14ac:dyDescent="0.25">
      <c r="I549" s="23"/>
      <c r="AE549" s="31"/>
      <c r="AZ549" s="575"/>
      <c r="BA549" s="575"/>
      <c r="BB549" s="575"/>
    </row>
    <row r="550" spans="9:54" x14ac:dyDescent="0.25">
      <c r="I550" s="23"/>
      <c r="AE550" s="31"/>
      <c r="AZ550" s="575"/>
      <c r="BA550" s="575"/>
      <c r="BB550" s="575"/>
    </row>
    <row r="551" spans="9:54" x14ac:dyDescent="0.25">
      <c r="I551" s="23"/>
      <c r="AE551" s="31"/>
      <c r="AZ551" s="575"/>
      <c r="BA551" s="575"/>
      <c r="BB551" s="575"/>
    </row>
    <row r="552" spans="9:54" x14ac:dyDescent="0.25">
      <c r="I552" s="23"/>
      <c r="AE552" s="31"/>
      <c r="AZ552" s="575"/>
      <c r="BA552" s="575"/>
      <c r="BB552" s="575"/>
    </row>
    <row r="553" spans="9:54" x14ac:dyDescent="0.25">
      <c r="I553" s="23"/>
      <c r="AE553" s="31"/>
      <c r="AZ553" s="575"/>
      <c r="BA553" s="575"/>
      <c r="BB553" s="575"/>
    </row>
    <row r="554" spans="9:54" x14ac:dyDescent="0.25">
      <c r="I554" s="23"/>
      <c r="AE554" s="31"/>
      <c r="AZ554" s="575"/>
      <c r="BA554" s="575"/>
      <c r="BB554" s="575"/>
    </row>
    <row r="555" spans="9:54" x14ac:dyDescent="0.25">
      <c r="I555" s="23"/>
      <c r="AE555" s="31"/>
      <c r="AZ555" s="575"/>
      <c r="BA555" s="575"/>
      <c r="BB555" s="575"/>
    </row>
    <row r="556" spans="9:54" x14ac:dyDescent="0.25">
      <c r="I556" s="23"/>
      <c r="AE556" s="31"/>
      <c r="AZ556" s="575"/>
      <c r="BA556" s="575"/>
      <c r="BB556" s="575"/>
    </row>
    <row r="557" spans="9:54" x14ac:dyDescent="0.25">
      <c r="I557" s="23"/>
      <c r="AE557" s="31"/>
      <c r="AZ557" s="575"/>
      <c r="BA557" s="575"/>
      <c r="BB557" s="575"/>
    </row>
    <row r="558" spans="9:54" x14ac:dyDescent="0.25">
      <c r="I558" s="23"/>
      <c r="AE558" s="31"/>
      <c r="AZ558" s="575"/>
      <c r="BA558" s="575"/>
      <c r="BB558" s="575"/>
    </row>
    <row r="559" spans="9:54" x14ac:dyDescent="0.25">
      <c r="I559" s="23"/>
      <c r="AE559" s="31"/>
      <c r="AZ559" s="575"/>
      <c r="BA559" s="575"/>
      <c r="BB559" s="575"/>
    </row>
    <row r="560" spans="9:54" x14ac:dyDescent="0.25">
      <c r="I560" s="23"/>
      <c r="AE560" s="31"/>
      <c r="AZ560" s="575"/>
      <c r="BA560" s="575"/>
      <c r="BB560" s="575"/>
    </row>
    <row r="561" spans="9:54" x14ac:dyDescent="0.25">
      <c r="I561" s="23"/>
      <c r="AE561" s="31"/>
      <c r="AZ561" s="575"/>
      <c r="BA561" s="575"/>
      <c r="BB561" s="575"/>
    </row>
    <row r="562" spans="9:54" x14ac:dyDescent="0.25">
      <c r="I562" s="23"/>
      <c r="AE562" s="31"/>
      <c r="AZ562" s="575"/>
      <c r="BA562" s="575"/>
      <c r="BB562" s="575"/>
    </row>
    <row r="563" spans="9:54" x14ac:dyDescent="0.25">
      <c r="I563" s="23"/>
      <c r="AE563" s="31"/>
      <c r="AZ563" s="575"/>
      <c r="BA563" s="575"/>
      <c r="BB563" s="575"/>
    </row>
    <row r="564" spans="9:54" x14ac:dyDescent="0.25">
      <c r="I564" s="23"/>
      <c r="AE564" s="31"/>
      <c r="AZ564" s="575"/>
      <c r="BA564" s="575"/>
      <c r="BB564" s="575"/>
    </row>
    <row r="565" spans="9:54" x14ac:dyDescent="0.25">
      <c r="I565" s="23"/>
      <c r="AE565" s="31"/>
      <c r="AZ565" s="575"/>
      <c r="BA565" s="575"/>
      <c r="BB565" s="575"/>
    </row>
    <row r="566" spans="9:54" x14ac:dyDescent="0.25">
      <c r="I566" s="23"/>
      <c r="AE566" s="31"/>
      <c r="AZ566" s="575"/>
      <c r="BA566" s="575"/>
      <c r="BB566" s="575"/>
    </row>
    <row r="567" spans="9:54" x14ac:dyDescent="0.25">
      <c r="I567" s="23"/>
      <c r="AE567" s="31"/>
      <c r="AZ567" s="575"/>
      <c r="BA567" s="575"/>
      <c r="BB567" s="575"/>
    </row>
    <row r="568" spans="9:54" x14ac:dyDescent="0.25">
      <c r="I568" s="23"/>
      <c r="AE568" s="31"/>
      <c r="AZ568" s="575"/>
      <c r="BA568" s="575"/>
      <c r="BB568" s="575"/>
    </row>
    <row r="569" spans="9:54" x14ac:dyDescent="0.25">
      <c r="I569" s="23"/>
      <c r="AE569" s="31"/>
      <c r="AZ569" s="575"/>
      <c r="BA569" s="575"/>
      <c r="BB569" s="575"/>
    </row>
    <row r="570" spans="9:54" x14ac:dyDescent="0.25">
      <c r="I570" s="23"/>
      <c r="AE570" s="31"/>
      <c r="AZ570" s="575"/>
      <c r="BA570" s="575"/>
      <c r="BB570" s="575"/>
    </row>
    <row r="571" spans="9:54" x14ac:dyDescent="0.25">
      <c r="I571" s="23"/>
      <c r="AE571" s="31"/>
      <c r="AZ571" s="575"/>
      <c r="BA571" s="575"/>
      <c r="BB571" s="575"/>
    </row>
    <row r="572" spans="9:54" x14ac:dyDescent="0.25">
      <c r="I572" s="23"/>
      <c r="AE572" s="31"/>
      <c r="AZ572" s="575"/>
      <c r="BA572" s="575"/>
      <c r="BB572" s="575"/>
    </row>
    <row r="573" spans="9:54" x14ac:dyDescent="0.25">
      <c r="I573" s="23"/>
      <c r="AE573" s="31"/>
      <c r="AZ573" s="575"/>
      <c r="BA573" s="575"/>
      <c r="BB573" s="575"/>
    </row>
    <row r="574" spans="9:54" x14ac:dyDescent="0.25">
      <c r="I574" s="23"/>
      <c r="AE574" s="31"/>
      <c r="AZ574" s="575"/>
      <c r="BA574" s="575"/>
      <c r="BB574" s="575"/>
    </row>
    <row r="575" spans="9:54" x14ac:dyDescent="0.25">
      <c r="I575" s="23"/>
      <c r="AE575" s="31"/>
      <c r="AZ575" s="575"/>
      <c r="BA575" s="575"/>
      <c r="BB575" s="575"/>
    </row>
    <row r="576" spans="9:54" x14ac:dyDescent="0.25">
      <c r="I576" s="23"/>
      <c r="AE576" s="31"/>
      <c r="AZ576" s="575"/>
      <c r="BA576" s="575"/>
      <c r="BB576" s="575"/>
    </row>
    <row r="577" spans="9:54" x14ac:dyDescent="0.25">
      <c r="I577" s="23"/>
      <c r="AE577" s="31"/>
      <c r="AZ577" s="575"/>
      <c r="BA577" s="575"/>
      <c r="BB577" s="575"/>
    </row>
    <row r="578" spans="9:54" x14ac:dyDescent="0.25">
      <c r="I578" s="23"/>
      <c r="AE578" s="31"/>
      <c r="AZ578" s="575"/>
      <c r="BA578" s="575"/>
      <c r="BB578" s="575"/>
    </row>
    <row r="579" spans="9:54" x14ac:dyDescent="0.25">
      <c r="I579" s="23"/>
      <c r="AE579" s="31"/>
      <c r="AZ579" s="575"/>
      <c r="BA579" s="575"/>
      <c r="BB579" s="575"/>
    </row>
    <row r="580" spans="9:54" x14ac:dyDescent="0.25">
      <c r="I580" s="23"/>
      <c r="AE580" s="31"/>
      <c r="AZ580" s="575"/>
      <c r="BA580" s="575"/>
      <c r="BB580" s="575"/>
    </row>
    <row r="581" spans="9:54" x14ac:dyDescent="0.25">
      <c r="I581" s="23"/>
      <c r="AE581" s="31"/>
      <c r="AZ581" s="575"/>
      <c r="BA581" s="575"/>
      <c r="BB581" s="575"/>
    </row>
    <row r="582" spans="9:54" x14ac:dyDescent="0.25">
      <c r="I582" s="23"/>
      <c r="AE582" s="31"/>
      <c r="AZ582" s="575"/>
      <c r="BA582" s="575"/>
      <c r="BB582" s="575"/>
    </row>
    <row r="583" spans="9:54" x14ac:dyDescent="0.25">
      <c r="I583" s="23"/>
      <c r="AE583" s="31"/>
      <c r="AZ583" s="575"/>
      <c r="BA583" s="575"/>
      <c r="BB583" s="575"/>
    </row>
    <row r="584" spans="9:54" x14ac:dyDescent="0.25">
      <c r="I584" s="23"/>
      <c r="AE584" s="31"/>
      <c r="AZ584" s="575"/>
      <c r="BA584" s="575"/>
      <c r="BB584" s="575"/>
    </row>
    <row r="585" spans="9:54" x14ac:dyDescent="0.25">
      <c r="I585" s="23"/>
      <c r="AE585" s="31"/>
      <c r="AZ585" s="575"/>
      <c r="BA585" s="575"/>
      <c r="BB585" s="575"/>
    </row>
    <row r="586" spans="9:54" x14ac:dyDescent="0.25">
      <c r="I586" s="23"/>
      <c r="AE586" s="31"/>
      <c r="AZ586" s="575"/>
      <c r="BA586" s="575"/>
      <c r="BB586" s="575"/>
    </row>
    <row r="587" spans="9:54" x14ac:dyDescent="0.25">
      <c r="I587" s="23"/>
      <c r="AE587" s="31"/>
      <c r="AZ587" s="575"/>
      <c r="BA587" s="575"/>
      <c r="BB587" s="575"/>
    </row>
    <row r="588" spans="9:54" x14ac:dyDescent="0.25">
      <c r="I588" s="23"/>
      <c r="AE588" s="31"/>
      <c r="AZ588" s="575"/>
      <c r="BA588" s="575"/>
      <c r="BB588" s="575"/>
    </row>
    <row r="589" spans="9:54" x14ac:dyDescent="0.25">
      <c r="I589" s="23"/>
      <c r="AE589" s="31"/>
      <c r="AZ589" s="575"/>
      <c r="BA589" s="575"/>
      <c r="BB589" s="575"/>
    </row>
    <row r="590" spans="9:54" x14ac:dyDescent="0.25">
      <c r="I590" s="23"/>
      <c r="AE590" s="31"/>
      <c r="AZ590" s="575"/>
      <c r="BA590" s="575"/>
      <c r="BB590" s="575"/>
    </row>
    <row r="591" spans="9:54" x14ac:dyDescent="0.25">
      <c r="I591" s="23"/>
      <c r="AE591" s="31"/>
      <c r="AZ591" s="575"/>
      <c r="BA591" s="575"/>
      <c r="BB591" s="575"/>
    </row>
    <row r="592" spans="9:54" x14ac:dyDescent="0.25">
      <c r="I592" s="23"/>
      <c r="AE592" s="31"/>
      <c r="AZ592" s="575"/>
      <c r="BA592" s="575"/>
      <c r="BB592" s="575"/>
    </row>
    <row r="593" spans="9:54" x14ac:dyDescent="0.25">
      <c r="I593" s="23"/>
      <c r="AE593" s="31"/>
      <c r="AZ593" s="575"/>
      <c r="BA593" s="575"/>
      <c r="BB593" s="575"/>
    </row>
    <row r="594" spans="9:54" x14ac:dyDescent="0.25">
      <c r="I594" s="23"/>
      <c r="AE594" s="31"/>
      <c r="AZ594" s="575"/>
      <c r="BA594" s="575"/>
      <c r="BB594" s="575"/>
    </row>
    <row r="595" spans="9:54" x14ac:dyDescent="0.25">
      <c r="I595" s="23"/>
      <c r="AE595" s="31"/>
      <c r="AZ595" s="575"/>
      <c r="BA595" s="575"/>
      <c r="BB595" s="575"/>
    </row>
    <row r="596" spans="9:54" x14ac:dyDescent="0.25">
      <c r="I596" s="23"/>
      <c r="AE596" s="31"/>
      <c r="AZ596" s="575"/>
      <c r="BA596" s="575"/>
      <c r="BB596" s="575"/>
    </row>
    <row r="597" spans="9:54" x14ac:dyDescent="0.25">
      <c r="I597" s="23"/>
      <c r="AE597" s="31"/>
      <c r="AZ597" s="575"/>
      <c r="BA597" s="575"/>
      <c r="BB597" s="575"/>
    </row>
    <row r="598" spans="9:54" x14ac:dyDescent="0.25">
      <c r="I598" s="23"/>
      <c r="AE598" s="31"/>
      <c r="AZ598" s="575"/>
      <c r="BA598" s="575"/>
      <c r="BB598" s="575"/>
    </row>
    <row r="599" spans="9:54" x14ac:dyDescent="0.25">
      <c r="I599" s="23"/>
      <c r="AE599" s="31"/>
      <c r="AZ599" s="575"/>
      <c r="BA599" s="575"/>
      <c r="BB599" s="575"/>
    </row>
    <row r="600" spans="9:54" x14ac:dyDescent="0.25">
      <c r="I600" s="23"/>
      <c r="AE600" s="31"/>
      <c r="AZ600" s="575"/>
      <c r="BA600" s="575"/>
      <c r="BB600" s="575"/>
    </row>
    <row r="601" spans="9:54" x14ac:dyDescent="0.25">
      <c r="I601" s="23"/>
      <c r="AE601" s="31"/>
      <c r="AZ601" s="575"/>
      <c r="BA601" s="575"/>
      <c r="BB601" s="575"/>
    </row>
    <row r="602" spans="9:54" x14ac:dyDescent="0.25">
      <c r="I602" s="23"/>
      <c r="AE602" s="31"/>
      <c r="AZ602" s="575"/>
      <c r="BA602" s="575"/>
      <c r="BB602" s="575"/>
    </row>
    <row r="603" spans="9:54" x14ac:dyDescent="0.25">
      <c r="I603" s="23"/>
      <c r="AE603" s="31"/>
      <c r="AZ603" s="575"/>
      <c r="BA603" s="575"/>
      <c r="BB603" s="575"/>
    </row>
    <row r="604" spans="9:54" x14ac:dyDescent="0.25">
      <c r="I604" s="23"/>
      <c r="AE604" s="31"/>
      <c r="AZ604" s="575"/>
      <c r="BA604" s="575"/>
      <c r="BB604" s="575"/>
    </row>
    <row r="605" spans="9:54" x14ac:dyDescent="0.25">
      <c r="I605" s="23"/>
      <c r="AE605" s="31"/>
      <c r="AZ605" s="575"/>
      <c r="BA605" s="575"/>
      <c r="BB605" s="575"/>
    </row>
    <row r="606" spans="9:54" x14ac:dyDescent="0.25">
      <c r="I606" s="23"/>
      <c r="AE606" s="31"/>
      <c r="AZ606" s="575"/>
      <c r="BA606" s="575"/>
      <c r="BB606" s="575"/>
    </row>
    <row r="607" spans="9:54" x14ac:dyDescent="0.25">
      <c r="I607" s="23"/>
      <c r="AE607" s="31"/>
      <c r="AZ607" s="575"/>
      <c r="BA607" s="575"/>
      <c r="BB607" s="575"/>
    </row>
    <row r="608" spans="9:54" x14ac:dyDescent="0.25">
      <c r="I608" s="23"/>
      <c r="AE608" s="31"/>
      <c r="AZ608" s="575"/>
      <c r="BA608" s="575"/>
      <c r="BB608" s="575"/>
    </row>
    <row r="609" spans="9:54" x14ac:dyDescent="0.25">
      <c r="I609" s="23"/>
      <c r="AE609" s="31"/>
      <c r="AZ609" s="575"/>
      <c r="BA609" s="575"/>
      <c r="BB609" s="575"/>
    </row>
    <row r="610" spans="9:54" x14ac:dyDescent="0.25">
      <c r="I610" s="23"/>
      <c r="AE610" s="31"/>
      <c r="AZ610" s="575"/>
      <c r="BA610" s="575"/>
      <c r="BB610" s="575"/>
    </row>
    <row r="611" spans="9:54" x14ac:dyDescent="0.25">
      <c r="I611" s="23"/>
      <c r="AE611" s="31"/>
      <c r="AZ611" s="575"/>
      <c r="BA611" s="575"/>
      <c r="BB611" s="575"/>
    </row>
    <row r="612" spans="9:54" x14ac:dyDescent="0.25">
      <c r="I612" s="23"/>
      <c r="AE612" s="31"/>
      <c r="AZ612" s="575"/>
      <c r="BA612" s="575"/>
      <c r="BB612" s="575"/>
    </row>
    <row r="613" spans="9:54" x14ac:dyDescent="0.25">
      <c r="I613" s="23"/>
      <c r="AE613" s="31"/>
      <c r="AZ613" s="575"/>
      <c r="BA613" s="575"/>
      <c r="BB613" s="575"/>
    </row>
    <row r="614" spans="9:54" x14ac:dyDescent="0.25">
      <c r="I614" s="23"/>
      <c r="AE614" s="31"/>
      <c r="AZ614" s="575"/>
      <c r="BA614" s="575"/>
      <c r="BB614" s="575"/>
    </row>
    <row r="615" spans="9:54" x14ac:dyDescent="0.25">
      <c r="I615" s="23"/>
      <c r="AE615" s="31"/>
      <c r="AZ615" s="575"/>
      <c r="BA615" s="575"/>
      <c r="BB615" s="575"/>
    </row>
    <row r="616" spans="9:54" x14ac:dyDescent="0.25">
      <c r="I616" s="23"/>
      <c r="AE616" s="31"/>
      <c r="AZ616" s="575"/>
      <c r="BA616" s="575"/>
      <c r="BB616" s="575"/>
    </row>
    <row r="617" spans="9:54" x14ac:dyDescent="0.25">
      <c r="I617" s="23"/>
      <c r="AE617" s="31"/>
      <c r="AZ617" s="575"/>
      <c r="BA617" s="575"/>
      <c r="BB617" s="575"/>
    </row>
    <row r="618" spans="9:54" x14ac:dyDescent="0.25">
      <c r="I618" s="23"/>
      <c r="AE618" s="31"/>
      <c r="AZ618" s="575"/>
      <c r="BA618" s="575"/>
      <c r="BB618" s="575"/>
    </row>
    <row r="619" spans="9:54" x14ac:dyDescent="0.25">
      <c r="I619" s="23"/>
      <c r="AE619" s="31"/>
      <c r="AZ619" s="575"/>
      <c r="BA619" s="575"/>
      <c r="BB619" s="575"/>
    </row>
    <row r="620" spans="9:54" x14ac:dyDescent="0.25">
      <c r="I620" s="23"/>
      <c r="AE620" s="31"/>
      <c r="AZ620" s="575"/>
      <c r="BA620" s="575"/>
      <c r="BB620" s="575"/>
    </row>
    <row r="621" spans="9:54" x14ac:dyDescent="0.25">
      <c r="I621" s="23"/>
      <c r="AE621" s="31"/>
      <c r="AZ621" s="575"/>
      <c r="BA621" s="575"/>
      <c r="BB621" s="575"/>
    </row>
    <row r="622" spans="9:54" x14ac:dyDescent="0.25">
      <c r="I622" s="23"/>
      <c r="AE622" s="31"/>
      <c r="AZ622" s="575"/>
      <c r="BA622" s="575"/>
      <c r="BB622" s="575"/>
    </row>
    <row r="623" spans="9:54" x14ac:dyDescent="0.25">
      <c r="I623" s="23"/>
      <c r="AE623" s="31"/>
      <c r="AZ623" s="575"/>
      <c r="BA623" s="575"/>
      <c r="BB623" s="575"/>
    </row>
    <row r="624" spans="9:54" x14ac:dyDescent="0.25">
      <c r="I624" s="23"/>
      <c r="AE624" s="31"/>
      <c r="AZ624" s="575"/>
      <c r="BA624" s="575"/>
      <c r="BB624" s="575"/>
    </row>
    <row r="625" spans="9:54" x14ac:dyDescent="0.25">
      <c r="I625" s="23"/>
      <c r="AE625" s="31"/>
      <c r="AZ625" s="575"/>
      <c r="BA625" s="575"/>
      <c r="BB625" s="575"/>
    </row>
    <row r="626" spans="9:54" x14ac:dyDescent="0.25">
      <c r="I626" s="23"/>
      <c r="AE626" s="31"/>
      <c r="AZ626" s="575"/>
      <c r="BA626" s="575"/>
      <c r="BB626" s="575"/>
    </row>
    <row r="627" spans="9:54" x14ac:dyDescent="0.25">
      <c r="I627" s="23"/>
      <c r="AE627" s="31"/>
      <c r="AZ627" s="575"/>
      <c r="BA627" s="575"/>
      <c r="BB627" s="575"/>
    </row>
    <row r="628" spans="9:54" x14ac:dyDescent="0.25">
      <c r="I628" s="23"/>
      <c r="AE628" s="31"/>
      <c r="AZ628" s="575"/>
      <c r="BA628" s="575"/>
      <c r="BB628" s="575"/>
    </row>
    <row r="629" spans="9:54" x14ac:dyDescent="0.25">
      <c r="I629" s="23"/>
      <c r="AE629" s="31"/>
      <c r="AZ629" s="575"/>
      <c r="BA629" s="575"/>
      <c r="BB629" s="575"/>
    </row>
    <row r="630" spans="9:54" x14ac:dyDescent="0.25">
      <c r="I630" s="23"/>
      <c r="AE630" s="31"/>
      <c r="AZ630" s="575"/>
      <c r="BA630" s="575"/>
      <c r="BB630" s="575"/>
    </row>
    <row r="631" spans="9:54" x14ac:dyDescent="0.25">
      <c r="I631" s="23"/>
      <c r="AE631" s="31"/>
      <c r="AZ631" s="575"/>
      <c r="BA631" s="575"/>
      <c r="BB631" s="575"/>
    </row>
    <row r="632" spans="9:54" x14ac:dyDescent="0.25">
      <c r="I632" s="23"/>
      <c r="AE632" s="31"/>
      <c r="AZ632" s="575"/>
      <c r="BA632" s="575"/>
      <c r="BB632" s="575"/>
    </row>
    <row r="633" spans="9:54" x14ac:dyDescent="0.25">
      <c r="I633" s="23"/>
      <c r="AE633" s="31"/>
      <c r="AZ633" s="575"/>
      <c r="BA633" s="575"/>
      <c r="BB633" s="575"/>
    </row>
    <row r="634" spans="9:54" x14ac:dyDescent="0.25">
      <c r="I634" s="23"/>
      <c r="AE634" s="31"/>
      <c r="AZ634" s="575"/>
      <c r="BA634" s="575"/>
      <c r="BB634" s="575"/>
    </row>
    <row r="635" spans="9:54" x14ac:dyDescent="0.25">
      <c r="I635" s="23"/>
      <c r="AE635" s="31"/>
      <c r="AZ635" s="575"/>
      <c r="BA635" s="575"/>
      <c r="BB635" s="575"/>
    </row>
    <row r="636" spans="9:54" x14ac:dyDescent="0.25">
      <c r="I636" s="23"/>
      <c r="AE636" s="31"/>
      <c r="AZ636" s="575"/>
      <c r="BA636" s="575"/>
      <c r="BB636" s="575"/>
    </row>
    <row r="637" spans="9:54" x14ac:dyDescent="0.25">
      <c r="I637" s="23"/>
      <c r="AE637" s="31"/>
      <c r="AZ637" s="575"/>
      <c r="BA637" s="575"/>
      <c r="BB637" s="575"/>
    </row>
    <row r="638" spans="9:54" x14ac:dyDescent="0.25">
      <c r="I638" s="23"/>
      <c r="AE638" s="31"/>
      <c r="AZ638" s="575"/>
      <c r="BA638" s="575"/>
      <c r="BB638" s="575"/>
    </row>
    <row r="639" spans="9:54" x14ac:dyDescent="0.25">
      <c r="I639" s="23"/>
      <c r="AE639" s="31"/>
      <c r="AZ639" s="575"/>
      <c r="BA639" s="575"/>
      <c r="BB639" s="575"/>
    </row>
    <row r="640" spans="9:54" x14ac:dyDescent="0.25">
      <c r="I640" s="23"/>
      <c r="AE640" s="31"/>
      <c r="AZ640" s="575"/>
      <c r="BA640" s="575"/>
      <c r="BB640" s="575"/>
    </row>
    <row r="641" spans="9:54" x14ac:dyDescent="0.25">
      <c r="I641" s="23"/>
      <c r="AE641" s="31"/>
      <c r="AZ641" s="575"/>
      <c r="BA641" s="575"/>
      <c r="BB641" s="575"/>
    </row>
    <row r="642" spans="9:54" x14ac:dyDescent="0.25">
      <c r="I642" s="23"/>
      <c r="AE642" s="31"/>
      <c r="AZ642" s="575"/>
      <c r="BA642" s="575"/>
      <c r="BB642" s="575"/>
    </row>
    <row r="643" spans="9:54" x14ac:dyDescent="0.25">
      <c r="I643" s="23"/>
      <c r="AE643" s="31"/>
      <c r="AZ643" s="575"/>
      <c r="BA643" s="575"/>
      <c r="BB643" s="575"/>
    </row>
    <row r="644" spans="9:54" x14ac:dyDescent="0.25">
      <c r="I644" s="23"/>
      <c r="AE644" s="31"/>
      <c r="AZ644" s="575"/>
      <c r="BA644" s="575"/>
      <c r="BB644" s="575"/>
    </row>
    <row r="645" spans="9:54" x14ac:dyDescent="0.25">
      <c r="I645" s="23"/>
      <c r="AE645" s="31"/>
      <c r="AZ645" s="575"/>
      <c r="BA645" s="575"/>
      <c r="BB645" s="575"/>
    </row>
    <row r="646" spans="9:54" x14ac:dyDescent="0.25">
      <c r="I646" s="23"/>
      <c r="AE646" s="31"/>
      <c r="AZ646" s="575"/>
      <c r="BA646" s="575"/>
      <c r="BB646" s="575"/>
    </row>
    <row r="647" spans="9:54" x14ac:dyDescent="0.25">
      <c r="I647" s="23"/>
      <c r="AE647" s="31"/>
      <c r="AZ647" s="575"/>
      <c r="BA647" s="575"/>
      <c r="BB647" s="575"/>
    </row>
    <row r="648" spans="9:54" x14ac:dyDescent="0.25">
      <c r="I648" s="23"/>
      <c r="AE648" s="31"/>
      <c r="AZ648" s="575"/>
      <c r="BA648" s="575"/>
      <c r="BB648" s="575"/>
    </row>
    <row r="649" spans="9:54" x14ac:dyDescent="0.25">
      <c r="I649" s="23"/>
      <c r="AE649" s="31"/>
      <c r="AZ649" s="575"/>
      <c r="BA649" s="575"/>
      <c r="BB649" s="575"/>
    </row>
    <row r="650" spans="9:54" x14ac:dyDescent="0.25">
      <c r="I650" s="23"/>
      <c r="AE650" s="31"/>
      <c r="AZ650" s="575"/>
      <c r="BA650" s="575"/>
      <c r="BB650" s="575"/>
    </row>
    <row r="651" spans="9:54" x14ac:dyDescent="0.25">
      <c r="I651" s="23"/>
      <c r="AE651" s="31"/>
      <c r="AZ651" s="575"/>
      <c r="BA651" s="575"/>
      <c r="BB651" s="575"/>
    </row>
    <row r="652" spans="9:54" x14ac:dyDescent="0.25">
      <c r="I652" s="23"/>
      <c r="AE652" s="31"/>
      <c r="AZ652" s="575"/>
      <c r="BA652" s="575"/>
      <c r="BB652" s="575"/>
    </row>
    <row r="653" spans="9:54" x14ac:dyDescent="0.25">
      <c r="I653" s="23"/>
      <c r="AE653" s="31"/>
      <c r="AZ653" s="575"/>
      <c r="BA653" s="575"/>
      <c r="BB653" s="575"/>
    </row>
    <row r="654" spans="9:54" x14ac:dyDescent="0.25">
      <c r="I654" s="23"/>
      <c r="AE654" s="31"/>
      <c r="AZ654" s="575"/>
      <c r="BA654" s="575"/>
      <c r="BB654" s="575"/>
    </row>
    <row r="655" spans="9:54" x14ac:dyDescent="0.25">
      <c r="I655" s="23"/>
      <c r="AE655" s="31"/>
      <c r="AZ655" s="575"/>
      <c r="BA655" s="575"/>
      <c r="BB655" s="575"/>
    </row>
    <row r="656" spans="9:54" x14ac:dyDescent="0.25">
      <c r="I656" s="23"/>
      <c r="AE656" s="31"/>
      <c r="AZ656" s="575"/>
      <c r="BA656" s="575"/>
      <c r="BB656" s="575"/>
    </row>
    <row r="657" spans="9:54" x14ac:dyDescent="0.25">
      <c r="I657" s="23"/>
      <c r="AE657" s="31"/>
      <c r="AZ657" s="575"/>
      <c r="BA657" s="575"/>
      <c r="BB657" s="575"/>
    </row>
    <row r="658" spans="9:54" x14ac:dyDescent="0.25">
      <c r="I658" s="23"/>
      <c r="AE658" s="31"/>
      <c r="AZ658" s="575"/>
      <c r="BA658" s="575"/>
      <c r="BB658" s="575"/>
    </row>
    <row r="659" spans="9:54" x14ac:dyDescent="0.25">
      <c r="I659" s="23"/>
      <c r="AE659" s="31"/>
      <c r="AZ659" s="575"/>
      <c r="BA659" s="575"/>
      <c r="BB659" s="575"/>
    </row>
    <row r="660" spans="9:54" x14ac:dyDescent="0.25">
      <c r="I660" s="23"/>
      <c r="AE660" s="31"/>
      <c r="AZ660" s="575"/>
      <c r="BA660" s="575"/>
      <c r="BB660" s="575"/>
    </row>
    <row r="661" spans="9:54" x14ac:dyDescent="0.25">
      <c r="I661" s="23"/>
      <c r="AE661" s="31"/>
      <c r="AZ661" s="575"/>
      <c r="BA661" s="575"/>
      <c r="BB661" s="575"/>
    </row>
    <row r="662" spans="9:54" x14ac:dyDescent="0.25">
      <c r="I662" s="23"/>
      <c r="AE662" s="31"/>
      <c r="AZ662" s="575"/>
      <c r="BA662" s="575"/>
      <c r="BB662" s="575"/>
    </row>
    <row r="663" spans="9:54" x14ac:dyDescent="0.25">
      <c r="I663" s="23"/>
      <c r="AE663" s="31"/>
      <c r="AZ663" s="575"/>
      <c r="BA663" s="575"/>
      <c r="BB663" s="575"/>
    </row>
    <row r="664" spans="9:54" x14ac:dyDescent="0.25">
      <c r="I664" s="23"/>
      <c r="AE664" s="31"/>
      <c r="AZ664" s="575"/>
      <c r="BA664" s="575"/>
      <c r="BB664" s="575"/>
    </row>
    <row r="665" spans="9:54" x14ac:dyDescent="0.25">
      <c r="I665" s="23"/>
      <c r="AE665" s="31"/>
      <c r="AZ665" s="575"/>
      <c r="BA665" s="575"/>
      <c r="BB665" s="575"/>
    </row>
    <row r="666" spans="9:54" x14ac:dyDescent="0.25">
      <c r="I666" s="23"/>
      <c r="AE666" s="31"/>
      <c r="AZ666" s="575"/>
      <c r="BA666" s="575"/>
      <c r="BB666" s="575"/>
    </row>
    <row r="667" spans="9:54" x14ac:dyDescent="0.25">
      <c r="I667" s="23"/>
      <c r="AE667" s="31"/>
      <c r="AZ667" s="575"/>
      <c r="BA667" s="575"/>
      <c r="BB667" s="575"/>
    </row>
    <row r="668" spans="9:54" x14ac:dyDescent="0.25">
      <c r="I668" s="23"/>
      <c r="AE668" s="31"/>
      <c r="AZ668" s="575"/>
      <c r="BA668" s="575"/>
      <c r="BB668" s="575"/>
    </row>
    <row r="669" spans="9:54" x14ac:dyDescent="0.25">
      <c r="I669" s="23"/>
      <c r="AE669" s="31"/>
      <c r="AZ669" s="575"/>
      <c r="BA669" s="575"/>
      <c r="BB669" s="575"/>
    </row>
    <row r="670" spans="9:54" x14ac:dyDescent="0.25">
      <c r="I670" s="23"/>
      <c r="AE670" s="31"/>
      <c r="AZ670" s="575"/>
      <c r="BA670" s="575"/>
      <c r="BB670" s="575"/>
    </row>
    <row r="671" spans="9:54" x14ac:dyDescent="0.25">
      <c r="I671" s="23"/>
      <c r="AE671" s="31"/>
      <c r="AZ671" s="575"/>
      <c r="BA671" s="575"/>
      <c r="BB671" s="575"/>
    </row>
    <row r="672" spans="9:54" x14ac:dyDescent="0.25">
      <c r="I672" s="23"/>
      <c r="AE672" s="31"/>
      <c r="AZ672" s="575"/>
      <c r="BA672" s="575"/>
      <c r="BB672" s="575"/>
    </row>
    <row r="673" spans="9:54" x14ac:dyDescent="0.25">
      <c r="I673" s="23"/>
      <c r="AE673" s="31"/>
      <c r="AZ673" s="575"/>
      <c r="BA673" s="575"/>
      <c r="BB673" s="575"/>
    </row>
    <row r="674" spans="9:54" x14ac:dyDescent="0.25">
      <c r="I674" s="23"/>
      <c r="AE674" s="31"/>
      <c r="AZ674" s="575"/>
      <c r="BA674" s="575"/>
      <c r="BB674" s="575"/>
    </row>
    <row r="675" spans="9:54" x14ac:dyDescent="0.25">
      <c r="I675" s="23"/>
      <c r="AE675" s="31"/>
      <c r="AZ675" s="575"/>
      <c r="BA675" s="575"/>
      <c r="BB675" s="575"/>
    </row>
    <row r="676" spans="9:54" x14ac:dyDescent="0.25">
      <c r="I676" s="23"/>
      <c r="AE676" s="31"/>
      <c r="AZ676" s="575"/>
      <c r="BA676" s="575"/>
      <c r="BB676" s="575"/>
    </row>
    <row r="677" spans="9:54" x14ac:dyDescent="0.25">
      <c r="I677" s="23"/>
      <c r="AE677" s="31"/>
      <c r="AZ677" s="575"/>
      <c r="BA677" s="575"/>
      <c r="BB677" s="575"/>
    </row>
    <row r="678" spans="9:54" x14ac:dyDescent="0.25">
      <c r="I678" s="23"/>
      <c r="AE678" s="31"/>
      <c r="AZ678" s="575"/>
      <c r="BA678" s="575"/>
      <c r="BB678" s="575"/>
    </row>
    <row r="679" spans="9:54" x14ac:dyDescent="0.25">
      <c r="I679" s="23"/>
      <c r="AE679" s="31"/>
      <c r="AZ679" s="575"/>
      <c r="BA679" s="575"/>
      <c r="BB679" s="575"/>
    </row>
    <row r="680" spans="9:54" x14ac:dyDescent="0.25">
      <c r="I680" s="23"/>
      <c r="AE680" s="31"/>
      <c r="AZ680" s="575"/>
      <c r="BA680" s="575"/>
      <c r="BB680" s="575"/>
    </row>
    <row r="681" spans="9:54" x14ac:dyDescent="0.25">
      <c r="I681" s="23"/>
      <c r="AE681" s="31"/>
      <c r="AZ681" s="575"/>
      <c r="BA681" s="575"/>
      <c r="BB681" s="575"/>
    </row>
    <row r="682" spans="9:54" x14ac:dyDescent="0.25">
      <c r="I682" s="23"/>
      <c r="AE682" s="31"/>
      <c r="AZ682" s="575"/>
      <c r="BA682" s="575"/>
      <c r="BB682" s="575"/>
    </row>
    <row r="683" spans="9:54" x14ac:dyDescent="0.25">
      <c r="I683" s="23"/>
      <c r="AE683" s="31"/>
      <c r="AZ683" s="575"/>
      <c r="BA683" s="575"/>
      <c r="BB683" s="575"/>
    </row>
    <row r="684" spans="9:54" x14ac:dyDescent="0.25">
      <c r="I684" s="23"/>
      <c r="AE684" s="31"/>
      <c r="AZ684" s="575"/>
      <c r="BA684" s="575"/>
      <c r="BB684" s="575"/>
    </row>
    <row r="685" spans="9:54" x14ac:dyDescent="0.25">
      <c r="I685" s="23"/>
      <c r="AE685" s="31"/>
      <c r="AZ685" s="575"/>
      <c r="BA685" s="575"/>
      <c r="BB685" s="575"/>
    </row>
    <row r="686" spans="9:54" x14ac:dyDescent="0.25">
      <c r="I686" s="23"/>
      <c r="AE686" s="31"/>
      <c r="AZ686" s="575"/>
      <c r="BA686" s="575"/>
      <c r="BB686" s="575"/>
    </row>
    <row r="687" spans="9:54" x14ac:dyDescent="0.25">
      <c r="I687" s="23"/>
      <c r="AE687" s="31"/>
      <c r="AZ687" s="575"/>
      <c r="BA687" s="575"/>
      <c r="BB687" s="575"/>
    </row>
    <row r="688" spans="9:54" x14ac:dyDescent="0.25">
      <c r="I688" s="23"/>
      <c r="AE688" s="31"/>
      <c r="AZ688" s="575"/>
      <c r="BA688" s="575"/>
      <c r="BB688" s="575"/>
    </row>
    <row r="689" spans="9:54" x14ac:dyDescent="0.25">
      <c r="I689" s="23"/>
      <c r="AE689" s="31"/>
      <c r="AZ689" s="575"/>
      <c r="BA689" s="575"/>
      <c r="BB689" s="575"/>
    </row>
    <row r="690" spans="9:54" x14ac:dyDescent="0.25">
      <c r="I690" s="23"/>
      <c r="AE690" s="31"/>
      <c r="AZ690" s="575"/>
      <c r="BA690" s="575"/>
      <c r="BB690" s="575"/>
    </row>
    <row r="691" spans="9:54" x14ac:dyDescent="0.25">
      <c r="I691" s="23"/>
      <c r="AE691" s="31"/>
      <c r="AZ691" s="575"/>
      <c r="BA691" s="575"/>
      <c r="BB691" s="575"/>
    </row>
    <row r="692" spans="9:54" x14ac:dyDescent="0.25">
      <c r="I692" s="23"/>
      <c r="AE692" s="31"/>
      <c r="AZ692" s="575"/>
      <c r="BA692" s="575"/>
      <c r="BB692" s="575"/>
    </row>
    <row r="693" spans="9:54" x14ac:dyDescent="0.25">
      <c r="I693" s="23"/>
      <c r="AE693" s="31"/>
      <c r="AZ693" s="575"/>
      <c r="BA693" s="575"/>
      <c r="BB693" s="575"/>
    </row>
    <row r="694" spans="9:54" x14ac:dyDescent="0.25">
      <c r="I694" s="23"/>
      <c r="AE694" s="31"/>
      <c r="AZ694" s="575"/>
      <c r="BA694" s="575"/>
      <c r="BB694" s="575"/>
    </row>
    <row r="695" spans="9:54" x14ac:dyDescent="0.25">
      <c r="I695" s="23"/>
      <c r="AE695" s="31"/>
      <c r="AZ695" s="575"/>
      <c r="BA695" s="575"/>
      <c r="BB695" s="575"/>
    </row>
    <row r="696" spans="9:54" x14ac:dyDescent="0.25">
      <c r="I696" s="23"/>
      <c r="AE696" s="31"/>
      <c r="AZ696" s="575"/>
      <c r="BA696" s="575"/>
      <c r="BB696" s="575"/>
    </row>
    <row r="697" spans="9:54" x14ac:dyDescent="0.25">
      <c r="I697" s="23"/>
      <c r="AE697" s="31"/>
      <c r="AZ697" s="575"/>
      <c r="BA697" s="575"/>
      <c r="BB697" s="575"/>
    </row>
    <row r="698" spans="9:54" x14ac:dyDescent="0.25">
      <c r="I698" s="23"/>
      <c r="AE698" s="31"/>
      <c r="AZ698" s="575"/>
      <c r="BA698" s="575"/>
      <c r="BB698" s="575"/>
    </row>
    <row r="699" spans="9:54" x14ac:dyDescent="0.25">
      <c r="I699" s="23"/>
      <c r="AE699" s="31"/>
      <c r="AZ699" s="575"/>
      <c r="BA699" s="575"/>
      <c r="BB699" s="575"/>
    </row>
    <row r="700" spans="9:54" x14ac:dyDescent="0.25">
      <c r="I700" s="23"/>
      <c r="AE700" s="31"/>
      <c r="AZ700" s="575"/>
      <c r="BA700" s="575"/>
      <c r="BB700" s="575"/>
    </row>
    <row r="701" spans="9:54" x14ac:dyDescent="0.25">
      <c r="I701" s="23"/>
      <c r="AE701" s="31"/>
      <c r="AZ701" s="575"/>
      <c r="BA701" s="575"/>
      <c r="BB701" s="575"/>
    </row>
    <row r="702" spans="9:54" x14ac:dyDescent="0.25">
      <c r="I702" s="23"/>
      <c r="AE702" s="31"/>
      <c r="AZ702" s="575"/>
      <c r="BA702" s="575"/>
      <c r="BB702" s="575"/>
    </row>
    <row r="703" spans="9:54" x14ac:dyDescent="0.25">
      <c r="I703" s="23"/>
      <c r="AE703" s="31"/>
      <c r="AZ703" s="575"/>
      <c r="BA703" s="575"/>
      <c r="BB703" s="575"/>
    </row>
    <row r="704" spans="9:54" x14ac:dyDescent="0.25">
      <c r="I704" s="23"/>
      <c r="AE704" s="31"/>
      <c r="AZ704" s="575"/>
      <c r="BA704" s="575"/>
      <c r="BB704" s="575"/>
    </row>
    <row r="705" spans="9:54" x14ac:dyDescent="0.25">
      <c r="I705" s="23"/>
      <c r="AE705" s="31"/>
      <c r="AZ705" s="575"/>
      <c r="BA705" s="575"/>
      <c r="BB705" s="575"/>
    </row>
    <row r="706" spans="9:54" x14ac:dyDescent="0.25">
      <c r="I706" s="23"/>
      <c r="AE706" s="31"/>
      <c r="AZ706" s="575"/>
      <c r="BA706" s="575"/>
      <c r="BB706" s="575"/>
    </row>
    <row r="707" spans="9:54" x14ac:dyDescent="0.25">
      <c r="I707" s="23"/>
      <c r="AE707" s="31"/>
      <c r="AZ707" s="575"/>
      <c r="BA707" s="575"/>
      <c r="BB707" s="575"/>
    </row>
    <row r="708" spans="9:54" x14ac:dyDescent="0.25">
      <c r="I708" s="23"/>
      <c r="AE708" s="31"/>
      <c r="AZ708" s="575"/>
      <c r="BA708" s="575"/>
      <c r="BB708" s="575"/>
    </row>
    <row r="709" spans="9:54" x14ac:dyDescent="0.25">
      <c r="I709" s="23"/>
      <c r="AE709" s="31"/>
      <c r="AZ709" s="575"/>
      <c r="BA709" s="575"/>
      <c r="BB709" s="575"/>
    </row>
    <row r="710" spans="9:54" x14ac:dyDescent="0.25">
      <c r="I710" s="23"/>
      <c r="AE710" s="31"/>
      <c r="AZ710" s="575"/>
      <c r="BA710" s="575"/>
      <c r="BB710" s="575"/>
    </row>
    <row r="711" spans="9:54" x14ac:dyDescent="0.25">
      <c r="I711" s="23"/>
      <c r="AE711" s="31"/>
      <c r="AZ711" s="575"/>
      <c r="BA711" s="575"/>
      <c r="BB711" s="575"/>
    </row>
    <row r="712" spans="9:54" x14ac:dyDescent="0.25">
      <c r="I712" s="23"/>
      <c r="AE712" s="31"/>
      <c r="AZ712" s="575"/>
      <c r="BA712" s="575"/>
      <c r="BB712" s="575"/>
    </row>
    <row r="713" spans="9:54" x14ac:dyDescent="0.25">
      <c r="I713" s="23"/>
      <c r="AE713" s="31"/>
      <c r="AZ713" s="575"/>
      <c r="BA713" s="575"/>
      <c r="BB713" s="575"/>
    </row>
    <row r="714" spans="9:54" x14ac:dyDescent="0.25">
      <c r="I714" s="23"/>
      <c r="AE714" s="31"/>
      <c r="AZ714" s="575"/>
      <c r="BA714" s="575"/>
      <c r="BB714" s="575"/>
    </row>
    <row r="715" spans="9:54" x14ac:dyDescent="0.25">
      <c r="I715" s="23"/>
      <c r="AE715" s="31"/>
      <c r="AZ715" s="575"/>
      <c r="BA715" s="575"/>
      <c r="BB715" s="575"/>
    </row>
    <row r="716" spans="9:54" x14ac:dyDescent="0.25">
      <c r="I716" s="23"/>
      <c r="AE716" s="31"/>
      <c r="AZ716" s="575"/>
      <c r="BA716" s="575"/>
      <c r="BB716" s="575"/>
    </row>
    <row r="717" spans="9:54" x14ac:dyDescent="0.25">
      <c r="I717" s="23"/>
      <c r="AE717" s="31"/>
      <c r="AZ717" s="575"/>
      <c r="BA717" s="575"/>
      <c r="BB717" s="575"/>
    </row>
    <row r="718" spans="9:54" x14ac:dyDescent="0.25">
      <c r="I718" s="23"/>
      <c r="AE718" s="31"/>
      <c r="AZ718" s="575"/>
      <c r="BA718" s="575"/>
      <c r="BB718" s="575"/>
    </row>
    <row r="719" spans="9:54" x14ac:dyDescent="0.25">
      <c r="I719" s="23"/>
      <c r="AE719" s="31"/>
      <c r="AZ719" s="575"/>
      <c r="BA719" s="575"/>
      <c r="BB719" s="575"/>
    </row>
    <row r="720" spans="9:54" x14ac:dyDescent="0.25">
      <c r="I720" s="23"/>
      <c r="AE720" s="31"/>
      <c r="AZ720" s="575"/>
      <c r="BA720" s="575"/>
      <c r="BB720" s="575"/>
    </row>
    <row r="721" spans="9:54" x14ac:dyDescent="0.25">
      <c r="I721" s="23"/>
      <c r="AE721" s="31"/>
      <c r="AZ721" s="575"/>
      <c r="BA721" s="575"/>
      <c r="BB721" s="575"/>
    </row>
    <row r="722" spans="9:54" x14ac:dyDescent="0.25">
      <c r="I722" s="23"/>
      <c r="AE722" s="31"/>
      <c r="AZ722" s="575"/>
      <c r="BA722" s="575"/>
      <c r="BB722" s="575"/>
    </row>
    <row r="723" spans="9:54" x14ac:dyDescent="0.25">
      <c r="I723" s="23"/>
      <c r="AE723" s="31"/>
      <c r="AZ723" s="575"/>
      <c r="BA723" s="575"/>
      <c r="BB723" s="575"/>
    </row>
    <row r="724" spans="9:54" x14ac:dyDescent="0.25">
      <c r="I724" s="23"/>
      <c r="AE724" s="31"/>
      <c r="AZ724" s="575"/>
      <c r="BA724" s="575"/>
      <c r="BB724" s="575"/>
    </row>
    <row r="725" spans="9:54" x14ac:dyDescent="0.25">
      <c r="I725" s="23"/>
      <c r="AE725" s="31"/>
      <c r="AZ725" s="575"/>
      <c r="BA725" s="575"/>
      <c r="BB725" s="575"/>
    </row>
    <row r="726" spans="9:54" x14ac:dyDescent="0.25">
      <c r="I726" s="23"/>
      <c r="AE726" s="31"/>
      <c r="AZ726" s="575"/>
      <c r="BA726" s="575"/>
      <c r="BB726" s="575"/>
    </row>
    <row r="727" spans="9:54" x14ac:dyDescent="0.25">
      <c r="I727" s="23"/>
      <c r="AE727" s="31"/>
      <c r="AZ727" s="575"/>
      <c r="BA727" s="575"/>
      <c r="BB727" s="575"/>
    </row>
    <row r="728" spans="9:54" x14ac:dyDescent="0.25">
      <c r="I728" s="23"/>
      <c r="AE728" s="31"/>
      <c r="AZ728" s="575"/>
      <c r="BA728" s="575"/>
      <c r="BB728" s="575"/>
    </row>
    <row r="729" spans="9:54" x14ac:dyDescent="0.25">
      <c r="I729" s="23"/>
      <c r="AE729" s="31"/>
      <c r="AZ729" s="575"/>
      <c r="BA729" s="575"/>
      <c r="BB729" s="575"/>
    </row>
    <row r="730" spans="9:54" x14ac:dyDescent="0.25">
      <c r="I730" s="23"/>
      <c r="AE730" s="31"/>
      <c r="AZ730" s="575"/>
      <c r="BA730" s="575"/>
      <c r="BB730" s="575"/>
    </row>
    <row r="731" spans="9:54" x14ac:dyDescent="0.25">
      <c r="I731" s="23"/>
      <c r="AE731" s="31"/>
      <c r="AZ731" s="575"/>
      <c r="BA731" s="575"/>
      <c r="BB731" s="575"/>
    </row>
    <row r="732" spans="9:54" x14ac:dyDescent="0.25">
      <c r="I732" s="23"/>
      <c r="AE732" s="31"/>
      <c r="AZ732" s="575"/>
      <c r="BA732" s="575"/>
      <c r="BB732" s="575"/>
    </row>
    <row r="733" spans="9:54" x14ac:dyDescent="0.25">
      <c r="I733" s="23"/>
      <c r="AE733" s="31"/>
      <c r="AZ733" s="575"/>
      <c r="BA733" s="575"/>
      <c r="BB733" s="575"/>
    </row>
    <row r="734" spans="9:54" x14ac:dyDescent="0.25">
      <c r="I734" s="23"/>
      <c r="AE734" s="31"/>
      <c r="AZ734" s="575"/>
      <c r="BA734" s="575"/>
      <c r="BB734" s="575"/>
    </row>
    <row r="735" spans="9:54" x14ac:dyDescent="0.25">
      <c r="I735" s="23"/>
      <c r="AE735" s="31"/>
      <c r="AZ735" s="575"/>
      <c r="BA735" s="575"/>
      <c r="BB735" s="575"/>
    </row>
    <row r="736" spans="9:54" x14ac:dyDescent="0.25">
      <c r="I736" s="23"/>
      <c r="AE736" s="31"/>
      <c r="AZ736" s="575"/>
      <c r="BA736" s="575"/>
      <c r="BB736" s="575"/>
    </row>
    <row r="737" spans="9:54" x14ac:dyDescent="0.25">
      <c r="I737" s="23"/>
      <c r="AE737" s="31"/>
      <c r="AZ737" s="575"/>
      <c r="BA737" s="575"/>
      <c r="BB737" s="575"/>
    </row>
    <row r="738" spans="9:54" x14ac:dyDescent="0.25">
      <c r="I738" s="23"/>
      <c r="AE738" s="31"/>
      <c r="AZ738" s="575"/>
      <c r="BA738" s="575"/>
      <c r="BB738" s="575"/>
    </row>
    <row r="739" spans="9:54" x14ac:dyDescent="0.25">
      <c r="I739" s="23"/>
      <c r="AE739" s="31"/>
      <c r="AZ739" s="575"/>
      <c r="BA739" s="575"/>
      <c r="BB739" s="575"/>
    </row>
    <row r="740" spans="9:54" x14ac:dyDescent="0.25">
      <c r="I740" s="23"/>
      <c r="AE740" s="31"/>
      <c r="AZ740" s="575"/>
      <c r="BA740" s="575"/>
      <c r="BB740" s="575"/>
    </row>
    <row r="741" spans="9:54" x14ac:dyDescent="0.25">
      <c r="I741" s="23"/>
      <c r="AE741" s="31"/>
      <c r="AZ741" s="575"/>
      <c r="BA741" s="575"/>
      <c r="BB741" s="575"/>
    </row>
    <row r="742" spans="9:54" x14ac:dyDescent="0.25">
      <c r="I742" s="23"/>
      <c r="AE742" s="31"/>
      <c r="AZ742" s="575"/>
      <c r="BA742" s="575"/>
      <c r="BB742" s="575"/>
    </row>
    <row r="743" spans="9:54" x14ac:dyDescent="0.25">
      <c r="I743" s="23"/>
      <c r="AE743" s="31"/>
      <c r="AZ743" s="575"/>
      <c r="BA743" s="575"/>
      <c r="BB743" s="575"/>
    </row>
    <row r="744" spans="9:54" x14ac:dyDescent="0.25">
      <c r="I744" s="23"/>
      <c r="AE744" s="31"/>
      <c r="AZ744" s="575"/>
      <c r="BA744" s="575"/>
      <c r="BB744" s="575"/>
    </row>
    <row r="745" spans="9:54" x14ac:dyDescent="0.25">
      <c r="I745" s="23"/>
      <c r="AE745" s="31"/>
      <c r="AZ745" s="575"/>
      <c r="BA745" s="575"/>
      <c r="BB745" s="575"/>
    </row>
    <row r="746" spans="9:54" x14ac:dyDescent="0.25">
      <c r="I746" s="23"/>
      <c r="AE746" s="31"/>
      <c r="AZ746" s="575"/>
      <c r="BA746" s="575"/>
      <c r="BB746" s="575"/>
    </row>
    <row r="747" spans="9:54" x14ac:dyDescent="0.25">
      <c r="I747" s="23"/>
      <c r="AE747" s="31"/>
      <c r="AZ747" s="575"/>
      <c r="BA747" s="575"/>
      <c r="BB747" s="575"/>
    </row>
    <row r="748" spans="9:54" x14ac:dyDescent="0.25">
      <c r="I748" s="23"/>
      <c r="AE748" s="31"/>
      <c r="AZ748" s="575"/>
      <c r="BA748" s="575"/>
      <c r="BB748" s="575"/>
    </row>
    <row r="749" spans="9:54" x14ac:dyDescent="0.25">
      <c r="I749" s="23"/>
      <c r="AE749" s="31"/>
      <c r="AZ749" s="575"/>
      <c r="BA749" s="575"/>
      <c r="BB749" s="575"/>
    </row>
    <row r="750" spans="9:54" x14ac:dyDescent="0.25">
      <c r="I750" s="23"/>
      <c r="AE750" s="31"/>
      <c r="AZ750" s="575"/>
      <c r="BA750" s="575"/>
      <c r="BB750" s="575"/>
    </row>
    <row r="751" spans="9:54" x14ac:dyDescent="0.25">
      <c r="I751" s="23"/>
      <c r="AE751" s="31"/>
      <c r="AZ751" s="575"/>
      <c r="BA751" s="575"/>
      <c r="BB751" s="575"/>
    </row>
    <row r="752" spans="9:54" x14ac:dyDescent="0.25">
      <c r="I752" s="23"/>
      <c r="AE752" s="31"/>
      <c r="AZ752" s="575"/>
      <c r="BA752" s="575"/>
      <c r="BB752" s="575"/>
    </row>
    <row r="753" spans="9:54" x14ac:dyDescent="0.25">
      <c r="I753" s="23"/>
      <c r="AE753" s="31"/>
      <c r="AZ753" s="575"/>
      <c r="BA753" s="575"/>
      <c r="BB753" s="575"/>
    </row>
    <row r="754" spans="9:54" x14ac:dyDescent="0.25">
      <c r="I754" s="23"/>
      <c r="AE754" s="31"/>
      <c r="AZ754" s="575"/>
      <c r="BA754" s="575"/>
      <c r="BB754" s="575"/>
    </row>
    <row r="755" spans="9:54" x14ac:dyDescent="0.25">
      <c r="I755" s="23"/>
      <c r="AE755" s="31"/>
      <c r="AZ755" s="575"/>
      <c r="BA755" s="575"/>
      <c r="BB755" s="575"/>
    </row>
    <row r="756" spans="9:54" x14ac:dyDescent="0.25">
      <c r="I756" s="23"/>
      <c r="AE756" s="31"/>
      <c r="AZ756" s="575"/>
      <c r="BA756" s="575"/>
      <c r="BB756" s="575"/>
    </row>
    <row r="757" spans="9:54" x14ac:dyDescent="0.25">
      <c r="I757" s="23"/>
      <c r="AE757" s="31"/>
      <c r="AZ757" s="575"/>
      <c r="BA757" s="575"/>
      <c r="BB757" s="575"/>
    </row>
    <row r="758" spans="9:54" x14ac:dyDescent="0.25">
      <c r="I758" s="23"/>
      <c r="AE758" s="31"/>
      <c r="AZ758" s="575"/>
      <c r="BA758" s="575"/>
      <c r="BB758" s="575"/>
    </row>
    <row r="759" spans="9:54" x14ac:dyDescent="0.25">
      <c r="I759" s="23"/>
      <c r="AE759" s="31"/>
      <c r="AZ759" s="575"/>
      <c r="BA759" s="575"/>
      <c r="BB759" s="575"/>
    </row>
    <row r="760" spans="9:54" x14ac:dyDescent="0.25">
      <c r="I760" s="23"/>
      <c r="AE760" s="31"/>
      <c r="AZ760" s="575"/>
      <c r="BA760" s="575"/>
      <c r="BB760" s="575"/>
    </row>
    <row r="761" spans="9:54" x14ac:dyDescent="0.25">
      <c r="I761" s="23"/>
      <c r="AE761" s="31"/>
      <c r="AZ761" s="575"/>
      <c r="BA761" s="575"/>
      <c r="BB761" s="575"/>
    </row>
    <row r="762" spans="9:54" x14ac:dyDescent="0.25">
      <c r="I762" s="23"/>
      <c r="AE762" s="31"/>
      <c r="AZ762" s="575"/>
      <c r="BA762" s="575"/>
      <c r="BB762" s="575"/>
    </row>
    <row r="763" spans="9:54" x14ac:dyDescent="0.25">
      <c r="I763" s="23"/>
      <c r="AE763" s="31"/>
      <c r="AZ763" s="575"/>
      <c r="BA763" s="575"/>
      <c r="BB763" s="575"/>
    </row>
    <row r="764" spans="9:54" x14ac:dyDescent="0.25">
      <c r="I764" s="23"/>
      <c r="AE764" s="31"/>
      <c r="AZ764" s="575"/>
      <c r="BA764" s="575"/>
      <c r="BB764" s="575"/>
    </row>
    <row r="765" spans="9:54" x14ac:dyDescent="0.25">
      <c r="I765" s="23"/>
      <c r="AE765" s="31"/>
      <c r="AZ765" s="575"/>
      <c r="BA765" s="575"/>
      <c r="BB765" s="575"/>
    </row>
    <row r="766" spans="9:54" x14ac:dyDescent="0.25">
      <c r="I766" s="23"/>
      <c r="AE766" s="31"/>
      <c r="AZ766" s="575"/>
      <c r="BA766" s="575"/>
      <c r="BB766" s="575"/>
    </row>
    <row r="767" spans="9:54" x14ac:dyDescent="0.25">
      <c r="I767" s="23"/>
      <c r="AE767" s="31"/>
      <c r="AZ767" s="575"/>
      <c r="BA767" s="575"/>
      <c r="BB767" s="575"/>
    </row>
    <row r="768" spans="9:54" x14ac:dyDescent="0.25">
      <c r="I768" s="23"/>
      <c r="AE768" s="31"/>
      <c r="AZ768" s="575"/>
      <c r="BA768" s="575"/>
      <c r="BB768" s="575"/>
    </row>
    <row r="769" spans="9:54" x14ac:dyDescent="0.25">
      <c r="I769" s="23"/>
      <c r="AE769" s="31"/>
      <c r="AZ769" s="575"/>
      <c r="BA769" s="575"/>
      <c r="BB769" s="575"/>
    </row>
    <row r="770" spans="9:54" x14ac:dyDescent="0.25">
      <c r="I770" s="23"/>
      <c r="AE770" s="31"/>
      <c r="AZ770" s="575"/>
      <c r="BA770" s="575"/>
      <c r="BB770" s="575"/>
    </row>
    <row r="771" spans="9:54" x14ac:dyDescent="0.25">
      <c r="I771" s="23"/>
      <c r="AE771" s="31"/>
      <c r="AZ771" s="575"/>
      <c r="BA771" s="575"/>
      <c r="BB771" s="575"/>
    </row>
    <row r="772" spans="9:54" x14ac:dyDescent="0.25">
      <c r="I772" s="23"/>
      <c r="AE772" s="31"/>
      <c r="AZ772" s="575"/>
      <c r="BA772" s="575"/>
      <c r="BB772" s="575"/>
    </row>
    <row r="773" spans="9:54" x14ac:dyDescent="0.25">
      <c r="I773" s="23"/>
      <c r="AE773" s="31"/>
      <c r="AZ773" s="575"/>
      <c r="BA773" s="575"/>
      <c r="BB773" s="575"/>
    </row>
    <row r="774" spans="9:54" x14ac:dyDescent="0.25">
      <c r="I774" s="23"/>
      <c r="AE774" s="31"/>
      <c r="AZ774" s="575"/>
      <c r="BA774" s="575"/>
      <c r="BB774" s="575"/>
    </row>
    <row r="775" spans="9:54" x14ac:dyDescent="0.25">
      <c r="I775" s="23"/>
      <c r="AE775" s="31"/>
      <c r="AZ775" s="575"/>
      <c r="BA775" s="575"/>
      <c r="BB775" s="575"/>
    </row>
    <row r="776" spans="9:54" x14ac:dyDescent="0.25">
      <c r="I776" s="23"/>
      <c r="AE776" s="31"/>
      <c r="AZ776" s="575"/>
      <c r="BA776" s="575"/>
      <c r="BB776" s="575"/>
    </row>
    <row r="777" spans="9:54" x14ac:dyDescent="0.25">
      <c r="I777" s="23"/>
      <c r="AE777" s="31"/>
      <c r="AZ777" s="575"/>
      <c r="BA777" s="575"/>
      <c r="BB777" s="575"/>
    </row>
    <row r="778" spans="9:54" x14ac:dyDescent="0.25">
      <c r="I778" s="23"/>
      <c r="AE778" s="31"/>
      <c r="AZ778" s="575"/>
      <c r="BA778" s="575"/>
      <c r="BB778" s="575"/>
    </row>
    <row r="779" spans="9:54" x14ac:dyDescent="0.25">
      <c r="I779" s="23"/>
      <c r="AE779" s="31"/>
      <c r="AZ779" s="575"/>
      <c r="BA779" s="575"/>
      <c r="BB779" s="575"/>
    </row>
    <row r="780" spans="9:54" x14ac:dyDescent="0.25">
      <c r="I780" s="23"/>
      <c r="AE780" s="31"/>
      <c r="AZ780" s="575"/>
      <c r="BA780" s="575"/>
      <c r="BB780" s="575"/>
    </row>
    <row r="781" spans="9:54" x14ac:dyDescent="0.25">
      <c r="I781" s="23"/>
      <c r="AE781" s="31"/>
      <c r="AZ781" s="575"/>
      <c r="BA781" s="575"/>
      <c r="BB781" s="575"/>
    </row>
    <row r="782" spans="9:54" x14ac:dyDescent="0.25">
      <c r="I782" s="23"/>
      <c r="AE782" s="31"/>
      <c r="AZ782" s="575"/>
      <c r="BA782" s="575"/>
      <c r="BB782" s="575"/>
    </row>
    <row r="783" spans="9:54" x14ac:dyDescent="0.25">
      <c r="I783" s="23"/>
      <c r="AE783" s="31"/>
      <c r="AZ783" s="575"/>
      <c r="BA783" s="575"/>
      <c r="BB783" s="575"/>
    </row>
    <row r="784" spans="9:54" x14ac:dyDescent="0.25">
      <c r="I784" s="23"/>
      <c r="AE784" s="31"/>
      <c r="AZ784" s="575"/>
      <c r="BA784" s="575"/>
      <c r="BB784" s="575"/>
    </row>
    <row r="785" spans="9:54" x14ac:dyDescent="0.25">
      <c r="I785" s="23"/>
      <c r="AE785" s="31"/>
      <c r="AZ785" s="575"/>
      <c r="BA785" s="575"/>
      <c r="BB785" s="575"/>
    </row>
    <row r="786" spans="9:54" x14ac:dyDescent="0.25">
      <c r="I786" s="23"/>
      <c r="AE786" s="31"/>
      <c r="AZ786" s="575"/>
      <c r="BA786" s="575"/>
      <c r="BB786" s="575"/>
    </row>
    <row r="787" spans="9:54" x14ac:dyDescent="0.25">
      <c r="I787" s="23"/>
      <c r="AE787" s="31"/>
      <c r="AZ787" s="575"/>
      <c r="BA787" s="575"/>
      <c r="BB787" s="575"/>
    </row>
    <row r="788" spans="9:54" x14ac:dyDescent="0.25">
      <c r="I788" s="23"/>
      <c r="AE788" s="31"/>
      <c r="AZ788" s="575"/>
      <c r="BA788" s="575"/>
      <c r="BB788" s="575"/>
    </row>
    <row r="789" spans="9:54" x14ac:dyDescent="0.25">
      <c r="I789" s="23"/>
      <c r="AE789" s="31"/>
      <c r="AZ789" s="575"/>
      <c r="BA789" s="575"/>
      <c r="BB789" s="575"/>
    </row>
    <row r="790" spans="9:54" x14ac:dyDescent="0.25">
      <c r="I790" s="23"/>
      <c r="AE790" s="31"/>
      <c r="AZ790" s="575"/>
      <c r="BA790" s="575"/>
      <c r="BB790" s="575"/>
    </row>
    <row r="791" spans="9:54" x14ac:dyDescent="0.25">
      <c r="I791" s="23"/>
      <c r="AE791" s="31"/>
      <c r="AZ791" s="575"/>
      <c r="BA791" s="575"/>
      <c r="BB791" s="575"/>
    </row>
    <row r="792" spans="9:54" x14ac:dyDescent="0.25">
      <c r="I792" s="23"/>
      <c r="AE792" s="31"/>
      <c r="AZ792" s="575"/>
      <c r="BA792" s="575"/>
      <c r="BB792" s="575"/>
    </row>
    <row r="793" spans="9:54" x14ac:dyDescent="0.25">
      <c r="I793" s="23"/>
      <c r="AE793" s="31"/>
      <c r="AZ793" s="575"/>
      <c r="BA793" s="575"/>
      <c r="BB793" s="575"/>
    </row>
    <row r="794" spans="9:54" x14ac:dyDescent="0.25">
      <c r="I794" s="23"/>
      <c r="AE794" s="31"/>
      <c r="AZ794" s="575"/>
      <c r="BA794" s="575"/>
      <c r="BB794" s="575"/>
    </row>
    <row r="795" spans="9:54" x14ac:dyDescent="0.25">
      <c r="I795" s="23"/>
      <c r="AE795" s="31"/>
      <c r="AZ795" s="575"/>
      <c r="BA795" s="575"/>
      <c r="BB795" s="575"/>
    </row>
    <row r="796" spans="9:54" x14ac:dyDescent="0.25">
      <c r="I796" s="23"/>
      <c r="AE796" s="31"/>
      <c r="AZ796" s="575"/>
      <c r="BA796" s="575"/>
      <c r="BB796" s="575"/>
    </row>
    <row r="797" spans="9:54" x14ac:dyDescent="0.25">
      <c r="I797" s="23"/>
      <c r="AE797" s="31"/>
      <c r="AZ797" s="575"/>
      <c r="BA797" s="575"/>
      <c r="BB797" s="575"/>
    </row>
    <row r="798" spans="9:54" x14ac:dyDescent="0.25">
      <c r="I798" s="23"/>
      <c r="AE798" s="31"/>
      <c r="AZ798" s="575"/>
      <c r="BA798" s="575"/>
      <c r="BB798" s="575"/>
    </row>
    <row r="799" spans="9:54" x14ac:dyDescent="0.25">
      <c r="I799" s="23"/>
      <c r="AE799" s="31"/>
      <c r="AZ799" s="575"/>
      <c r="BA799" s="575"/>
      <c r="BB799" s="575"/>
    </row>
    <row r="800" spans="9:54" x14ac:dyDescent="0.25">
      <c r="I800" s="23"/>
      <c r="AE800" s="31"/>
      <c r="AZ800" s="575"/>
      <c r="BA800" s="575"/>
      <c r="BB800" s="575"/>
    </row>
    <row r="801" spans="9:54" x14ac:dyDescent="0.25">
      <c r="I801" s="23"/>
      <c r="AE801" s="31"/>
      <c r="AZ801" s="575"/>
      <c r="BA801" s="575"/>
      <c r="BB801" s="575"/>
    </row>
    <row r="802" spans="9:54" x14ac:dyDescent="0.25">
      <c r="I802" s="23"/>
      <c r="AE802" s="31"/>
      <c r="AZ802" s="575"/>
      <c r="BA802" s="575"/>
      <c r="BB802" s="575"/>
    </row>
    <row r="803" spans="9:54" x14ac:dyDescent="0.25">
      <c r="I803" s="23"/>
      <c r="AE803" s="31"/>
      <c r="AZ803" s="575"/>
      <c r="BA803" s="575"/>
      <c r="BB803" s="575"/>
    </row>
    <row r="804" spans="9:54" x14ac:dyDescent="0.25">
      <c r="I804" s="23"/>
      <c r="AE804" s="31"/>
      <c r="AZ804" s="575"/>
      <c r="BA804" s="575"/>
      <c r="BB804" s="575"/>
    </row>
    <row r="805" spans="9:54" x14ac:dyDescent="0.25">
      <c r="I805" s="23"/>
      <c r="AE805" s="31"/>
      <c r="AZ805" s="575"/>
      <c r="BA805" s="575"/>
      <c r="BB805" s="575"/>
    </row>
    <row r="806" spans="9:54" x14ac:dyDescent="0.25">
      <c r="I806" s="23"/>
      <c r="AE806" s="31"/>
      <c r="AZ806" s="575"/>
      <c r="BA806" s="575"/>
      <c r="BB806" s="575"/>
    </row>
    <row r="807" spans="9:54" x14ac:dyDescent="0.25">
      <c r="I807" s="23"/>
      <c r="AE807" s="31"/>
      <c r="AZ807" s="575"/>
      <c r="BA807" s="575"/>
      <c r="BB807" s="575"/>
    </row>
    <row r="808" spans="9:54" x14ac:dyDescent="0.25">
      <c r="I808" s="23"/>
      <c r="AE808" s="31"/>
      <c r="AZ808" s="575"/>
      <c r="BA808" s="575"/>
      <c r="BB808" s="575"/>
    </row>
    <row r="809" spans="9:54" x14ac:dyDescent="0.25">
      <c r="I809" s="23"/>
      <c r="AE809" s="31"/>
      <c r="AZ809" s="575"/>
      <c r="BA809" s="575"/>
      <c r="BB809" s="575"/>
    </row>
    <row r="810" spans="9:54" x14ac:dyDescent="0.25">
      <c r="I810" s="23"/>
      <c r="AE810" s="31"/>
      <c r="AZ810" s="575"/>
      <c r="BA810" s="575"/>
      <c r="BB810" s="575"/>
    </row>
    <row r="811" spans="9:54" x14ac:dyDescent="0.25">
      <c r="I811" s="23"/>
      <c r="AE811" s="31"/>
      <c r="AZ811" s="575"/>
      <c r="BA811" s="575"/>
      <c r="BB811" s="575"/>
    </row>
    <row r="812" spans="9:54" x14ac:dyDescent="0.25">
      <c r="I812" s="23"/>
      <c r="AE812" s="31"/>
      <c r="AZ812" s="575"/>
      <c r="BA812" s="575"/>
      <c r="BB812" s="575"/>
    </row>
    <row r="813" spans="9:54" x14ac:dyDescent="0.25">
      <c r="I813" s="23"/>
      <c r="AE813" s="31"/>
      <c r="AZ813" s="575"/>
      <c r="BA813" s="575"/>
      <c r="BB813" s="575"/>
    </row>
    <row r="814" spans="9:54" x14ac:dyDescent="0.25">
      <c r="I814" s="23"/>
      <c r="AE814" s="31"/>
      <c r="AZ814" s="575"/>
      <c r="BA814" s="575"/>
      <c r="BB814" s="575"/>
    </row>
    <row r="815" spans="9:54" x14ac:dyDescent="0.25">
      <c r="I815" s="23"/>
      <c r="AE815" s="31"/>
      <c r="AZ815" s="575"/>
      <c r="BA815" s="575"/>
      <c r="BB815" s="575"/>
    </row>
    <row r="816" spans="9:54" x14ac:dyDescent="0.25">
      <c r="I816" s="23"/>
      <c r="AE816" s="31"/>
      <c r="AZ816" s="575"/>
      <c r="BA816" s="575"/>
      <c r="BB816" s="575"/>
    </row>
    <row r="817" spans="9:54" x14ac:dyDescent="0.25">
      <c r="I817" s="23"/>
      <c r="AE817" s="31"/>
      <c r="AZ817" s="575"/>
      <c r="BA817" s="575"/>
      <c r="BB817" s="575"/>
    </row>
    <row r="818" spans="9:54" x14ac:dyDescent="0.25">
      <c r="I818" s="23"/>
      <c r="AE818" s="31"/>
      <c r="AZ818" s="575"/>
      <c r="BA818" s="575"/>
      <c r="BB818" s="575"/>
    </row>
    <row r="819" spans="9:54" x14ac:dyDescent="0.25">
      <c r="I819" s="23"/>
      <c r="AE819" s="31"/>
      <c r="AZ819" s="575"/>
      <c r="BA819" s="575"/>
      <c r="BB819" s="575"/>
    </row>
    <row r="820" spans="9:54" x14ac:dyDescent="0.25">
      <c r="I820" s="23"/>
      <c r="AE820" s="31"/>
      <c r="AZ820" s="575"/>
      <c r="BA820" s="575"/>
      <c r="BB820" s="575"/>
    </row>
    <row r="821" spans="9:54" x14ac:dyDescent="0.25">
      <c r="I821" s="23"/>
      <c r="AE821" s="31"/>
      <c r="AZ821" s="575"/>
      <c r="BA821" s="575"/>
      <c r="BB821" s="575"/>
    </row>
    <row r="822" spans="9:54" x14ac:dyDescent="0.25">
      <c r="I822" s="23"/>
      <c r="AE822" s="31"/>
      <c r="AZ822" s="575"/>
      <c r="BA822" s="575"/>
      <c r="BB822" s="575"/>
    </row>
    <row r="823" spans="9:54" x14ac:dyDescent="0.25">
      <c r="I823" s="23"/>
      <c r="AE823" s="31"/>
      <c r="AZ823" s="575"/>
      <c r="BA823" s="575"/>
      <c r="BB823" s="575"/>
    </row>
    <row r="824" spans="9:54" x14ac:dyDescent="0.25">
      <c r="I824" s="23"/>
      <c r="AE824" s="31"/>
      <c r="AZ824" s="575"/>
      <c r="BA824" s="575"/>
      <c r="BB824" s="575"/>
    </row>
    <row r="825" spans="9:54" x14ac:dyDescent="0.25">
      <c r="I825" s="23"/>
      <c r="AE825" s="31"/>
      <c r="AZ825" s="575"/>
      <c r="BA825" s="575"/>
      <c r="BB825" s="575"/>
    </row>
    <row r="826" spans="9:54" x14ac:dyDescent="0.25">
      <c r="I826" s="23"/>
      <c r="AE826" s="31"/>
      <c r="AZ826" s="575"/>
      <c r="BA826" s="575"/>
      <c r="BB826" s="575"/>
    </row>
    <row r="827" spans="9:54" x14ac:dyDescent="0.25">
      <c r="I827" s="23"/>
      <c r="AE827" s="31"/>
      <c r="AZ827" s="575"/>
      <c r="BA827" s="575"/>
      <c r="BB827" s="575"/>
    </row>
    <row r="828" spans="9:54" x14ac:dyDescent="0.25">
      <c r="I828" s="23"/>
      <c r="AE828" s="31"/>
      <c r="AZ828" s="575"/>
      <c r="BA828" s="575"/>
      <c r="BB828" s="575"/>
    </row>
    <row r="829" spans="9:54" x14ac:dyDescent="0.25">
      <c r="I829" s="23"/>
      <c r="AE829" s="31"/>
      <c r="AZ829" s="575"/>
      <c r="BA829" s="575"/>
      <c r="BB829" s="575"/>
    </row>
    <row r="830" spans="9:54" x14ac:dyDescent="0.25">
      <c r="I830" s="23"/>
      <c r="AE830" s="31"/>
      <c r="AZ830" s="575"/>
      <c r="BA830" s="575"/>
      <c r="BB830" s="575"/>
    </row>
    <row r="831" spans="9:54" x14ac:dyDescent="0.25">
      <c r="I831" s="23"/>
      <c r="AE831" s="31"/>
      <c r="AZ831" s="575"/>
      <c r="BA831" s="575"/>
      <c r="BB831" s="575"/>
    </row>
    <row r="832" spans="9:54" x14ac:dyDescent="0.25">
      <c r="I832" s="23"/>
      <c r="AE832" s="31"/>
      <c r="AZ832" s="575"/>
      <c r="BA832" s="575"/>
      <c r="BB832" s="575"/>
    </row>
    <row r="833" spans="9:54" x14ac:dyDescent="0.25">
      <c r="I833" s="23"/>
      <c r="AE833" s="31"/>
      <c r="AZ833" s="575"/>
      <c r="BA833" s="575"/>
      <c r="BB833" s="575"/>
    </row>
    <row r="834" spans="9:54" x14ac:dyDescent="0.25">
      <c r="I834" s="23"/>
      <c r="AE834" s="31"/>
      <c r="AZ834" s="575"/>
      <c r="BA834" s="575"/>
      <c r="BB834" s="575"/>
    </row>
    <row r="835" spans="9:54" x14ac:dyDescent="0.25">
      <c r="I835" s="23"/>
      <c r="AE835" s="31"/>
      <c r="AZ835" s="575"/>
      <c r="BA835" s="575"/>
      <c r="BB835" s="575"/>
    </row>
    <row r="836" spans="9:54" x14ac:dyDescent="0.25">
      <c r="I836" s="23"/>
      <c r="AE836" s="31"/>
      <c r="AZ836" s="575"/>
      <c r="BA836" s="575"/>
      <c r="BB836" s="575"/>
    </row>
    <row r="837" spans="9:54" x14ac:dyDescent="0.25">
      <c r="I837" s="23"/>
      <c r="AE837" s="31"/>
      <c r="AZ837" s="575"/>
      <c r="BA837" s="575"/>
      <c r="BB837" s="575"/>
    </row>
    <row r="838" spans="9:54" x14ac:dyDescent="0.25">
      <c r="I838" s="23"/>
      <c r="AE838" s="31"/>
      <c r="AZ838" s="575"/>
      <c r="BA838" s="575"/>
      <c r="BB838" s="575"/>
    </row>
    <row r="839" spans="9:54" x14ac:dyDescent="0.25">
      <c r="I839" s="23"/>
      <c r="AE839" s="31"/>
      <c r="AZ839" s="575"/>
      <c r="BA839" s="575"/>
      <c r="BB839" s="575"/>
    </row>
    <row r="840" spans="9:54" x14ac:dyDescent="0.25">
      <c r="I840" s="23"/>
      <c r="AE840" s="31"/>
      <c r="AZ840" s="575"/>
      <c r="BA840" s="575"/>
      <c r="BB840" s="575"/>
    </row>
    <row r="841" spans="9:54" x14ac:dyDescent="0.25">
      <c r="I841" s="23"/>
      <c r="AE841" s="31"/>
      <c r="AZ841" s="575"/>
      <c r="BA841" s="575"/>
      <c r="BB841" s="575"/>
    </row>
    <row r="842" spans="9:54" x14ac:dyDescent="0.25">
      <c r="I842" s="23"/>
      <c r="AE842" s="31"/>
      <c r="AZ842" s="575"/>
      <c r="BA842" s="575"/>
      <c r="BB842" s="575"/>
    </row>
    <row r="843" spans="9:54" x14ac:dyDescent="0.25">
      <c r="I843" s="23"/>
      <c r="AE843" s="31"/>
      <c r="AZ843" s="575"/>
      <c r="BA843" s="575"/>
      <c r="BB843" s="575"/>
    </row>
    <row r="844" spans="9:54" x14ac:dyDescent="0.25">
      <c r="I844" s="23"/>
      <c r="AE844" s="31"/>
      <c r="AZ844" s="575"/>
      <c r="BA844" s="575"/>
      <c r="BB844" s="575"/>
    </row>
    <row r="845" spans="9:54" x14ac:dyDescent="0.25">
      <c r="I845" s="23"/>
      <c r="AE845" s="31"/>
      <c r="AZ845" s="575"/>
      <c r="BA845" s="575"/>
      <c r="BB845" s="575"/>
    </row>
    <row r="846" spans="9:54" x14ac:dyDescent="0.25">
      <c r="I846" s="23"/>
      <c r="AE846" s="31"/>
      <c r="AZ846" s="575"/>
      <c r="BA846" s="575"/>
      <c r="BB846" s="575"/>
    </row>
    <row r="847" spans="9:54" x14ac:dyDescent="0.25">
      <c r="I847" s="23"/>
      <c r="AE847" s="31"/>
      <c r="AZ847" s="575"/>
      <c r="BA847" s="575"/>
      <c r="BB847" s="575"/>
    </row>
    <row r="848" spans="9:54" x14ac:dyDescent="0.25">
      <c r="I848" s="23"/>
      <c r="AE848" s="31"/>
      <c r="AZ848" s="575"/>
      <c r="BA848" s="575"/>
      <c r="BB848" s="575"/>
    </row>
    <row r="849" spans="9:54" x14ac:dyDescent="0.25">
      <c r="I849" s="23"/>
      <c r="AE849" s="31"/>
      <c r="AZ849" s="575"/>
      <c r="BA849" s="575"/>
      <c r="BB849" s="575"/>
    </row>
    <row r="850" spans="9:54" x14ac:dyDescent="0.25">
      <c r="I850" s="23"/>
      <c r="AE850" s="31"/>
      <c r="AZ850" s="575"/>
      <c r="BA850" s="575"/>
      <c r="BB850" s="575"/>
    </row>
    <row r="851" spans="9:54" x14ac:dyDescent="0.25">
      <c r="I851" s="23"/>
      <c r="AE851" s="31"/>
      <c r="AZ851" s="575"/>
      <c r="BA851" s="575"/>
      <c r="BB851" s="575"/>
    </row>
    <row r="852" spans="9:54" x14ac:dyDescent="0.25">
      <c r="I852" s="23"/>
      <c r="AE852" s="31"/>
      <c r="AZ852" s="575"/>
      <c r="BA852" s="575"/>
      <c r="BB852" s="575"/>
    </row>
    <row r="853" spans="9:54" x14ac:dyDescent="0.25">
      <c r="I853" s="23"/>
      <c r="AE853" s="31"/>
      <c r="AZ853" s="575"/>
      <c r="BA853" s="575"/>
      <c r="BB853" s="575"/>
    </row>
    <row r="854" spans="9:54" x14ac:dyDescent="0.25">
      <c r="I854" s="23"/>
      <c r="AE854" s="31"/>
      <c r="AZ854" s="575"/>
      <c r="BA854" s="575"/>
      <c r="BB854" s="575"/>
    </row>
    <row r="855" spans="9:54" x14ac:dyDescent="0.25">
      <c r="I855" s="23"/>
      <c r="AE855" s="31"/>
      <c r="AZ855" s="575"/>
      <c r="BA855" s="575"/>
      <c r="BB855" s="575"/>
    </row>
    <row r="856" spans="9:54" x14ac:dyDescent="0.25">
      <c r="I856" s="23"/>
      <c r="AE856" s="31"/>
      <c r="AZ856" s="575"/>
      <c r="BA856" s="575"/>
      <c r="BB856" s="575"/>
    </row>
    <row r="857" spans="9:54" x14ac:dyDescent="0.25">
      <c r="I857" s="23"/>
      <c r="AE857" s="31"/>
      <c r="AZ857" s="575"/>
      <c r="BA857" s="575"/>
      <c r="BB857" s="575"/>
    </row>
    <row r="858" spans="9:54" x14ac:dyDescent="0.25">
      <c r="I858" s="23"/>
      <c r="AE858" s="31"/>
      <c r="AZ858" s="575"/>
      <c r="BA858" s="575"/>
      <c r="BB858" s="575"/>
    </row>
    <row r="859" spans="9:54" x14ac:dyDescent="0.25">
      <c r="I859" s="23"/>
      <c r="AE859" s="31"/>
      <c r="AZ859" s="575"/>
      <c r="BA859" s="575"/>
      <c r="BB859" s="575"/>
    </row>
    <row r="860" spans="9:54" x14ac:dyDescent="0.25">
      <c r="I860" s="23"/>
      <c r="AE860" s="31"/>
      <c r="AZ860" s="575"/>
      <c r="BA860" s="575"/>
      <c r="BB860" s="575"/>
    </row>
    <row r="861" spans="9:54" x14ac:dyDescent="0.25">
      <c r="I861" s="23"/>
      <c r="AE861" s="31"/>
      <c r="AZ861" s="575"/>
      <c r="BA861" s="575"/>
      <c r="BB861" s="575"/>
    </row>
    <row r="862" spans="9:54" x14ac:dyDescent="0.25">
      <c r="I862" s="23"/>
      <c r="AE862" s="31"/>
      <c r="AZ862" s="575"/>
      <c r="BA862" s="575"/>
      <c r="BB862" s="575"/>
    </row>
    <row r="863" spans="9:54" x14ac:dyDescent="0.25">
      <c r="I863" s="23"/>
      <c r="AE863" s="31"/>
      <c r="AZ863" s="575"/>
      <c r="BA863" s="575"/>
      <c r="BB863" s="575"/>
    </row>
    <row r="864" spans="9:54" x14ac:dyDescent="0.25">
      <c r="I864" s="23"/>
      <c r="AE864" s="31"/>
      <c r="AZ864" s="575"/>
      <c r="BA864" s="575"/>
      <c r="BB864" s="575"/>
    </row>
    <row r="865" spans="9:54" x14ac:dyDescent="0.25">
      <c r="I865" s="23"/>
      <c r="AE865" s="31"/>
      <c r="AZ865" s="575"/>
      <c r="BA865" s="575"/>
      <c r="BB865" s="575"/>
    </row>
    <row r="866" spans="9:54" x14ac:dyDescent="0.25">
      <c r="I866" s="23"/>
      <c r="AE866" s="31"/>
      <c r="AZ866" s="575"/>
      <c r="BA866" s="575"/>
      <c r="BB866" s="575"/>
    </row>
    <row r="867" spans="9:54" x14ac:dyDescent="0.25">
      <c r="I867" s="23"/>
      <c r="AE867" s="31"/>
      <c r="AZ867" s="575"/>
      <c r="BA867" s="575"/>
      <c r="BB867" s="575"/>
    </row>
    <row r="868" spans="9:54" x14ac:dyDescent="0.25">
      <c r="I868" s="23"/>
      <c r="AE868" s="31"/>
      <c r="AZ868" s="575"/>
      <c r="BA868" s="575"/>
      <c r="BB868" s="575"/>
    </row>
    <row r="869" spans="9:54" x14ac:dyDescent="0.25">
      <c r="I869" s="23"/>
      <c r="AE869" s="31"/>
      <c r="AZ869" s="575"/>
      <c r="BA869" s="575"/>
      <c r="BB869" s="575"/>
    </row>
    <row r="870" spans="9:54" x14ac:dyDescent="0.25">
      <c r="I870" s="23"/>
      <c r="AE870" s="31"/>
      <c r="AZ870" s="575"/>
      <c r="BA870" s="575"/>
      <c r="BB870" s="575"/>
    </row>
    <row r="871" spans="9:54" x14ac:dyDescent="0.25">
      <c r="I871" s="23"/>
      <c r="AE871" s="31"/>
      <c r="AZ871" s="575"/>
      <c r="BA871" s="575"/>
      <c r="BB871" s="575"/>
    </row>
    <row r="872" spans="9:54" x14ac:dyDescent="0.25">
      <c r="I872" s="23"/>
      <c r="AE872" s="31"/>
      <c r="AZ872" s="575"/>
      <c r="BA872" s="575"/>
      <c r="BB872" s="575"/>
    </row>
    <row r="873" spans="9:54" x14ac:dyDescent="0.25">
      <c r="I873" s="23"/>
      <c r="AE873" s="31"/>
      <c r="AZ873" s="575"/>
      <c r="BA873" s="575"/>
      <c r="BB873" s="575"/>
    </row>
    <row r="874" spans="9:54" x14ac:dyDescent="0.25">
      <c r="I874" s="23"/>
      <c r="AE874" s="31"/>
      <c r="AZ874" s="575"/>
      <c r="BA874" s="575"/>
      <c r="BB874" s="575"/>
    </row>
    <row r="875" spans="9:54" x14ac:dyDescent="0.25">
      <c r="I875" s="23"/>
      <c r="AE875" s="31"/>
      <c r="AZ875" s="575"/>
      <c r="BA875" s="575"/>
      <c r="BB875" s="575"/>
    </row>
    <row r="876" spans="9:54" x14ac:dyDescent="0.25">
      <c r="I876" s="23"/>
      <c r="AE876" s="31"/>
      <c r="AZ876" s="575"/>
      <c r="BA876" s="575"/>
      <c r="BB876" s="575"/>
    </row>
    <row r="877" spans="9:54" x14ac:dyDescent="0.25">
      <c r="I877" s="23"/>
      <c r="AE877" s="31"/>
      <c r="AZ877" s="575"/>
      <c r="BA877" s="575"/>
      <c r="BB877" s="575"/>
    </row>
    <row r="878" spans="9:54" x14ac:dyDescent="0.25">
      <c r="I878" s="23"/>
      <c r="AE878" s="31"/>
      <c r="AZ878" s="575"/>
      <c r="BA878" s="575"/>
      <c r="BB878" s="575"/>
    </row>
    <row r="879" spans="9:54" x14ac:dyDescent="0.25">
      <c r="I879" s="23"/>
      <c r="AE879" s="31"/>
      <c r="AZ879" s="575"/>
      <c r="BA879" s="575"/>
      <c r="BB879" s="575"/>
    </row>
    <row r="880" spans="9:54" x14ac:dyDescent="0.25">
      <c r="I880" s="23"/>
      <c r="AE880" s="31"/>
      <c r="AZ880" s="575"/>
      <c r="BA880" s="575"/>
      <c r="BB880" s="575"/>
    </row>
    <row r="881" spans="9:54" x14ac:dyDescent="0.25">
      <c r="I881" s="23"/>
      <c r="AE881" s="31"/>
      <c r="AZ881" s="575"/>
      <c r="BA881" s="575"/>
      <c r="BB881" s="575"/>
    </row>
    <row r="882" spans="9:54" x14ac:dyDescent="0.25">
      <c r="I882" s="23"/>
      <c r="AE882" s="31"/>
      <c r="AZ882" s="575"/>
      <c r="BA882" s="575"/>
      <c r="BB882" s="575"/>
    </row>
    <row r="883" spans="9:54" x14ac:dyDescent="0.25">
      <c r="I883" s="23"/>
      <c r="AE883" s="31"/>
      <c r="AZ883" s="575"/>
      <c r="BA883" s="575"/>
      <c r="BB883" s="575"/>
    </row>
    <row r="884" spans="9:54" x14ac:dyDescent="0.25">
      <c r="I884" s="23"/>
      <c r="AE884" s="31"/>
      <c r="AZ884" s="575"/>
      <c r="BA884" s="575"/>
      <c r="BB884" s="575"/>
    </row>
    <row r="885" spans="9:54" x14ac:dyDescent="0.25">
      <c r="I885" s="23"/>
      <c r="AE885" s="31"/>
      <c r="AZ885" s="575"/>
      <c r="BA885" s="575"/>
      <c r="BB885" s="575"/>
    </row>
    <row r="886" spans="9:54" x14ac:dyDescent="0.25">
      <c r="I886" s="23"/>
      <c r="AE886" s="31"/>
      <c r="AZ886" s="575"/>
      <c r="BA886" s="575"/>
      <c r="BB886" s="575"/>
    </row>
    <row r="887" spans="9:54" x14ac:dyDescent="0.25">
      <c r="I887" s="23"/>
      <c r="AE887" s="31"/>
      <c r="AZ887" s="575"/>
      <c r="BA887" s="575"/>
      <c r="BB887" s="575"/>
    </row>
    <row r="888" spans="9:54" x14ac:dyDescent="0.25">
      <c r="I888" s="23"/>
      <c r="AE888" s="31"/>
      <c r="AZ888" s="575"/>
      <c r="BA888" s="575"/>
      <c r="BB888" s="575"/>
    </row>
    <row r="889" spans="9:54" x14ac:dyDescent="0.25">
      <c r="I889" s="23"/>
      <c r="AE889" s="31"/>
      <c r="AZ889" s="575"/>
      <c r="BA889" s="575"/>
      <c r="BB889" s="575"/>
    </row>
    <row r="890" spans="9:54" x14ac:dyDescent="0.25">
      <c r="I890" s="23"/>
      <c r="AE890" s="31"/>
      <c r="AZ890" s="575"/>
      <c r="BA890" s="575"/>
      <c r="BB890" s="575"/>
    </row>
    <row r="891" spans="9:54" x14ac:dyDescent="0.25">
      <c r="I891" s="23"/>
      <c r="AE891" s="31"/>
      <c r="AZ891" s="575"/>
      <c r="BA891" s="575"/>
      <c r="BB891" s="575"/>
    </row>
    <row r="892" spans="9:54" x14ac:dyDescent="0.25">
      <c r="I892" s="23"/>
      <c r="AE892" s="31"/>
      <c r="AZ892" s="575"/>
      <c r="BA892" s="575"/>
      <c r="BB892" s="575"/>
    </row>
    <row r="893" spans="9:54" x14ac:dyDescent="0.25">
      <c r="I893" s="23"/>
      <c r="AE893" s="31"/>
      <c r="AZ893" s="575"/>
      <c r="BA893" s="575"/>
      <c r="BB893" s="575"/>
    </row>
    <row r="894" spans="9:54" x14ac:dyDescent="0.25">
      <c r="I894" s="23"/>
      <c r="AE894" s="31"/>
      <c r="AZ894" s="575"/>
      <c r="BA894" s="575"/>
      <c r="BB894" s="575"/>
    </row>
    <row r="895" spans="9:54" x14ac:dyDescent="0.25">
      <c r="I895" s="23"/>
      <c r="AE895" s="31"/>
      <c r="AZ895" s="575"/>
      <c r="BA895" s="575"/>
      <c r="BB895" s="575"/>
    </row>
    <row r="896" spans="9:54" x14ac:dyDescent="0.25">
      <c r="I896" s="23"/>
      <c r="AE896" s="31"/>
      <c r="AZ896" s="575"/>
      <c r="BA896" s="575"/>
      <c r="BB896" s="575"/>
    </row>
    <row r="897" spans="9:54" x14ac:dyDescent="0.25">
      <c r="I897" s="23"/>
      <c r="AE897" s="31"/>
      <c r="AZ897" s="575"/>
      <c r="BA897" s="575"/>
      <c r="BB897" s="575"/>
    </row>
    <row r="898" spans="9:54" x14ac:dyDescent="0.25">
      <c r="I898" s="23"/>
      <c r="AE898" s="31"/>
      <c r="AZ898" s="575"/>
      <c r="BA898" s="575"/>
      <c r="BB898" s="575"/>
    </row>
    <row r="899" spans="9:54" x14ac:dyDescent="0.25">
      <c r="I899" s="23"/>
      <c r="AE899" s="31"/>
      <c r="AZ899" s="575"/>
      <c r="BA899" s="575"/>
      <c r="BB899" s="575"/>
    </row>
    <row r="900" spans="9:54" x14ac:dyDescent="0.25">
      <c r="I900" s="23"/>
      <c r="AE900" s="31"/>
      <c r="AZ900" s="575"/>
      <c r="BA900" s="575"/>
      <c r="BB900" s="575"/>
    </row>
    <row r="901" spans="9:54" x14ac:dyDescent="0.25">
      <c r="I901" s="23"/>
      <c r="AE901" s="31"/>
      <c r="AZ901" s="575"/>
      <c r="BA901" s="575"/>
      <c r="BB901" s="575"/>
    </row>
    <row r="902" spans="9:54" x14ac:dyDescent="0.25">
      <c r="I902" s="23"/>
      <c r="AE902" s="31"/>
      <c r="AZ902" s="575"/>
      <c r="BA902" s="575"/>
      <c r="BB902" s="575"/>
    </row>
    <row r="903" spans="9:54" x14ac:dyDescent="0.25">
      <c r="I903" s="23"/>
      <c r="AE903" s="31"/>
      <c r="AZ903" s="575"/>
      <c r="BA903" s="575"/>
      <c r="BB903" s="575"/>
    </row>
    <row r="904" spans="9:54" x14ac:dyDescent="0.25">
      <c r="I904" s="23"/>
      <c r="AE904" s="31"/>
      <c r="AZ904" s="575"/>
      <c r="BA904" s="575"/>
      <c r="BB904" s="575"/>
    </row>
    <row r="905" spans="9:54" x14ac:dyDescent="0.25">
      <c r="I905" s="23"/>
      <c r="AE905" s="31"/>
      <c r="AZ905" s="575"/>
      <c r="BA905" s="575"/>
      <c r="BB905" s="575"/>
    </row>
    <row r="906" spans="9:54" x14ac:dyDescent="0.25">
      <c r="I906" s="23"/>
      <c r="AE906" s="31"/>
      <c r="AZ906" s="575"/>
      <c r="BA906" s="575"/>
      <c r="BB906" s="575"/>
    </row>
    <row r="907" spans="9:54" x14ac:dyDescent="0.25">
      <c r="I907" s="23"/>
      <c r="AE907" s="31"/>
      <c r="AZ907" s="575"/>
      <c r="BA907" s="575"/>
      <c r="BB907" s="575"/>
    </row>
    <row r="908" spans="9:54" x14ac:dyDescent="0.25">
      <c r="I908" s="23"/>
      <c r="AE908" s="31"/>
      <c r="AZ908" s="575"/>
      <c r="BA908" s="575"/>
      <c r="BB908" s="575"/>
    </row>
    <row r="909" spans="9:54" x14ac:dyDescent="0.25">
      <c r="I909" s="23"/>
      <c r="AE909" s="31"/>
      <c r="AZ909" s="575"/>
      <c r="BA909" s="575"/>
      <c r="BB909" s="575"/>
    </row>
    <row r="910" spans="9:54" x14ac:dyDescent="0.25">
      <c r="I910" s="23"/>
      <c r="AE910" s="31"/>
      <c r="AZ910" s="575"/>
      <c r="BA910" s="575"/>
      <c r="BB910" s="575"/>
    </row>
    <row r="911" spans="9:54" x14ac:dyDescent="0.25">
      <c r="I911" s="23"/>
      <c r="AE911" s="31"/>
      <c r="AZ911" s="575"/>
      <c r="BA911" s="575"/>
      <c r="BB911" s="575"/>
    </row>
    <row r="912" spans="9:54" x14ac:dyDescent="0.25">
      <c r="I912" s="23"/>
      <c r="AE912" s="31"/>
      <c r="AZ912" s="575"/>
      <c r="BA912" s="575"/>
      <c r="BB912" s="575"/>
    </row>
    <row r="913" spans="9:54" x14ac:dyDescent="0.25">
      <c r="I913" s="23"/>
      <c r="AE913" s="31"/>
      <c r="AZ913" s="575"/>
      <c r="BA913" s="575"/>
      <c r="BB913" s="575"/>
    </row>
    <row r="914" spans="9:54" x14ac:dyDescent="0.25">
      <c r="I914" s="23"/>
      <c r="AE914" s="31"/>
      <c r="AZ914" s="575"/>
      <c r="BA914" s="575"/>
      <c r="BB914" s="575"/>
    </row>
    <row r="915" spans="9:54" x14ac:dyDescent="0.25">
      <c r="I915" s="23"/>
      <c r="AE915" s="31"/>
      <c r="AZ915" s="575"/>
      <c r="BA915" s="575"/>
      <c r="BB915" s="575"/>
    </row>
    <row r="916" spans="9:54" x14ac:dyDescent="0.25">
      <c r="I916" s="23"/>
      <c r="AE916" s="31"/>
      <c r="AZ916" s="575"/>
      <c r="BA916" s="575"/>
      <c r="BB916" s="575"/>
    </row>
    <row r="917" spans="9:54" x14ac:dyDescent="0.25">
      <c r="I917" s="23"/>
      <c r="AE917" s="31"/>
      <c r="AZ917" s="575"/>
      <c r="BA917" s="575"/>
      <c r="BB917" s="575"/>
    </row>
    <row r="918" spans="9:54" x14ac:dyDescent="0.25">
      <c r="I918" s="23"/>
      <c r="AE918" s="31"/>
      <c r="AZ918" s="575"/>
      <c r="BA918" s="575"/>
      <c r="BB918" s="575"/>
    </row>
    <row r="919" spans="9:54" x14ac:dyDescent="0.25">
      <c r="I919" s="23"/>
      <c r="AE919" s="31"/>
      <c r="AZ919" s="575"/>
      <c r="BA919" s="575"/>
      <c r="BB919" s="575"/>
    </row>
    <row r="920" spans="9:54" x14ac:dyDescent="0.25">
      <c r="I920" s="23"/>
      <c r="AE920" s="31"/>
      <c r="AZ920" s="575"/>
      <c r="BA920" s="575"/>
      <c r="BB920" s="575"/>
    </row>
    <row r="921" spans="9:54" x14ac:dyDescent="0.25">
      <c r="I921" s="23"/>
      <c r="AE921" s="31"/>
      <c r="AZ921" s="575"/>
      <c r="BA921" s="575"/>
      <c r="BB921" s="575"/>
    </row>
    <row r="922" spans="9:54" x14ac:dyDescent="0.25">
      <c r="I922" s="23"/>
      <c r="AE922" s="31"/>
      <c r="AZ922" s="575"/>
      <c r="BA922" s="575"/>
      <c r="BB922" s="575"/>
    </row>
    <row r="923" spans="9:54" x14ac:dyDescent="0.25">
      <c r="I923" s="23"/>
      <c r="AE923" s="31"/>
      <c r="AZ923" s="575"/>
      <c r="BA923" s="575"/>
      <c r="BB923" s="575"/>
    </row>
    <row r="924" spans="9:54" x14ac:dyDescent="0.25">
      <c r="I924" s="23"/>
      <c r="AE924" s="31"/>
      <c r="AZ924" s="575"/>
      <c r="BA924" s="575"/>
      <c r="BB924" s="575"/>
    </row>
    <row r="925" spans="9:54" x14ac:dyDescent="0.25">
      <c r="I925" s="23"/>
      <c r="AE925" s="31"/>
      <c r="AZ925" s="575"/>
      <c r="BA925" s="575"/>
      <c r="BB925" s="575"/>
    </row>
    <row r="926" spans="9:54" x14ac:dyDescent="0.25">
      <c r="I926" s="23"/>
      <c r="AE926" s="31"/>
      <c r="AZ926" s="575"/>
      <c r="BA926" s="575"/>
      <c r="BB926" s="575"/>
    </row>
    <row r="927" spans="9:54" x14ac:dyDescent="0.25">
      <c r="I927" s="23"/>
      <c r="AE927" s="31"/>
      <c r="AZ927" s="575"/>
      <c r="BA927" s="575"/>
      <c r="BB927" s="575"/>
    </row>
    <row r="928" spans="9:54" x14ac:dyDescent="0.25">
      <c r="I928" s="23"/>
      <c r="AE928" s="31"/>
      <c r="AZ928" s="575"/>
      <c r="BA928" s="575"/>
      <c r="BB928" s="575"/>
    </row>
    <row r="929" spans="9:54" x14ac:dyDescent="0.25">
      <c r="I929" s="23"/>
      <c r="AE929" s="31"/>
      <c r="AZ929" s="575"/>
      <c r="BA929" s="575"/>
      <c r="BB929" s="575"/>
    </row>
    <row r="930" spans="9:54" x14ac:dyDescent="0.25">
      <c r="I930" s="23"/>
      <c r="AE930" s="31"/>
      <c r="AZ930" s="575"/>
      <c r="BA930" s="575"/>
      <c r="BB930" s="575"/>
    </row>
    <row r="931" spans="9:54" x14ac:dyDescent="0.25">
      <c r="I931" s="23"/>
      <c r="AE931" s="31"/>
      <c r="AZ931" s="575"/>
      <c r="BA931" s="575"/>
      <c r="BB931" s="575"/>
    </row>
    <row r="932" spans="9:54" x14ac:dyDescent="0.25">
      <c r="I932" s="23"/>
      <c r="AE932" s="31"/>
      <c r="AZ932" s="575"/>
      <c r="BA932" s="575"/>
      <c r="BB932" s="575"/>
    </row>
    <row r="933" spans="9:54" x14ac:dyDescent="0.25">
      <c r="I933" s="23"/>
      <c r="AE933" s="31"/>
      <c r="AZ933" s="575"/>
      <c r="BA933" s="575"/>
      <c r="BB933" s="575"/>
    </row>
    <row r="934" spans="9:54" x14ac:dyDescent="0.25">
      <c r="I934" s="23"/>
      <c r="AE934" s="31"/>
      <c r="AZ934" s="575"/>
      <c r="BA934" s="575"/>
      <c r="BB934" s="575"/>
    </row>
    <row r="935" spans="9:54" x14ac:dyDescent="0.25">
      <c r="I935" s="23"/>
      <c r="AE935" s="31"/>
      <c r="AZ935" s="575"/>
      <c r="BA935" s="575"/>
      <c r="BB935" s="575"/>
    </row>
    <row r="936" spans="9:54" x14ac:dyDescent="0.25">
      <c r="I936" s="23"/>
      <c r="AE936" s="31"/>
      <c r="AZ936" s="575"/>
      <c r="BA936" s="575"/>
      <c r="BB936" s="575"/>
    </row>
    <row r="937" spans="9:54" x14ac:dyDescent="0.25">
      <c r="I937" s="23"/>
      <c r="AE937" s="31"/>
      <c r="AZ937" s="575"/>
      <c r="BA937" s="575"/>
      <c r="BB937" s="575"/>
    </row>
    <row r="938" spans="9:54" x14ac:dyDescent="0.25">
      <c r="I938" s="23"/>
      <c r="AE938" s="31"/>
      <c r="AZ938" s="575"/>
      <c r="BA938" s="575"/>
      <c r="BB938" s="575"/>
    </row>
    <row r="939" spans="9:54" x14ac:dyDescent="0.25">
      <c r="I939" s="23"/>
      <c r="AE939" s="31"/>
      <c r="AZ939" s="575"/>
      <c r="BA939" s="575"/>
      <c r="BB939" s="575"/>
    </row>
    <row r="940" spans="9:54" x14ac:dyDescent="0.25">
      <c r="I940" s="23"/>
      <c r="AE940" s="31"/>
      <c r="AZ940" s="575"/>
      <c r="BA940" s="575"/>
      <c r="BB940" s="575"/>
    </row>
    <row r="941" spans="9:54" x14ac:dyDescent="0.25">
      <c r="I941" s="23"/>
      <c r="AE941" s="31"/>
      <c r="AZ941" s="575"/>
      <c r="BA941" s="575"/>
      <c r="BB941" s="575"/>
    </row>
    <row r="942" spans="9:54" x14ac:dyDescent="0.25">
      <c r="I942" s="23"/>
      <c r="AE942" s="31"/>
      <c r="AZ942" s="575"/>
      <c r="BA942" s="575"/>
      <c r="BB942" s="575"/>
    </row>
    <row r="943" spans="9:54" x14ac:dyDescent="0.25">
      <c r="I943" s="23"/>
      <c r="AE943" s="31"/>
      <c r="AZ943" s="575"/>
      <c r="BA943" s="575"/>
      <c r="BB943" s="575"/>
    </row>
    <row r="944" spans="9:54" x14ac:dyDescent="0.25">
      <c r="I944" s="23"/>
      <c r="AE944" s="31"/>
      <c r="AZ944" s="575"/>
      <c r="BA944" s="575"/>
      <c r="BB944" s="575"/>
    </row>
    <row r="945" spans="9:54" x14ac:dyDescent="0.25">
      <c r="I945" s="23"/>
      <c r="AE945" s="31"/>
      <c r="AZ945" s="575"/>
      <c r="BA945" s="575"/>
      <c r="BB945" s="575"/>
    </row>
    <row r="946" spans="9:54" x14ac:dyDescent="0.25">
      <c r="I946" s="23"/>
      <c r="AE946" s="31"/>
      <c r="AZ946" s="575"/>
      <c r="BA946" s="575"/>
      <c r="BB946" s="575"/>
    </row>
    <row r="947" spans="9:54" x14ac:dyDescent="0.25">
      <c r="I947" s="23"/>
      <c r="AE947" s="31"/>
      <c r="AZ947" s="575"/>
      <c r="BA947" s="575"/>
      <c r="BB947" s="575"/>
    </row>
    <row r="948" spans="9:54" x14ac:dyDescent="0.25">
      <c r="I948" s="23"/>
      <c r="AE948" s="31"/>
      <c r="AZ948" s="575"/>
      <c r="BA948" s="575"/>
      <c r="BB948" s="575"/>
    </row>
    <row r="949" spans="9:54" x14ac:dyDescent="0.25">
      <c r="I949" s="23"/>
      <c r="AE949" s="31"/>
      <c r="AZ949" s="575"/>
      <c r="BA949" s="575"/>
      <c r="BB949" s="575"/>
    </row>
    <row r="950" spans="9:54" x14ac:dyDescent="0.25">
      <c r="I950" s="23"/>
      <c r="AE950" s="31"/>
      <c r="AZ950" s="575"/>
      <c r="BA950" s="575"/>
      <c r="BB950" s="575"/>
    </row>
    <row r="951" spans="9:54" x14ac:dyDescent="0.25">
      <c r="I951" s="23"/>
      <c r="AE951" s="31"/>
      <c r="AZ951" s="575"/>
      <c r="BA951" s="575"/>
      <c r="BB951" s="575"/>
    </row>
    <row r="952" spans="9:54" x14ac:dyDescent="0.25">
      <c r="I952" s="23"/>
      <c r="AE952" s="31"/>
      <c r="AZ952" s="575"/>
      <c r="BA952" s="575"/>
      <c r="BB952" s="575"/>
    </row>
    <row r="953" spans="9:54" x14ac:dyDescent="0.25">
      <c r="I953" s="23"/>
      <c r="AE953" s="31"/>
      <c r="AZ953" s="575"/>
      <c r="BA953" s="575"/>
      <c r="BB953" s="575"/>
    </row>
    <row r="954" spans="9:54" x14ac:dyDescent="0.25">
      <c r="I954" s="23"/>
      <c r="AE954" s="31"/>
      <c r="AZ954" s="575"/>
      <c r="BA954" s="575"/>
      <c r="BB954" s="575"/>
    </row>
    <row r="955" spans="9:54" x14ac:dyDescent="0.25">
      <c r="I955" s="23"/>
      <c r="AE955" s="31"/>
      <c r="AZ955" s="575"/>
      <c r="BA955" s="575"/>
      <c r="BB955" s="575"/>
    </row>
    <row r="956" spans="9:54" x14ac:dyDescent="0.25">
      <c r="I956" s="23"/>
      <c r="AE956" s="31"/>
      <c r="AZ956" s="575"/>
      <c r="BA956" s="575"/>
      <c r="BB956" s="575"/>
    </row>
    <row r="957" spans="9:54" x14ac:dyDescent="0.25">
      <c r="I957" s="23"/>
      <c r="AE957" s="31"/>
      <c r="AZ957" s="575"/>
      <c r="BA957" s="575"/>
      <c r="BB957" s="575"/>
    </row>
    <row r="958" spans="9:54" x14ac:dyDescent="0.25">
      <c r="I958" s="23"/>
      <c r="AE958" s="31"/>
      <c r="AZ958" s="575"/>
      <c r="BA958" s="575"/>
      <c r="BB958" s="575"/>
    </row>
    <row r="959" spans="9:54" x14ac:dyDescent="0.25">
      <c r="I959" s="23"/>
      <c r="AE959" s="31"/>
      <c r="AZ959" s="575"/>
      <c r="BA959" s="575"/>
      <c r="BB959" s="575"/>
    </row>
    <row r="960" spans="9:54" x14ac:dyDescent="0.25">
      <c r="I960" s="23"/>
      <c r="AE960" s="31"/>
      <c r="AZ960" s="575"/>
      <c r="BA960" s="575"/>
      <c r="BB960" s="575"/>
    </row>
    <row r="961" spans="9:54" x14ac:dyDescent="0.25">
      <c r="I961" s="23"/>
      <c r="AE961" s="31"/>
      <c r="AZ961" s="575"/>
      <c r="BA961" s="575"/>
      <c r="BB961" s="575"/>
    </row>
    <row r="962" spans="9:54" x14ac:dyDescent="0.25">
      <c r="I962" s="23"/>
      <c r="AE962" s="31"/>
      <c r="AZ962" s="575"/>
      <c r="BA962" s="575"/>
      <c r="BB962" s="575"/>
    </row>
    <row r="963" spans="9:54" x14ac:dyDescent="0.25">
      <c r="I963" s="23"/>
      <c r="AE963" s="31"/>
      <c r="AZ963" s="575"/>
      <c r="BA963" s="575"/>
      <c r="BB963" s="575"/>
    </row>
    <row r="964" spans="9:54" x14ac:dyDescent="0.25">
      <c r="I964" s="23"/>
      <c r="AE964" s="31"/>
      <c r="AZ964" s="575"/>
      <c r="BA964" s="575"/>
      <c r="BB964" s="575"/>
    </row>
    <row r="965" spans="9:54" x14ac:dyDescent="0.25">
      <c r="I965" s="23"/>
      <c r="AE965" s="31"/>
      <c r="AZ965" s="575"/>
      <c r="BA965" s="575"/>
      <c r="BB965" s="575"/>
    </row>
    <row r="966" spans="9:54" x14ac:dyDescent="0.25">
      <c r="I966" s="23"/>
      <c r="AE966" s="31"/>
      <c r="AZ966" s="575"/>
      <c r="BA966" s="575"/>
      <c r="BB966" s="575"/>
    </row>
    <row r="967" spans="9:54" x14ac:dyDescent="0.25">
      <c r="I967" s="23"/>
      <c r="AE967" s="31"/>
      <c r="AZ967" s="575"/>
      <c r="BA967" s="575"/>
      <c r="BB967" s="575"/>
    </row>
    <row r="968" spans="9:54" x14ac:dyDescent="0.25">
      <c r="I968" s="23"/>
      <c r="AE968" s="31"/>
      <c r="AZ968" s="575"/>
      <c r="BA968" s="575"/>
      <c r="BB968" s="575"/>
    </row>
    <row r="969" spans="9:54" x14ac:dyDescent="0.25">
      <c r="I969" s="23"/>
      <c r="AE969" s="31"/>
      <c r="AZ969" s="575"/>
      <c r="BA969" s="575"/>
      <c r="BB969" s="575"/>
    </row>
    <row r="970" spans="9:54" x14ac:dyDescent="0.25">
      <c r="I970" s="23"/>
      <c r="AE970" s="31"/>
      <c r="AZ970" s="575"/>
      <c r="BA970" s="575"/>
      <c r="BB970" s="575"/>
    </row>
    <row r="971" spans="9:54" x14ac:dyDescent="0.25">
      <c r="I971" s="23"/>
      <c r="AE971" s="31"/>
      <c r="AZ971" s="575"/>
      <c r="BA971" s="575"/>
      <c r="BB971" s="575"/>
    </row>
    <row r="972" spans="9:54" x14ac:dyDescent="0.25">
      <c r="I972" s="23"/>
      <c r="AE972" s="31"/>
      <c r="AZ972" s="575"/>
      <c r="BA972" s="575"/>
      <c r="BB972" s="575"/>
    </row>
    <row r="973" spans="9:54" x14ac:dyDescent="0.25">
      <c r="I973" s="23"/>
      <c r="AE973" s="31"/>
      <c r="AZ973" s="575"/>
      <c r="BA973" s="575"/>
      <c r="BB973" s="575"/>
    </row>
    <row r="974" spans="9:54" x14ac:dyDescent="0.25">
      <c r="I974" s="23"/>
      <c r="AE974" s="31"/>
      <c r="AZ974" s="575"/>
      <c r="BA974" s="575"/>
      <c r="BB974" s="575"/>
    </row>
    <row r="975" spans="9:54" x14ac:dyDescent="0.25">
      <c r="I975" s="23"/>
      <c r="AE975" s="31"/>
      <c r="AZ975" s="575"/>
      <c r="BA975" s="575"/>
      <c r="BB975" s="575"/>
    </row>
    <row r="976" spans="9:54" x14ac:dyDescent="0.25">
      <c r="I976" s="23"/>
      <c r="AE976" s="31"/>
      <c r="AZ976" s="575"/>
      <c r="BA976" s="575"/>
      <c r="BB976" s="575"/>
    </row>
    <row r="977" spans="9:54" x14ac:dyDescent="0.25">
      <c r="I977" s="23"/>
      <c r="AE977" s="31"/>
      <c r="AZ977" s="575"/>
      <c r="BA977" s="575"/>
      <c r="BB977" s="575"/>
    </row>
    <row r="978" spans="9:54" x14ac:dyDescent="0.25">
      <c r="I978" s="23"/>
      <c r="AE978" s="31"/>
      <c r="AZ978" s="575"/>
      <c r="BA978" s="575"/>
      <c r="BB978" s="575"/>
    </row>
    <row r="979" spans="9:54" x14ac:dyDescent="0.25">
      <c r="I979" s="23"/>
      <c r="AE979" s="31"/>
      <c r="AZ979" s="575"/>
      <c r="BA979" s="575"/>
      <c r="BB979" s="575"/>
    </row>
    <row r="980" spans="9:54" x14ac:dyDescent="0.25">
      <c r="I980" s="23"/>
      <c r="AE980" s="31"/>
      <c r="AZ980" s="575"/>
      <c r="BA980" s="575"/>
      <c r="BB980" s="575"/>
    </row>
    <row r="981" spans="9:54" x14ac:dyDescent="0.25">
      <c r="I981" s="23"/>
      <c r="AE981" s="31"/>
      <c r="AZ981" s="575"/>
      <c r="BA981" s="575"/>
      <c r="BB981" s="575"/>
    </row>
    <row r="982" spans="9:54" x14ac:dyDescent="0.25">
      <c r="I982" s="23"/>
      <c r="AE982" s="31"/>
      <c r="AZ982" s="575"/>
      <c r="BA982" s="575"/>
      <c r="BB982" s="575"/>
    </row>
    <row r="983" spans="9:54" x14ac:dyDescent="0.25">
      <c r="I983" s="23"/>
      <c r="AE983" s="31"/>
      <c r="AZ983" s="575"/>
      <c r="BA983" s="575"/>
      <c r="BB983" s="575"/>
    </row>
    <row r="984" spans="9:54" x14ac:dyDescent="0.25">
      <c r="I984" s="23"/>
      <c r="AE984" s="31"/>
      <c r="AZ984" s="575"/>
      <c r="BA984" s="575"/>
      <c r="BB984" s="575"/>
    </row>
    <row r="985" spans="9:54" x14ac:dyDescent="0.25">
      <c r="I985" s="23"/>
      <c r="AE985" s="31"/>
      <c r="AZ985" s="575"/>
      <c r="BA985" s="575"/>
      <c r="BB985" s="575"/>
    </row>
    <row r="986" spans="9:54" x14ac:dyDescent="0.25">
      <c r="I986" s="23"/>
      <c r="AE986" s="31"/>
      <c r="AZ986" s="575"/>
      <c r="BA986" s="575"/>
      <c r="BB986" s="575"/>
    </row>
    <row r="987" spans="9:54" x14ac:dyDescent="0.25">
      <c r="I987" s="23"/>
      <c r="AE987" s="31"/>
      <c r="AZ987" s="575"/>
      <c r="BA987" s="575"/>
      <c r="BB987" s="575"/>
    </row>
    <row r="988" spans="9:54" x14ac:dyDescent="0.25">
      <c r="I988" s="23"/>
      <c r="AE988" s="31"/>
      <c r="AZ988" s="575"/>
      <c r="BA988" s="575"/>
      <c r="BB988" s="575"/>
    </row>
    <row r="989" spans="9:54" x14ac:dyDescent="0.25">
      <c r="I989" s="23"/>
      <c r="AE989" s="31"/>
      <c r="AZ989" s="575"/>
      <c r="BA989" s="575"/>
      <c r="BB989" s="575"/>
    </row>
    <row r="990" spans="9:54" x14ac:dyDescent="0.25">
      <c r="I990" s="23"/>
      <c r="AE990" s="31"/>
      <c r="AZ990" s="575"/>
      <c r="BA990" s="575"/>
      <c r="BB990" s="575"/>
    </row>
    <row r="991" spans="9:54" x14ac:dyDescent="0.25">
      <c r="I991" s="23"/>
      <c r="AE991" s="31"/>
      <c r="AZ991" s="575"/>
      <c r="BA991" s="575"/>
      <c r="BB991" s="575"/>
    </row>
    <row r="992" spans="9:54" x14ac:dyDescent="0.25">
      <c r="I992" s="23"/>
      <c r="AE992" s="31"/>
      <c r="AZ992" s="575"/>
      <c r="BA992" s="575"/>
      <c r="BB992" s="575"/>
    </row>
    <row r="993" spans="9:54" x14ac:dyDescent="0.25">
      <c r="I993" s="23"/>
      <c r="AE993" s="31"/>
      <c r="AZ993" s="575"/>
      <c r="BA993" s="575"/>
      <c r="BB993" s="575"/>
    </row>
    <row r="994" spans="9:54" x14ac:dyDescent="0.25">
      <c r="I994" s="23"/>
      <c r="AE994" s="31"/>
      <c r="AZ994" s="575"/>
      <c r="BA994" s="575"/>
      <c r="BB994" s="575"/>
    </row>
    <row r="995" spans="9:54" x14ac:dyDescent="0.25">
      <c r="I995" s="23"/>
      <c r="AE995" s="31"/>
      <c r="AZ995" s="575"/>
      <c r="BA995" s="575"/>
      <c r="BB995" s="575"/>
    </row>
    <row r="996" spans="9:54" x14ac:dyDescent="0.25">
      <c r="I996" s="23"/>
      <c r="AE996" s="31"/>
      <c r="AZ996" s="575"/>
      <c r="BA996" s="575"/>
      <c r="BB996" s="575"/>
    </row>
    <row r="997" spans="9:54" x14ac:dyDescent="0.25">
      <c r="I997" s="23"/>
      <c r="AE997" s="31"/>
      <c r="AZ997" s="575"/>
      <c r="BA997" s="575"/>
      <c r="BB997" s="575"/>
    </row>
    <row r="998" spans="9:54" x14ac:dyDescent="0.25">
      <c r="I998" s="23"/>
      <c r="AE998" s="31"/>
      <c r="AZ998" s="575"/>
      <c r="BA998" s="575"/>
      <c r="BB998" s="575"/>
    </row>
    <row r="999" spans="9:54" x14ac:dyDescent="0.25">
      <c r="I999" s="23"/>
      <c r="AE999" s="31"/>
      <c r="AZ999" s="575"/>
      <c r="BA999" s="575"/>
      <c r="BB999" s="575"/>
    </row>
    <row r="1000" spans="9:54" x14ac:dyDescent="0.25">
      <c r="I1000" s="23"/>
      <c r="AE1000" s="31"/>
      <c r="AZ1000" s="575"/>
      <c r="BA1000" s="575"/>
      <c r="BB1000" s="575"/>
    </row>
    <row r="1001" spans="9:54" x14ac:dyDescent="0.25">
      <c r="I1001" s="23"/>
      <c r="AE1001" s="31"/>
      <c r="AZ1001" s="575"/>
      <c r="BA1001" s="575"/>
      <c r="BB1001" s="575"/>
    </row>
    <row r="1002" spans="9:54" x14ac:dyDescent="0.25">
      <c r="I1002" s="23"/>
      <c r="AE1002" s="31"/>
      <c r="AZ1002" s="575"/>
      <c r="BA1002" s="575"/>
      <c r="BB1002" s="575"/>
    </row>
    <row r="1003" spans="9:54" x14ac:dyDescent="0.25">
      <c r="I1003" s="23"/>
      <c r="AE1003" s="31"/>
      <c r="AZ1003" s="575"/>
      <c r="BA1003" s="575"/>
      <c r="BB1003" s="575"/>
    </row>
    <row r="1004" spans="9:54" x14ac:dyDescent="0.25">
      <c r="I1004" s="23"/>
      <c r="AE1004" s="31"/>
      <c r="AZ1004" s="575"/>
      <c r="BA1004" s="575"/>
      <c r="BB1004" s="575"/>
    </row>
    <row r="1005" spans="9:54" x14ac:dyDescent="0.25">
      <c r="I1005" s="23"/>
      <c r="AE1005" s="31"/>
      <c r="AZ1005" s="575"/>
      <c r="BA1005" s="575"/>
      <c r="BB1005" s="575"/>
    </row>
    <row r="1006" spans="9:54" x14ac:dyDescent="0.25">
      <c r="I1006" s="23"/>
      <c r="AE1006" s="31"/>
      <c r="AZ1006" s="575"/>
      <c r="BA1006" s="575"/>
      <c r="BB1006" s="575"/>
    </row>
    <row r="1007" spans="9:54" x14ac:dyDescent="0.25">
      <c r="I1007" s="23"/>
      <c r="AE1007" s="31"/>
      <c r="AZ1007" s="575"/>
      <c r="BA1007" s="575"/>
      <c r="BB1007" s="575"/>
    </row>
    <row r="1008" spans="9:54" x14ac:dyDescent="0.25">
      <c r="I1008" s="23"/>
      <c r="AE1008" s="31"/>
      <c r="AZ1008" s="575"/>
      <c r="BA1008" s="575"/>
      <c r="BB1008" s="575"/>
    </row>
    <row r="1009" spans="9:54" x14ac:dyDescent="0.25">
      <c r="I1009" s="23"/>
      <c r="AE1009" s="31"/>
      <c r="AZ1009" s="575"/>
      <c r="BA1009" s="575"/>
      <c r="BB1009" s="575"/>
    </row>
    <row r="1010" spans="9:54" x14ac:dyDescent="0.25">
      <c r="I1010" s="23"/>
      <c r="AE1010" s="31"/>
      <c r="AZ1010" s="575"/>
      <c r="BA1010" s="575"/>
      <c r="BB1010" s="575"/>
    </row>
    <row r="1011" spans="9:54" x14ac:dyDescent="0.25">
      <c r="I1011" s="23"/>
      <c r="AE1011" s="31"/>
      <c r="AZ1011" s="575"/>
      <c r="BA1011" s="575"/>
      <c r="BB1011" s="575"/>
    </row>
    <row r="1012" spans="9:54" x14ac:dyDescent="0.25">
      <c r="I1012" s="23"/>
      <c r="AE1012" s="31"/>
      <c r="AZ1012" s="575"/>
      <c r="BA1012" s="575"/>
      <c r="BB1012" s="575"/>
    </row>
    <row r="1013" spans="9:54" x14ac:dyDescent="0.25">
      <c r="I1013" s="23"/>
      <c r="AE1013" s="31"/>
      <c r="AZ1013" s="575"/>
      <c r="BA1013" s="575"/>
      <c r="BB1013" s="575"/>
    </row>
    <row r="1014" spans="9:54" x14ac:dyDescent="0.25">
      <c r="I1014" s="23"/>
      <c r="AE1014" s="31"/>
      <c r="AZ1014" s="575"/>
      <c r="BA1014" s="575"/>
      <c r="BB1014" s="575"/>
    </row>
    <row r="1015" spans="9:54" x14ac:dyDescent="0.25">
      <c r="I1015" s="23"/>
      <c r="AE1015" s="31"/>
      <c r="AZ1015" s="575"/>
      <c r="BA1015" s="575"/>
      <c r="BB1015" s="575"/>
    </row>
    <row r="1016" spans="9:54" x14ac:dyDescent="0.25">
      <c r="I1016" s="23"/>
      <c r="AE1016" s="31"/>
      <c r="AZ1016" s="575"/>
      <c r="BA1016" s="575"/>
      <c r="BB1016" s="575"/>
    </row>
    <row r="1017" spans="9:54" x14ac:dyDescent="0.25">
      <c r="I1017" s="23"/>
      <c r="AE1017" s="31"/>
      <c r="AZ1017" s="575"/>
      <c r="BA1017" s="575"/>
      <c r="BB1017" s="575"/>
    </row>
    <row r="1018" spans="9:54" x14ac:dyDescent="0.25">
      <c r="I1018" s="23"/>
      <c r="AE1018" s="31"/>
      <c r="AZ1018" s="575"/>
      <c r="BA1018" s="575"/>
      <c r="BB1018" s="575"/>
    </row>
    <row r="1019" spans="9:54" x14ac:dyDescent="0.25">
      <c r="I1019" s="23"/>
      <c r="AE1019" s="31"/>
      <c r="AZ1019" s="575"/>
      <c r="BA1019" s="575"/>
      <c r="BB1019" s="575"/>
    </row>
    <row r="1020" spans="9:54" x14ac:dyDescent="0.25">
      <c r="I1020" s="23"/>
      <c r="AE1020" s="31"/>
      <c r="AZ1020" s="575"/>
      <c r="BA1020" s="575"/>
      <c r="BB1020" s="575"/>
    </row>
    <row r="1021" spans="9:54" x14ac:dyDescent="0.25">
      <c r="I1021" s="23"/>
      <c r="AE1021" s="31"/>
      <c r="AZ1021" s="575"/>
      <c r="BA1021" s="575"/>
      <c r="BB1021" s="575"/>
    </row>
    <row r="1022" spans="9:54" x14ac:dyDescent="0.25">
      <c r="I1022" s="23"/>
      <c r="AE1022" s="31"/>
      <c r="AZ1022" s="575"/>
      <c r="BA1022" s="575"/>
      <c r="BB1022" s="575"/>
    </row>
    <row r="1023" spans="9:54" x14ac:dyDescent="0.25">
      <c r="I1023" s="23"/>
      <c r="AE1023" s="31"/>
      <c r="AZ1023" s="575"/>
      <c r="BA1023" s="575"/>
      <c r="BB1023" s="575"/>
    </row>
    <row r="1024" spans="9:54" x14ac:dyDescent="0.25">
      <c r="I1024" s="23"/>
      <c r="AE1024" s="31"/>
      <c r="AZ1024" s="575"/>
      <c r="BA1024" s="575"/>
      <c r="BB1024" s="575"/>
    </row>
    <row r="1025" spans="9:54" x14ac:dyDescent="0.25">
      <c r="I1025" s="23"/>
      <c r="AE1025" s="31"/>
      <c r="AZ1025" s="575"/>
      <c r="BA1025" s="575"/>
      <c r="BB1025" s="575"/>
    </row>
    <row r="1026" spans="9:54" x14ac:dyDescent="0.25">
      <c r="I1026" s="23"/>
      <c r="AE1026" s="31"/>
      <c r="AZ1026" s="575"/>
      <c r="BA1026" s="575"/>
      <c r="BB1026" s="575"/>
    </row>
    <row r="1027" spans="9:54" x14ac:dyDescent="0.25">
      <c r="I1027" s="23"/>
      <c r="AE1027" s="31"/>
      <c r="AZ1027" s="575"/>
      <c r="BA1027" s="575"/>
      <c r="BB1027" s="575"/>
    </row>
    <row r="1028" spans="9:54" x14ac:dyDescent="0.25">
      <c r="I1028" s="23"/>
      <c r="AE1028" s="31"/>
      <c r="AZ1028" s="575"/>
      <c r="BA1028" s="575"/>
      <c r="BB1028" s="575"/>
    </row>
    <row r="1029" spans="9:54" x14ac:dyDescent="0.25">
      <c r="I1029" s="23"/>
      <c r="AE1029" s="31"/>
      <c r="AZ1029" s="575"/>
      <c r="BA1029" s="575"/>
      <c r="BB1029" s="575"/>
    </row>
    <row r="1030" spans="9:54" x14ac:dyDescent="0.25">
      <c r="I1030" s="23"/>
      <c r="AE1030" s="31"/>
      <c r="AZ1030" s="575"/>
      <c r="BA1030" s="575"/>
      <c r="BB1030" s="575"/>
    </row>
    <row r="1031" spans="9:54" x14ac:dyDescent="0.25">
      <c r="I1031" s="23"/>
      <c r="AE1031" s="31"/>
      <c r="AZ1031" s="575"/>
      <c r="BA1031" s="575"/>
      <c r="BB1031" s="575"/>
    </row>
    <row r="1032" spans="9:54" x14ac:dyDescent="0.25">
      <c r="I1032" s="23"/>
      <c r="AE1032" s="31"/>
      <c r="AZ1032" s="575"/>
      <c r="BA1032" s="575"/>
      <c r="BB1032" s="575"/>
    </row>
    <row r="1033" spans="9:54" x14ac:dyDescent="0.25">
      <c r="I1033" s="23"/>
      <c r="AE1033" s="31"/>
      <c r="AZ1033" s="575"/>
      <c r="BA1033" s="575"/>
      <c r="BB1033" s="575"/>
    </row>
    <row r="1034" spans="9:54" x14ac:dyDescent="0.25">
      <c r="I1034" s="23"/>
      <c r="AE1034" s="31"/>
      <c r="AZ1034" s="575"/>
      <c r="BA1034" s="575"/>
      <c r="BB1034" s="575"/>
    </row>
    <row r="1035" spans="9:54" x14ac:dyDescent="0.25">
      <c r="I1035" s="23"/>
      <c r="AE1035" s="31"/>
      <c r="AZ1035" s="575"/>
      <c r="BA1035" s="575"/>
      <c r="BB1035" s="575"/>
    </row>
    <row r="1036" spans="9:54" x14ac:dyDescent="0.25">
      <c r="I1036" s="23"/>
      <c r="AE1036" s="31"/>
      <c r="AZ1036" s="575"/>
      <c r="BA1036" s="575"/>
      <c r="BB1036" s="575"/>
    </row>
    <row r="1037" spans="9:54" x14ac:dyDescent="0.25">
      <c r="I1037" s="23"/>
      <c r="AE1037" s="31"/>
      <c r="AZ1037" s="575"/>
      <c r="BA1037" s="575"/>
      <c r="BB1037" s="575"/>
    </row>
    <row r="1038" spans="9:54" x14ac:dyDescent="0.25">
      <c r="I1038" s="23"/>
      <c r="AE1038" s="31"/>
      <c r="AZ1038" s="575"/>
      <c r="BA1038" s="575"/>
      <c r="BB1038" s="575"/>
    </row>
    <row r="1039" spans="9:54" x14ac:dyDescent="0.25">
      <c r="I1039" s="23"/>
      <c r="AE1039" s="31"/>
      <c r="AZ1039" s="575"/>
      <c r="BA1039" s="575"/>
      <c r="BB1039" s="575"/>
    </row>
    <row r="1040" spans="9:54" x14ac:dyDescent="0.25">
      <c r="I1040" s="23"/>
      <c r="AE1040" s="31"/>
      <c r="AZ1040" s="575"/>
      <c r="BA1040" s="575"/>
      <c r="BB1040" s="575"/>
    </row>
    <row r="1041" spans="9:54" x14ac:dyDescent="0.25">
      <c r="I1041" s="23"/>
      <c r="AE1041" s="31"/>
      <c r="AZ1041" s="575"/>
      <c r="BA1041" s="575"/>
      <c r="BB1041" s="575"/>
    </row>
    <row r="1042" spans="9:54" x14ac:dyDescent="0.25">
      <c r="I1042" s="23"/>
      <c r="AE1042" s="31"/>
      <c r="AZ1042" s="575"/>
      <c r="BA1042" s="575"/>
      <c r="BB1042" s="575"/>
    </row>
    <row r="1043" spans="9:54" x14ac:dyDescent="0.25">
      <c r="I1043" s="23"/>
      <c r="AE1043" s="31"/>
      <c r="AZ1043" s="575"/>
      <c r="BA1043" s="575"/>
      <c r="BB1043" s="575"/>
    </row>
    <row r="1044" spans="9:54" x14ac:dyDescent="0.25">
      <c r="I1044" s="23"/>
      <c r="AE1044" s="31"/>
      <c r="AZ1044" s="575"/>
      <c r="BA1044" s="575"/>
      <c r="BB1044" s="575"/>
    </row>
    <row r="1045" spans="9:54" x14ac:dyDescent="0.25">
      <c r="I1045" s="23"/>
      <c r="AE1045" s="31"/>
      <c r="AZ1045" s="575"/>
      <c r="BA1045" s="575"/>
      <c r="BB1045" s="575"/>
    </row>
    <row r="1046" spans="9:54" x14ac:dyDescent="0.25">
      <c r="I1046" s="23"/>
      <c r="AE1046" s="31"/>
      <c r="AZ1046" s="575"/>
      <c r="BA1046" s="575"/>
      <c r="BB1046" s="575"/>
    </row>
    <row r="1047" spans="9:54" x14ac:dyDescent="0.25">
      <c r="I1047" s="23"/>
      <c r="AE1047" s="31"/>
      <c r="AZ1047" s="575"/>
      <c r="BA1047" s="575"/>
      <c r="BB1047" s="575"/>
    </row>
    <row r="1048" spans="9:54" x14ac:dyDescent="0.25">
      <c r="I1048" s="23"/>
      <c r="AE1048" s="31"/>
      <c r="AZ1048" s="575"/>
      <c r="BA1048" s="575"/>
      <c r="BB1048" s="575"/>
    </row>
    <row r="1049" spans="9:54" x14ac:dyDescent="0.25">
      <c r="I1049" s="23"/>
      <c r="AE1049" s="31"/>
      <c r="AZ1049" s="575"/>
      <c r="BA1049" s="575"/>
      <c r="BB1049" s="575"/>
    </row>
    <row r="1050" spans="9:54" x14ac:dyDescent="0.25">
      <c r="I1050" s="23"/>
      <c r="AE1050" s="31"/>
      <c r="AZ1050" s="575"/>
      <c r="BA1050" s="575"/>
      <c r="BB1050" s="575"/>
    </row>
    <row r="1051" spans="9:54" x14ac:dyDescent="0.25">
      <c r="I1051" s="23"/>
      <c r="AE1051" s="31"/>
      <c r="AZ1051" s="575"/>
      <c r="BA1051" s="575"/>
      <c r="BB1051" s="575"/>
    </row>
    <row r="1052" spans="9:54" x14ac:dyDescent="0.25">
      <c r="I1052" s="23"/>
      <c r="AE1052" s="31"/>
      <c r="AZ1052" s="575"/>
      <c r="BA1052" s="575"/>
      <c r="BB1052" s="575"/>
    </row>
    <row r="1053" spans="9:54" x14ac:dyDescent="0.25">
      <c r="I1053" s="23"/>
      <c r="AE1053" s="31"/>
      <c r="AZ1053" s="575"/>
      <c r="BA1053" s="575"/>
      <c r="BB1053" s="575"/>
    </row>
    <row r="1054" spans="9:54" x14ac:dyDescent="0.25">
      <c r="I1054" s="23"/>
      <c r="AE1054" s="31"/>
      <c r="AZ1054" s="575"/>
      <c r="BA1054" s="575"/>
      <c r="BB1054" s="575"/>
    </row>
    <row r="1055" spans="9:54" x14ac:dyDescent="0.25">
      <c r="I1055" s="23"/>
      <c r="AE1055" s="31"/>
      <c r="AZ1055" s="575"/>
      <c r="BA1055" s="575"/>
      <c r="BB1055" s="575"/>
    </row>
    <row r="1056" spans="9:54" x14ac:dyDescent="0.25">
      <c r="I1056" s="23"/>
      <c r="AE1056" s="31"/>
      <c r="AZ1056" s="575"/>
      <c r="BA1056" s="575"/>
      <c r="BB1056" s="575"/>
    </row>
    <row r="1057" spans="9:54" x14ac:dyDescent="0.25">
      <c r="I1057" s="23"/>
      <c r="AE1057" s="31"/>
      <c r="AZ1057" s="575"/>
      <c r="BA1057" s="575"/>
      <c r="BB1057" s="575"/>
    </row>
    <row r="1058" spans="9:54" x14ac:dyDescent="0.25">
      <c r="I1058" s="23"/>
      <c r="AE1058" s="31"/>
      <c r="AZ1058" s="575"/>
      <c r="BA1058" s="575"/>
      <c r="BB1058" s="575"/>
    </row>
    <row r="1059" spans="9:54" x14ac:dyDescent="0.25">
      <c r="I1059" s="23"/>
      <c r="AE1059" s="31"/>
      <c r="AZ1059" s="575"/>
      <c r="BA1059" s="575"/>
      <c r="BB1059" s="575"/>
    </row>
    <row r="1060" spans="9:54" x14ac:dyDescent="0.25">
      <c r="I1060" s="23"/>
      <c r="AE1060" s="31"/>
      <c r="AZ1060" s="575"/>
      <c r="BA1060" s="575"/>
      <c r="BB1060" s="575"/>
    </row>
    <row r="1061" spans="9:54" x14ac:dyDescent="0.25">
      <c r="I1061" s="23"/>
      <c r="AE1061" s="31"/>
      <c r="AZ1061" s="575"/>
      <c r="BA1061" s="575"/>
      <c r="BB1061" s="575"/>
    </row>
    <row r="1062" spans="9:54" x14ac:dyDescent="0.25">
      <c r="I1062" s="23"/>
      <c r="AE1062" s="31"/>
      <c r="AZ1062" s="575"/>
      <c r="BA1062" s="575"/>
      <c r="BB1062" s="575"/>
    </row>
    <row r="1063" spans="9:54" x14ac:dyDescent="0.25">
      <c r="I1063" s="23"/>
      <c r="AE1063" s="31"/>
      <c r="AZ1063" s="575"/>
      <c r="BA1063" s="575"/>
      <c r="BB1063" s="575"/>
    </row>
    <row r="1064" spans="9:54" x14ac:dyDescent="0.25">
      <c r="I1064" s="23"/>
      <c r="AE1064" s="31"/>
      <c r="AZ1064" s="575"/>
      <c r="BA1064" s="575"/>
      <c r="BB1064" s="575"/>
    </row>
    <row r="1065" spans="9:54" x14ac:dyDescent="0.25">
      <c r="I1065" s="23"/>
      <c r="AE1065" s="31"/>
      <c r="AZ1065" s="575"/>
      <c r="BA1065" s="575"/>
      <c r="BB1065" s="575"/>
    </row>
    <row r="1066" spans="9:54" x14ac:dyDescent="0.25">
      <c r="I1066" s="23"/>
      <c r="AE1066" s="31"/>
      <c r="AZ1066" s="575"/>
      <c r="BA1066" s="575"/>
      <c r="BB1066" s="575"/>
    </row>
    <row r="1067" spans="9:54" x14ac:dyDescent="0.25">
      <c r="I1067" s="23"/>
      <c r="AE1067" s="31"/>
      <c r="AZ1067" s="575"/>
      <c r="BA1067" s="575"/>
      <c r="BB1067" s="575"/>
    </row>
    <row r="1068" spans="9:54" x14ac:dyDescent="0.25">
      <c r="I1068" s="23"/>
      <c r="AE1068" s="31"/>
      <c r="AZ1068" s="575"/>
      <c r="BA1068" s="575"/>
      <c r="BB1068" s="575"/>
    </row>
    <row r="1069" spans="9:54" x14ac:dyDescent="0.25">
      <c r="I1069" s="23"/>
      <c r="AE1069" s="31"/>
      <c r="AZ1069" s="575"/>
      <c r="BA1069" s="575"/>
      <c r="BB1069" s="575"/>
    </row>
    <row r="1070" spans="9:54" x14ac:dyDescent="0.25">
      <c r="I1070" s="23"/>
      <c r="AE1070" s="31"/>
      <c r="AZ1070" s="575"/>
      <c r="BA1070" s="575"/>
      <c r="BB1070" s="575"/>
    </row>
    <row r="1071" spans="9:54" x14ac:dyDescent="0.25">
      <c r="I1071" s="23"/>
      <c r="AE1071" s="31"/>
      <c r="AZ1071" s="575"/>
      <c r="BA1071" s="575"/>
      <c r="BB1071" s="575"/>
    </row>
    <row r="1072" spans="9:54" x14ac:dyDescent="0.25">
      <c r="I1072" s="23"/>
      <c r="AE1072" s="31"/>
      <c r="AZ1072" s="575"/>
      <c r="BA1072" s="575"/>
      <c r="BB1072" s="575"/>
    </row>
    <row r="1073" spans="9:54" x14ac:dyDescent="0.25">
      <c r="I1073" s="23"/>
      <c r="AE1073" s="31"/>
      <c r="AZ1073" s="575"/>
      <c r="BA1073" s="575"/>
      <c r="BB1073" s="575"/>
    </row>
    <row r="1074" spans="9:54" x14ac:dyDescent="0.25">
      <c r="I1074" s="23"/>
      <c r="AE1074" s="31"/>
      <c r="AZ1074" s="575"/>
      <c r="BA1074" s="575"/>
      <c r="BB1074" s="575"/>
    </row>
    <row r="1075" spans="9:54" x14ac:dyDescent="0.25">
      <c r="I1075" s="23"/>
      <c r="AE1075" s="31"/>
      <c r="AZ1075" s="575"/>
      <c r="BA1075" s="575"/>
      <c r="BB1075" s="575"/>
    </row>
    <row r="1076" spans="9:54" x14ac:dyDescent="0.25">
      <c r="I1076" s="23"/>
      <c r="AE1076" s="31"/>
      <c r="AZ1076" s="575"/>
      <c r="BA1076" s="575"/>
      <c r="BB1076" s="575"/>
    </row>
    <row r="1077" spans="9:54" x14ac:dyDescent="0.25">
      <c r="I1077" s="23"/>
      <c r="AE1077" s="31"/>
      <c r="AZ1077" s="575"/>
      <c r="BA1077" s="575"/>
      <c r="BB1077" s="575"/>
    </row>
    <row r="1078" spans="9:54" x14ac:dyDescent="0.25">
      <c r="I1078" s="23"/>
      <c r="AE1078" s="31"/>
      <c r="AZ1078" s="575"/>
      <c r="BA1078" s="575"/>
      <c r="BB1078" s="575"/>
    </row>
    <row r="1079" spans="9:54" x14ac:dyDescent="0.25">
      <c r="I1079" s="23"/>
      <c r="AE1079" s="31"/>
      <c r="AZ1079" s="575"/>
      <c r="BA1079" s="575"/>
      <c r="BB1079" s="575"/>
    </row>
    <row r="1080" spans="9:54" x14ac:dyDescent="0.25">
      <c r="I1080" s="23"/>
      <c r="AE1080" s="31"/>
      <c r="AZ1080" s="575"/>
      <c r="BA1080" s="575"/>
      <c r="BB1080" s="575"/>
    </row>
    <row r="1081" spans="9:54" x14ac:dyDescent="0.25">
      <c r="I1081" s="23"/>
      <c r="AE1081" s="31"/>
      <c r="AZ1081" s="575"/>
      <c r="BA1081" s="575"/>
      <c r="BB1081" s="575"/>
    </row>
    <row r="1082" spans="9:54" x14ac:dyDescent="0.25">
      <c r="I1082" s="23"/>
      <c r="AE1082" s="31"/>
      <c r="AZ1082" s="575"/>
      <c r="BA1082" s="575"/>
      <c r="BB1082" s="575"/>
    </row>
    <row r="1083" spans="9:54" x14ac:dyDescent="0.25">
      <c r="I1083" s="23"/>
      <c r="AE1083" s="31"/>
      <c r="AZ1083" s="575"/>
      <c r="BA1083" s="575"/>
      <c r="BB1083" s="575"/>
    </row>
    <row r="1084" spans="9:54" x14ac:dyDescent="0.25">
      <c r="I1084" s="23"/>
      <c r="AE1084" s="31"/>
      <c r="AZ1084" s="575"/>
      <c r="BA1084" s="575"/>
      <c r="BB1084" s="575"/>
    </row>
    <row r="1085" spans="9:54" x14ac:dyDescent="0.25">
      <c r="I1085" s="23"/>
      <c r="AE1085" s="31"/>
      <c r="AZ1085" s="575"/>
      <c r="BA1085" s="575"/>
      <c r="BB1085" s="575"/>
    </row>
    <row r="1086" spans="9:54" x14ac:dyDescent="0.25">
      <c r="I1086" s="23"/>
      <c r="AE1086" s="31"/>
      <c r="AZ1086" s="575"/>
      <c r="BA1086" s="575"/>
      <c r="BB1086" s="575"/>
    </row>
    <row r="1087" spans="9:54" x14ac:dyDescent="0.25">
      <c r="I1087" s="23"/>
      <c r="AE1087" s="31"/>
      <c r="AZ1087" s="575"/>
      <c r="BA1087" s="575"/>
      <c r="BB1087" s="575"/>
    </row>
    <row r="1088" spans="9:54" x14ac:dyDescent="0.25">
      <c r="I1088" s="23"/>
      <c r="AE1088" s="31"/>
      <c r="AZ1088" s="575"/>
      <c r="BA1088" s="575"/>
      <c r="BB1088" s="575"/>
    </row>
    <row r="1089" spans="9:54" x14ac:dyDescent="0.25">
      <c r="I1089" s="23"/>
      <c r="AE1089" s="31"/>
      <c r="AZ1089" s="575"/>
      <c r="BA1089" s="575"/>
      <c r="BB1089" s="575"/>
    </row>
    <row r="1090" spans="9:54" x14ac:dyDescent="0.25">
      <c r="I1090" s="23"/>
      <c r="AE1090" s="31"/>
      <c r="AZ1090" s="575"/>
      <c r="BA1090" s="575"/>
      <c r="BB1090" s="575"/>
    </row>
    <row r="1091" spans="9:54" x14ac:dyDescent="0.25">
      <c r="I1091" s="23"/>
      <c r="AE1091" s="31"/>
      <c r="AZ1091" s="575"/>
      <c r="BA1091" s="575"/>
      <c r="BB1091" s="575"/>
    </row>
    <row r="1092" spans="9:54" x14ac:dyDescent="0.25">
      <c r="I1092" s="23"/>
      <c r="AE1092" s="31"/>
      <c r="AZ1092" s="575"/>
      <c r="BA1092" s="575"/>
      <c r="BB1092" s="575"/>
    </row>
    <row r="1093" spans="9:54" x14ac:dyDescent="0.25">
      <c r="I1093" s="23"/>
      <c r="AE1093" s="31"/>
      <c r="AZ1093" s="575"/>
      <c r="BA1093" s="575"/>
      <c r="BB1093" s="575"/>
    </row>
    <row r="1094" spans="9:54" x14ac:dyDescent="0.25">
      <c r="I1094" s="23"/>
      <c r="AE1094" s="31"/>
      <c r="AZ1094" s="575"/>
      <c r="BA1094" s="575"/>
      <c r="BB1094" s="575"/>
    </row>
    <row r="1095" spans="9:54" x14ac:dyDescent="0.25">
      <c r="I1095" s="23"/>
      <c r="AE1095" s="31"/>
      <c r="AZ1095" s="575"/>
      <c r="BA1095" s="575"/>
      <c r="BB1095" s="575"/>
    </row>
    <row r="1096" spans="9:54" x14ac:dyDescent="0.25">
      <c r="I1096" s="23"/>
      <c r="AE1096" s="31"/>
      <c r="AZ1096" s="575"/>
      <c r="BA1096" s="575"/>
      <c r="BB1096" s="575"/>
    </row>
    <row r="1097" spans="9:54" x14ac:dyDescent="0.25">
      <c r="I1097" s="23"/>
      <c r="AE1097" s="31"/>
      <c r="AZ1097" s="575"/>
      <c r="BA1097" s="575"/>
      <c r="BB1097" s="575"/>
    </row>
    <row r="1098" spans="9:54" x14ac:dyDescent="0.25">
      <c r="I1098" s="23"/>
      <c r="AE1098" s="31"/>
      <c r="AZ1098" s="575"/>
      <c r="BA1098" s="575"/>
      <c r="BB1098" s="575"/>
    </row>
    <row r="1099" spans="9:54" x14ac:dyDescent="0.25">
      <c r="I1099" s="23"/>
      <c r="AE1099" s="31"/>
      <c r="AZ1099" s="575"/>
      <c r="BA1099" s="575"/>
      <c r="BB1099" s="575"/>
    </row>
    <row r="1100" spans="9:54" x14ac:dyDescent="0.25">
      <c r="I1100" s="23"/>
      <c r="AE1100" s="31"/>
      <c r="AZ1100" s="575"/>
      <c r="BA1100" s="575"/>
      <c r="BB1100" s="575"/>
    </row>
    <row r="1101" spans="9:54" x14ac:dyDescent="0.25">
      <c r="I1101" s="23"/>
      <c r="AE1101" s="31"/>
      <c r="AZ1101" s="575"/>
      <c r="BA1101" s="575"/>
      <c r="BB1101" s="575"/>
    </row>
    <row r="1102" spans="9:54" x14ac:dyDescent="0.25">
      <c r="I1102" s="23"/>
      <c r="AE1102" s="31"/>
      <c r="AZ1102" s="575"/>
      <c r="BA1102" s="575"/>
      <c r="BB1102" s="575"/>
    </row>
    <row r="1103" spans="9:54" x14ac:dyDescent="0.25">
      <c r="I1103" s="23"/>
      <c r="AE1103" s="31"/>
      <c r="AZ1103" s="575"/>
      <c r="BA1103" s="575"/>
      <c r="BB1103" s="575"/>
    </row>
    <row r="1104" spans="9:54" x14ac:dyDescent="0.25">
      <c r="I1104" s="23"/>
      <c r="AE1104" s="31"/>
      <c r="AZ1104" s="575"/>
      <c r="BA1104" s="575"/>
      <c r="BB1104" s="575"/>
    </row>
    <row r="1105" spans="9:54" x14ac:dyDescent="0.25">
      <c r="I1105" s="23"/>
      <c r="AE1105" s="31"/>
      <c r="AZ1105" s="575"/>
      <c r="BA1105" s="575"/>
      <c r="BB1105" s="575"/>
    </row>
    <row r="1106" spans="9:54" x14ac:dyDescent="0.25">
      <c r="I1106" s="23"/>
      <c r="AE1106" s="31"/>
      <c r="AZ1106" s="575"/>
      <c r="BA1106" s="575"/>
      <c r="BB1106" s="575"/>
    </row>
    <row r="1107" spans="9:54" x14ac:dyDescent="0.25">
      <c r="I1107" s="23"/>
      <c r="AE1107" s="31"/>
      <c r="AZ1107" s="575"/>
      <c r="BA1107" s="575"/>
      <c r="BB1107" s="575"/>
    </row>
    <row r="1108" spans="9:54" x14ac:dyDescent="0.25">
      <c r="I1108" s="23"/>
      <c r="AE1108" s="31"/>
      <c r="AZ1108" s="575"/>
      <c r="BA1108" s="575"/>
      <c r="BB1108" s="575"/>
    </row>
    <row r="1109" spans="9:54" x14ac:dyDescent="0.25">
      <c r="I1109" s="23"/>
      <c r="AE1109" s="31"/>
      <c r="AZ1109" s="575"/>
      <c r="BA1109" s="575"/>
      <c r="BB1109" s="575"/>
    </row>
    <row r="1110" spans="9:54" x14ac:dyDescent="0.25">
      <c r="I1110" s="23"/>
      <c r="AE1110" s="31"/>
      <c r="AZ1110" s="575"/>
      <c r="BA1110" s="575"/>
      <c r="BB1110" s="575"/>
    </row>
    <row r="1111" spans="9:54" x14ac:dyDescent="0.25">
      <c r="I1111" s="23"/>
      <c r="AE1111" s="31"/>
      <c r="AZ1111" s="575"/>
      <c r="BA1111" s="575"/>
      <c r="BB1111" s="575"/>
    </row>
    <row r="1112" spans="9:54" x14ac:dyDescent="0.25">
      <c r="I1112" s="23"/>
      <c r="AE1112" s="31"/>
      <c r="AZ1112" s="575"/>
      <c r="BA1112" s="575"/>
      <c r="BB1112" s="575"/>
    </row>
    <row r="1113" spans="9:54" x14ac:dyDescent="0.25">
      <c r="I1113" s="23"/>
      <c r="AE1113" s="31"/>
      <c r="AZ1113" s="575"/>
      <c r="BA1113" s="575"/>
      <c r="BB1113" s="575"/>
    </row>
    <row r="1114" spans="9:54" x14ac:dyDescent="0.25">
      <c r="I1114" s="23"/>
      <c r="AE1114" s="31"/>
      <c r="AZ1114" s="575"/>
      <c r="BA1114" s="575"/>
      <c r="BB1114" s="575"/>
    </row>
    <row r="1115" spans="9:54" x14ac:dyDescent="0.25">
      <c r="I1115" s="23"/>
      <c r="AE1115" s="31"/>
      <c r="AZ1115" s="575"/>
      <c r="BA1115" s="575"/>
      <c r="BB1115" s="575"/>
    </row>
    <row r="1116" spans="9:54" x14ac:dyDescent="0.25">
      <c r="I1116" s="23"/>
      <c r="AE1116" s="31"/>
      <c r="AZ1116" s="575"/>
      <c r="BA1116" s="575"/>
      <c r="BB1116" s="575"/>
    </row>
    <row r="1117" spans="9:54" x14ac:dyDescent="0.25">
      <c r="I1117" s="23"/>
      <c r="AE1117" s="31"/>
      <c r="AZ1117" s="575"/>
      <c r="BA1117" s="575"/>
      <c r="BB1117" s="575"/>
    </row>
    <row r="1118" spans="9:54" x14ac:dyDescent="0.25">
      <c r="I1118" s="23"/>
      <c r="AE1118" s="31"/>
      <c r="AZ1118" s="575"/>
      <c r="BA1118" s="575"/>
      <c r="BB1118" s="575"/>
    </row>
    <row r="1119" spans="9:54" x14ac:dyDescent="0.25">
      <c r="I1119" s="23"/>
      <c r="AE1119" s="31"/>
      <c r="AZ1119" s="575"/>
      <c r="BA1119" s="575"/>
      <c r="BB1119" s="575"/>
    </row>
    <row r="1120" spans="9:54" x14ac:dyDescent="0.25">
      <c r="I1120" s="23"/>
      <c r="AE1120" s="31"/>
      <c r="AZ1120" s="575"/>
      <c r="BA1120" s="575"/>
      <c r="BB1120" s="575"/>
    </row>
    <row r="1121" spans="9:54" x14ac:dyDescent="0.25">
      <c r="I1121" s="23"/>
      <c r="AE1121" s="31"/>
      <c r="AZ1121" s="575"/>
      <c r="BA1121" s="575"/>
      <c r="BB1121" s="575"/>
    </row>
    <row r="1122" spans="9:54" x14ac:dyDescent="0.25">
      <c r="I1122" s="23"/>
      <c r="AE1122" s="31"/>
      <c r="AZ1122" s="575"/>
      <c r="BA1122" s="575"/>
      <c r="BB1122" s="575"/>
    </row>
    <row r="1123" spans="9:54" x14ac:dyDescent="0.25">
      <c r="I1123" s="23"/>
      <c r="AE1123" s="31"/>
      <c r="AZ1123" s="575"/>
      <c r="BA1123" s="575"/>
      <c r="BB1123" s="575"/>
    </row>
    <row r="1124" spans="9:54" x14ac:dyDescent="0.25">
      <c r="I1124" s="23"/>
      <c r="AE1124" s="31"/>
      <c r="AZ1124" s="575"/>
      <c r="BA1124" s="575"/>
      <c r="BB1124" s="575"/>
    </row>
    <row r="1125" spans="9:54" x14ac:dyDescent="0.25">
      <c r="I1125" s="23"/>
      <c r="AE1125" s="31"/>
      <c r="AZ1125" s="575"/>
      <c r="BA1125" s="575"/>
      <c r="BB1125" s="575"/>
    </row>
    <row r="1126" spans="9:54" x14ac:dyDescent="0.25">
      <c r="I1126" s="23"/>
      <c r="AE1126" s="31"/>
      <c r="AZ1126" s="575"/>
      <c r="BA1126" s="575"/>
      <c r="BB1126" s="575"/>
    </row>
    <row r="1127" spans="9:54" x14ac:dyDescent="0.25">
      <c r="I1127" s="23"/>
      <c r="AE1127" s="31"/>
      <c r="AZ1127" s="575"/>
      <c r="BA1127" s="575"/>
      <c r="BB1127" s="575"/>
    </row>
    <row r="1128" spans="9:54" x14ac:dyDescent="0.25">
      <c r="I1128" s="23"/>
      <c r="AE1128" s="31"/>
      <c r="AZ1128" s="575"/>
      <c r="BA1128" s="575"/>
      <c r="BB1128" s="575"/>
    </row>
    <row r="1129" spans="9:54" x14ac:dyDescent="0.25">
      <c r="I1129" s="23"/>
      <c r="AE1129" s="31"/>
      <c r="AZ1129" s="575"/>
      <c r="BA1129" s="575"/>
      <c r="BB1129" s="575"/>
    </row>
    <row r="1130" spans="9:54" x14ac:dyDescent="0.25">
      <c r="I1130" s="23"/>
      <c r="AE1130" s="31"/>
      <c r="AZ1130" s="575"/>
      <c r="BA1130" s="575"/>
      <c r="BB1130" s="575"/>
    </row>
    <row r="1131" spans="9:54" x14ac:dyDescent="0.25">
      <c r="I1131" s="23"/>
      <c r="AE1131" s="31"/>
      <c r="AZ1131" s="575"/>
      <c r="BA1131" s="575"/>
      <c r="BB1131" s="575"/>
    </row>
    <row r="1132" spans="9:54" x14ac:dyDescent="0.25">
      <c r="I1132" s="23"/>
      <c r="AE1132" s="31"/>
      <c r="AZ1132" s="575"/>
      <c r="BA1132" s="575"/>
      <c r="BB1132" s="575"/>
    </row>
    <row r="1133" spans="9:54" x14ac:dyDescent="0.25">
      <c r="I1133" s="23"/>
      <c r="AE1133" s="31"/>
      <c r="AZ1133" s="575"/>
      <c r="BA1133" s="575"/>
      <c r="BB1133" s="575"/>
    </row>
    <row r="1134" spans="9:54" x14ac:dyDescent="0.25">
      <c r="I1134" s="23"/>
      <c r="AE1134" s="31"/>
      <c r="AZ1134" s="575"/>
      <c r="BA1134" s="575"/>
      <c r="BB1134" s="575"/>
    </row>
    <row r="1135" spans="9:54" x14ac:dyDescent="0.25">
      <c r="I1135" s="23"/>
      <c r="AE1135" s="31"/>
      <c r="AZ1135" s="575"/>
      <c r="BA1135" s="575"/>
      <c r="BB1135" s="575"/>
    </row>
    <row r="1136" spans="9:54" x14ac:dyDescent="0.25">
      <c r="I1136" s="23"/>
      <c r="AE1136" s="31"/>
      <c r="AZ1136" s="575"/>
      <c r="BA1136" s="575"/>
      <c r="BB1136" s="575"/>
    </row>
    <row r="1137" spans="9:54" x14ac:dyDescent="0.25">
      <c r="I1137" s="23"/>
      <c r="AE1137" s="31"/>
      <c r="AZ1137" s="575"/>
      <c r="BA1137" s="575"/>
      <c r="BB1137" s="575"/>
    </row>
    <row r="1138" spans="9:54" x14ac:dyDescent="0.25">
      <c r="I1138" s="23"/>
      <c r="AE1138" s="31"/>
      <c r="AZ1138" s="575"/>
      <c r="BA1138" s="575"/>
      <c r="BB1138" s="575"/>
    </row>
    <row r="1139" spans="9:54" x14ac:dyDescent="0.25">
      <c r="I1139" s="23"/>
      <c r="AE1139" s="31"/>
      <c r="AZ1139" s="575"/>
      <c r="BA1139" s="575"/>
      <c r="BB1139" s="575"/>
    </row>
    <row r="1140" spans="9:54" x14ac:dyDescent="0.25">
      <c r="I1140" s="23"/>
      <c r="AE1140" s="31"/>
      <c r="AZ1140" s="575"/>
      <c r="BA1140" s="575"/>
      <c r="BB1140" s="575"/>
    </row>
    <row r="1141" spans="9:54" x14ac:dyDescent="0.25">
      <c r="I1141" s="23"/>
      <c r="AE1141" s="31"/>
      <c r="AZ1141" s="575"/>
      <c r="BA1141" s="575"/>
      <c r="BB1141" s="575"/>
    </row>
    <row r="1142" spans="9:54" x14ac:dyDescent="0.25">
      <c r="I1142" s="23"/>
      <c r="AE1142" s="31"/>
      <c r="AZ1142" s="575"/>
      <c r="BA1142" s="575"/>
      <c r="BB1142" s="575"/>
    </row>
    <row r="1143" spans="9:54" x14ac:dyDescent="0.25">
      <c r="I1143" s="23"/>
      <c r="AE1143" s="31"/>
      <c r="AZ1143" s="575"/>
      <c r="BA1143" s="575"/>
      <c r="BB1143" s="575"/>
    </row>
    <row r="1144" spans="9:54" x14ac:dyDescent="0.25">
      <c r="I1144" s="23"/>
      <c r="AE1144" s="31"/>
      <c r="AZ1144" s="575"/>
      <c r="BA1144" s="575"/>
      <c r="BB1144" s="575"/>
    </row>
    <row r="1145" spans="9:54" x14ac:dyDescent="0.25">
      <c r="I1145" s="23"/>
      <c r="AE1145" s="31"/>
      <c r="AZ1145" s="575"/>
      <c r="BA1145" s="575"/>
      <c r="BB1145" s="575"/>
    </row>
    <row r="1146" spans="9:54" x14ac:dyDescent="0.25">
      <c r="I1146" s="23"/>
      <c r="AE1146" s="31"/>
      <c r="AZ1146" s="575"/>
      <c r="BA1146" s="575"/>
      <c r="BB1146" s="575"/>
    </row>
    <row r="1147" spans="9:54" x14ac:dyDescent="0.25">
      <c r="I1147" s="23"/>
      <c r="AE1147" s="31"/>
      <c r="AZ1147" s="575"/>
      <c r="BA1147" s="575"/>
      <c r="BB1147" s="575"/>
    </row>
    <row r="1148" spans="9:54" x14ac:dyDescent="0.25">
      <c r="I1148" s="23"/>
      <c r="AE1148" s="31"/>
      <c r="AZ1148" s="575"/>
      <c r="BA1148" s="575"/>
      <c r="BB1148" s="575"/>
    </row>
    <row r="1149" spans="9:54" x14ac:dyDescent="0.25">
      <c r="I1149" s="23"/>
      <c r="AE1149" s="31"/>
      <c r="AZ1149" s="575"/>
      <c r="BA1149" s="575"/>
      <c r="BB1149" s="575"/>
    </row>
    <row r="1150" spans="9:54" x14ac:dyDescent="0.25">
      <c r="I1150" s="23"/>
      <c r="AE1150" s="31"/>
      <c r="AZ1150" s="575"/>
      <c r="BA1150" s="575"/>
      <c r="BB1150" s="575"/>
    </row>
    <row r="1151" spans="9:54" x14ac:dyDescent="0.25">
      <c r="I1151" s="23"/>
      <c r="AE1151" s="31"/>
      <c r="AZ1151" s="575"/>
      <c r="BA1151" s="575"/>
      <c r="BB1151" s="575"/>
    </row>
    <row r="1152" spans="9:54" x14ac:dyDescent="0.25">
      <c r="I1152" s="23"/>
      <c r="AE1152" s="31"/>
      <c r="AZ1152" s="575"/>
      <c r="BA1152" s="575"/>
      <c r="BB1152" s="575"/>
    </row>
    <row r="1153" spans="9:54" x14ac:dyDescent="0.25">
      <c r="I1153" s="23"/>
      <c r="AE1153" s="31"/>
      <c r="AZ1153" s="575"/>
      <c r="BA1153" s="575"/>
      <c r="BB1153" s="575"/>
    </row>
    <row r="1154" spans="9:54" x14ac:dyDescent="0.25">
      <c r="I1154" s="23"/>
      <c r="AE1154" s="31"/>
      <c r="AZ1154" s="575"/>
      <c r="BA1154" s="575"/>
      <c r="BB1154" s="575"/>
    </row>
    <row r="1155" spans="9:54" x14ac:dyDescent="0.25">
      <c r="I1155" s="23"/>
      <c r="AE1155" s="31"/>
      <c r="AZ1155" s="575"/>
      <c r="BA1155" s="575"/>
      <c r="BB1155" s="575"/>
    </row>
    <row r="1156" spans="9:54" x14ac:dyDescent="0.25">
      <c r="I1156" s="23"/>
      <c r="AE1156" s="31"/>
      <c r="AZ1156" s="575"/>
      <c r="BA1156" s="575"/>
      <c r="BB1156" s="575"/>
    </row>
    <row r="1157" spans="9:54" x14ac:dyDescent="0.25">
      <c r="I1157" s="23"/>
      <c r="AE1157" s="31"/>
      <c r="AZ1157" s="575"/>
      <c r="BA1157" s="575"/>
      <c r="BB1157" s="575"/>
    </row>
    <row r="1158" spans="9:54" x14ac:dyDescent="0.25">
      <c r="I1158" s="23"/>
      <c r="AE1158" s="31"/>
      <c r="AZ1158" s="575"/>
      <c r="BA1158" s="575"/>
      <c r="BB1158" s="575"/>
    </row>
    <row r="1159" spans="9:54" x14ac:dyDescent="0.25">
      <c r="I1159" s="23"/>
      <c r="AE1159" s="31"/>
      <c r="AZ1159" s="575"/>
      <c r="BA1159" s="575"/>
      <c r="BB1159" s="575"/>
    </row>
    <row r="1160" spans="9:54" x14ac:dyDescent="0.25">
      <c r="I1160" s="23"/>
      <c r="AE1160" s="31"/>
      <c r="AZ1160" s="575"/>
      <c r="BA1160" s="575"/>
      <c r="BB1160" s="575"/>
    </row>
    <row r="1161" spans="9:54" x14ac:dyDescent="0.25">
      <c r="I1161" s="23"/>
      <c r="AE1161" s="31"/>
      <c r="AZ1161" s="575"/>
      <c r="BA1161" s="575"/>
      <c r="BB1161" s="575"/>
    </row>
    <row r="1162" spans="9:54" x14ac:dyDescent="0.25">
      <c r="I1162" s="23"/>
      <c r="AE1162" s="31"/>
      <c r="AZ1162" s="575"/>
      <c r="BA1162" s="575"/>
      <c r="BB1162" s="575"/>
    </row>
    <row r="1163" spans="9:54" x14ac:dyDescent="0.25">
      <c r="I1163" s="23"/>
      <c r="AE1163" s="31"/>
      <c r="AZ1163" s="575"/>
      <c r="BA1163" s="575"/>
      <c r="BB1163" s="575"/>
    </row>
    <row r="1164" spans="9:54" x14ac:dyDescent="0.25">
      <c r="I1164" s="23"/>
      <c r="AE1164" s="31"/>
      <c r="AZ1164" s="575"/>
      <c r="BA1164" s="575"/>
      <c r="BB1164" s="575"/>
    </row>
    <row r="1165" spans="9:54" x14ac:dyDescent="0.25">
      <c r="I1165" s="23"/>
      <c r="AE1165" s="31"/>
      <c r="AZ1165" s="575"/>
      <c r="BA1165" s="575"/>
      <c r="BB1165" s="575"/>
    </row>
    <row r="1166" spans="9:54" x14ac:dyDescent="0.25">
      <c r="I1166" s="23"/>
      <c r="AE1166" s="31"/>
      <c r="AZ1166" s="575"/>
      <c r="BA1166" s="575"/>
      <c r="BB1166" s="575"/>
    </row>
    <row r="1167" spans="9:54" x14ac:dyDescent="0.25">
      <c r="I1167" s="23"/>
      <c r="AE1167" s="31"/>
      <c r="AZ1167" s="575"/>
      <c r="BA1167" s="575"/>
      <c r="BB1167" s="575"/>
    </row>
    <row r="1168" spans="9:54" x14ac:dyDescent="0.25">
      <c r="I1168" s="23"/>
      <c r="AE1168" s="31"/>
      <c r="AZ1168" s="575"/>
      <c r="BA1168" s="575"/>
      <c r="BB1168" s="575"/>
    </row>
    <row r="1169" spans="9:54" x14ac:dyDescent="0.25">
      <c r="I1169" s="23"/>
      <c r="AE1169" s="31"/>
      <c r="AZ1169" s="575"/>
      <c r="BA1169" s="575"/>
      <c r="BB1169" s="575"/>
    </row>
    <row r="1170" spans="9:54" x14ac:dyDescent="0.25">
      <c r="I1170" s="23"/>
      <c r="AE1170" s="31"/>
      <c r="AZ1170" s="575"/>
      <c r="BA1170" s="575"/>
      <c r="BB1170" s="575"/>
    </row>
    <row r="1171" spans="9:54" x14ac:dyDescent="0.25">
      <c r="I1171" s="23"/>
      <c r="AE1171" s="31"/>
      <c r="AZ1171" s="575"/>
      <c r="BA1171" s="575"/>
      <c r="BB1171" s="575"/>
    </row>
    <row r="1172" spans="9:54" x14ac:dyDescent="0.25">
      <c r="I1172" s="23"/>
      <c r="AE1172" s="31"/>
      <c r="AZ1172" s="575"/>
      <c r="BA1172" s="575"/>
      <c r="BB1172" s="575"/>
    </row>
    <row r="1173" spans="9:54" x14ac:dyDescent="0.25">
      <c r="I1173" s="23"/>
      <c r="AE1173" s="31"/>
      <c r="AZ1173" s="575"/>
      <c r="BA1173" s="575"/>
      <c r="BB1173" s="575"/>
    </row>
    <row r="1174" spans="9:54" x14ac:dyDescent="0.25">
      <c r="I1174" s="23"/>
      <c r="AE1174" s="31"/>
      <c r="AZ1174" s="575"/>
      <c r="BA1174" s="575"/>
      <c r="BB1174" s="575"/>
    </row>
    <row r="1175" spans="9:54" x14ac:dyDescent="0.25">
      <c r="I1175" s="23"/>
      <c r="AE1175" s="31"/>
      <c r="AZ1175" s="575"/>
      <c r="BA1175" s="575"/>
      <c r="BB1175" s="575"/>
    </row>
    <row r="1176" spans="9:54" x14ac:dyDescent="0.25">
      <c r="I1176" s="23"/>
      <c r="AE1176" s="31"/>
      <c r="AZ1176" s="575"/>
      <c r="BA1176" s="575"/>
      <c r="BB1176" s="575"/>
    </row>
    <row r="1177" spans="9:54" x14ac:dyDescent="0.25">
      <c r="I1177" s="23"/>
      <c r="AE1177" s="31"/>
      <c r="AZ1177" s="575"/>
      <c r="BA1177" s="575"/>
      <c r="BB1177" s="575"/>
    </row>
    <row r="1178" spans="9:54" x14ac:dyDescent="0.25">
      <c r="I1178" s="23"/>
      <c r="AE1178" s="31"/>
      <c r="AZ1178" s="575"/>
      <c r="BA1178" s="575"/>
      <c r="BB1178" s="575"/>
    </row>
    <row r="1179" spans="9:54" x14ac:dyDescent="0.25">
      <c r="I1179" s="23"/>
      <c r="AE1179" s="31"/>
      <c r="AZ1179" s="575"/>
      <c r="BA1179" s="575"/>
      <c r="BB1179" s="575"/>
    </row>
    <row r="1180" spans="9:54" x14ac:dyDescent="0.25">
      <c r="I1180" s="23"/>
      <c r="AE1180" s="31"/>
      <c r="AZ1180" s="575"/>
      <c r="BA1180" s="575"/>
      <c r="BB1180" s="575"/>
    </row>
    <row r="1181" spans="9:54" x14ac:dyDescent="0.25">
      <c r="I1181" s="23"/>
      <c r="AE1181" s="31"/>
      <c r="AZ1181" s="575"/>
      <c r="BA1181" s="575"/>
      <c r="BB1181" s="575"/>
    </row>
    <row r="1182" spans="9:54" x14ac:dyDescent="0.25">
      <c r="I1182" s="23"/>
      <c r="AE1182" s="31"/>
      <c r="AZ1182" s="575"/>
      <c r="BA1182" s="575"/>
      <c r="BB1182" s="575"/>
    </row>
    <row r="1183" spans="9:54" x14ac:dyDescent="0.25">
      <c r="I1183" s="23"/>
      <c r="AE1183" s="31"/>
      <c r="AZ1183" s="575"/>
      <c r="BA1183" s="575"/>
      <c r="BB1183" s="575"/>
    </row>
    <row r="1184" spans="9:54" x14ac:dyDescent="0.25">
      <c r="I1184" s="23"/>
      <c r="AE1184" s="31"/>
      <c r="AZ1184" s="575"/>
      <c r="BA1184" s="575"/>
      <c r="BB1184" s="575"/>
    </row>
    <row r="1185" spans="9:54" x14ac:dyDescent="0.25">
      <c r="I1185" s="23"/>
      <c r="AE1185" s="31"/>
      <c r="AZ1185" s="575"/>
      <c r="BA1185" s="575"/>
      <c r="BB1185" s="575"/>
    </row>
    <row r="1186" spans="9:54" x14ac:dyDescent="0.25">
      <c r="I1186" s="23"/>
      <c r="AE1186" s="31"/>
      <c r="AZ1186" s="575"/>
      <c r="BA1186" s="575"/>
      <c r="BB1186" s="575"/>
    </row>
    <row r="1187" spans="9:54" x14ac:dyDescent="0.25">
      <c r="I1187" s="23"/>
      <c r="AE1187" s="31"/>
      <c r="AZ1187" s="575"/>
      <c r="BA1187" s="575"/>
      <c r="BB1187" s="575"/>
    </row>
    <row r="1188" spans="9:54" x14ac:dyDescent="0.25">
      <c r="I1188" s="23"/>
      <c r="AE1188" s="31"/>
      <c r="AZ1188" s="575"/>
      <c r="BA1188" s="575"/>
      <c r="BB1188" s="575"/>
    </row>
    <row r="1189" spans="9:54" x14ac:dyDescent="0.25">
      <c r="I1189" s="23"/>
      <c r="AE1189" s="31"/>
      <c r="AZ1189" s="575"/>
      <c r="BA1189" s="575"/>
      <c r="BB1189" s="575"/>
    </row>
    <row r="1190" spans="9:54" x14ac:dyDescent="0.25">
      <c r="I1190" s="23"/>
      <c r="AE1190" s="31"/>
      <c r="AZ1190" s="575"/>
      <c r="BA1190" s="575"/>
      <c r="BB1190" s="575"/>
    </row>
    <row r="1191" spans="9:54" x14ac:dyDescent="0.25">
      <c r="I1191" s="23"/>
      <c r="AE1191" s="31"/>
      <c r="AZ1191" s="575"/>
      <c r="BA1191" s="575"/>
      <c r="BB1191" s="575"/>
    </row>
    <row r="1192" spans="9:54" x14ac:dyDescent="0.25">
      <c r="I1192" s="23"/>
      <c r="AE1192" s="31"/>
      <c r="AZ1192" s="575"/>
      <c r="BA1192" s="575"/>
      <c r="BB1192" s="575"/>
    </row>
    <row r="1193" spans="9:54" x14ac:dyDescent="0.25">
      <c r="I1193" s="23"/>
      <c r="AE1193" s="31"/>
      <c r="AZ1193" s="575"/>
      <c r="BA1193" s="575"/>
      <c r="BB1193" s="575"/>
    </row>
    <row r="1194" spans="9:54" x14ac:dyDescent="0.25">
      <c r="I1194" s="23"/>
      <c r="AE1194" s="31"/>
      <c r="AZ1194" s="575"/>
      <c r="BA1194" s="575"/>
      <c r="BB1194" s="575"/>
    </row>
    <row r="1195" spans="9:54" x14ac:dyDescent="0.25">
      <c r="I1195" s="23"/>
      <c r="AE1195" s="31"/>
      <c r="AZ1195" s="575"/>
      <c r="BA1195" s="575"/>
      <c r="BB1195" s="575"/>
    </row>
    <row r="1196" spans="9:54" x14ac:dyDescent="0.25">
      <c r="I1196" s="23"/>
      <c r="AE1196" s="31"/>
      <c r="AZ1196" s="575"/>
      <c r="BA1196" s="575"/>
      <c r="BB1196" s="575"/>
    </row>
    <row r="1197" spans="9:54" x14ac:dyDescent="0.25">
      <c r="I1197" s="23"/>
      <c r="AE1197" s="31"/>
      <c r="AZ1197" s="575"/>
      <c r="BA1197" s="575"/>
      <c r="BB1197" s="575"/>
    </row>
    <row r="1198" spans="9:54" x14ac:dyDescent="0.25">
      <c r="I1198" s="23"/>
      <c r="AE1198" s="31"/>
      <c r="AZ1198" s="575"/>
      <c r="BA1198" s="575"/>
      <c r="BB1198" s="575"/>
    </row>
    <row r="1199" spans="9:54" x14ac:dyDescent="0.25">
      <c r="I1199" s="23"/>
      <c r="AE1199" s="31"/>
      <c r="AZ1199" s="575"/>
      <c r="BA1199" s="575"/>
      <c r="BB1199" s="575"/>
    </row>
    <row r="1200" spans="9:54" x14ac:dyDescent="0.25">
      <c r="I1200" s="23"/>
      <c r="AE1200" s="31"/>
      <c r="AZ1200" s="575"/>
      <c r="BA1200" s="575"/>
      <c r="BB1200" s="575"/>
    </row>
    <row r="1201" spans="9:54" x14ac:dyDescent="0.25">
      <c r="I1201" s="23"/>
      <c r="AE1201" s="31"/>
      <c r="AZ1201" s="575"/>
      <c r="BA1201" s="575"/>
      <c r="BB1201" s="575"/>
    </row>
    <row r="1202" spans="9:54" x14ac:dyDescent="0.25">
      <c r="I1202" s="23"/>
      <c r="AE1202" s="31"/>
      <c r="AZ1202" s="575"/>
      <c r="BA1202" s="575"/>
      <c r="BB1202" s="575"/>
    </row>
    <row r="1203" spans="9:54" x14ac:dyDescent="0.25">
      <c r="I1203" s="23"/>
      <c r="AE1203" s="31"/>
      <c r="AZ1203" s="575"/>
      <c r="BA1203" s="575"/>
      <c r="BB1203" s="575"/>
    </row>
    <row r="1204" spans="9:54" x14ac:dyDescent="0.25">
      <c r="I1204" s="23"/>
      <c r="AE1204" s="31"/>
      <c r="AZ1204" s="575"/>
      <c r="BA1204" s="575"/>
      <c r="BB1204" s="575"/>
    </row>
    <row r="1205" spans="9:54" x14ac:dyDescent="0.25">
      <c r="I1205" s="23"/>
      <c r="AE1205" s="31"/>
      <c r="AZ1205" s="575"/>
      <c r="BA1205" s="575"/>
      <c r="BB1205" s="575"/>
    </row>
    <row r="1206" spans="9:54" x14ac:dyDescent="0.25">
      <c r="I1206" s="23"/>
      <c r="AE1206" s="31"/>
      <c r="AZ1206" s="575"/>
      <c r="BA1206" s="575"/>
      <c r="BB1206" s="575"/>
    </row>
    <row r="1207" spans="9:54" x14ac:dyDescent="0.25">
      <c r="I1207" s="23"/>
      <c r="AE1207" s="31"/>
      <c r="AZ1207" s="575"/>
      <c r="BA1207" s="575"/>
      <c r="BB1207" s="575"/>
    </row>
    <row r="1208" spans="9:54" x14ac:dyDescent="0.25">
      <c r="I1208" s="23"/>
      <c r="AE1208" s="31"/>
      <c r="AZ1208" s="575"/>
      <c r="BA1208" s="575"/>
      <c r="BB1208" s="575"/>
    </row>
    <row r="1209" spans="9:54" x14ac:dyDescent="0.25">
      <c r="I1209" s="23"/>
      <c r="AE1209" s="31"/>
      <c r="AZ1209" s="575"/>
      <c r="BA1209" s="575"/>
      <c r="BB1209" s="575"/>
    </row>
    <row r="1210" spans="9:54" x14ac:dyDescent="0.25">
      <c r="I1210" s="23"/>
      <c r="AE1210" s="31"/>
      <c r="AZ1210" s="575"/>
      <c r="BA1210" s="575"/>
      <c r="BB1210" s="575"/>
    </row>
    <row r="1211" spans="9:54" x14ac:dyDescent="0.25">
      <c r="I1211" s="23"/>
      <c r="AE1211" s="31"/>
      <c r="AZ1211" s="575"/>
      <c r="BA1211" s="575"/>
      <c r="BB1211" s="575"/>
    </row>
    <row r="1212" spans="9:54" x14ac:dyDescent="0.25">
      <c r="I1212" s="23"/>
      <c r="AE1212" s="31"/>
      <c r="AZ1212" s="575"/>
      <c r="BA1212" s="575"/>
      <c r="BB1212" s="575"/>
    </row>
    <row r="1213" spans="9:54" x14ac:dyDescent="0.25">
      <c r="I1213" s="23"/>
      <c r="AE1213" s="31"/>
      <c r="AZ1213" s="575"/>
      <c r="BA1213" s="575"/>
      <c r="BB1213" s="575"/>
    </row>
    <row r="1214" spans="9:54" x14ac:dyDescent="0.25">
      <c r="I1214" s="23"/>
      <c r="AE1214" s="31"/>
      <c r="AZ1214" s="575"/>
      <c r="BA1214" s="575"/>
      <c r="BB1214" s="575"/>
    </row>
    <row r="1215" spans="9:54" x14ac:dyDescent="0.25">
      <c r="I1215" s="23"/>
      <c r="AE1215" s="31"/>
      <c r="AZ1215" s="575"/>
      <c r="BA1215" s="575"/>
      <c r="BB1215" s="575"/>
    </row>
    <row r="1216" spans="9:54" x14ac:dyDescent="0.25">
      <c r="I1216" s="23"/>
      <c r="AE1216" s="31"/>
      <c r="AZ1216" s="575"/>
      <c r="BA1216" s="575"/>
      <c r="BB1216" s="575"/>
    </row>
    <row r="1217" spans="9:54" x14ac:dyDescent="0.25">
      <c r="I1217" s="23"/>
      <c r="AE1217" s="31"/>
      <c r="AZ1217" s="575"/>
      <c r="BA1217" s="575"/>
      <c r="BB1217" s="575"/>
    </row>
    <row r="1218" spans="9:54" x14ac:dyDescent="0.25">
      <c r="I1218" s="23"/>
      <c r="AE1218" s="31"/>
      <c r="AZ1218" s="575"/>
      <c r="BA1218" s="575"/>
      <c r="BB1218" s="575"/>
    </row>
    <row r="1219" spans="9:54" x14ac:dyDescent="0.25">
      <c r="I1219" s="23"/>
      <c r="AE1219" s="31"/>
      <c r="AZ1219" s="575"/>
      <c r="BA1219" s="575"/>
      <c r="BB1219" s="575"/>
    </row>
    <row r="1220" spans="9:54" x14ac:dyDescent="0.25">
      <c r="I1220" s="23"/>
      <c r="AE1220" s="31"/>
      <c r="AZ1220" s="575"/>
      <c r="BA1220" s="575"/>
      <c r="BB1220" s="575"/>
    </row>
    <row r="1221" spans="9:54" x14ac:dyDescent="0.25">
      <c r="I1221" s="23"/>
      <c r="AE1221" s="31"/>
      <c r="AZ1221" s="575"/>
      <c r="BA1221" s="575"/>
      <c r="BB1221" s="575"/>
    </row>
    <row r="1222" spans="9:54" x14ac:dyDescent="0.25">
      <c r="I1222" s="23"/>
      <c r="AE1222" s="31"/>
      <c r="AZ1222" s="575"/>
      <c r="BA1222" s="575"/>
      <c r="BB1222" s="575"/>
    </row>
    <row r="1223" spans="9:54" x14ac:dyDescent="0.25">
      <c r="I1223" s="23"/>
      <c r="AE1223" s="31"/>
      <c r="AZ1223" s="575"/>
      <c r="BA1223" s="575"/>
      <c r="BB1223" s="575"/>
    </row>
    <row r="1224" spans="9:54" x14ac:dyDescent="0.25">
      <c r="I1224" s="23"/>
      <c r="AE1224" s="31"/>
      <c r="AZ1224" s="575"/>
      <c r="BA1224" s="575"/>
      <c r="BB1224" s="575"/>
    </row>
    <row r="1225" spans="9:54" x14ac:dyDescent="0.25">
      <c r="I1225" s="23"/>
      <c r="AE1225" s="31"/>
      <c r="AZ1225" s="575"/>
      <c r="BA1225" s="575"/>
      <c r="BB1225" s="575"/>
    </row>
    <row r="1226" spans="9:54" x14ac:dyDescent="0.25">
      <c r="I1226" s="23"/>
      <c r="AE1226" s="31"/>
      <c r="AZ1226" s="575"/>
      <c r="BA1226" s="575"/>
      <c r="BB1226" s="575"/>
    </row>
    <row r="1227" spans="9:54" x14ac:dyDescent="0.25">
      <c r="I1227" s="23"/>
      <c r="AE1227" s="31"/>
      <c r="AZ1227" s="575"/>
      <c r="BA1227" s="575"/>
      <c r="BB1227" s="575"/>
    </row>
    <row r="1228" spans="9:54" x14ac:dyDescent="0.25">
      <c r="I1228" s="23"/>
      <c r="AE1228" s="31"/>
      <c r="AZ1228" s="575"/>
      <c r="BA1228" s="575"/>
      <c r="BB1228" s="575"/>
    </row>
    <row r="1229" spans="9:54" x14ac:dyDescent="0.25">
      <c r="I1229" s="23"/>
      <c r="AE1229" s="31"/>
      <c r="AZ1229" s="575"/>
      <c r="BA1229" s="575"/>
      <c r="BB1229" s="575"/>
    </row>
    <row r="1230" spans="9:54" x14ac:dyDescent="0.25">
      <c r="I1230" s="23"/>
      <c r="AE1230" s="31"/>
      <c r="AZ1230" s="575"/>
      <c r="BA1230" s="575"/>
      <c r="BB1230" s="575"/>
    </row>
    <row r="1231" spans="9:54" x14ac:dyDescent="0.25">
      <c r="I1231" s="23"/>
      <c r="AE1231" s="31"/>
      <c r="AZ1231" s="575"/>
      <c r="BA1231" s="575"/>
      <c r="BB1231" s="575"/>
    </row>
    <row r="1232" spans="9:54" x14ac:dyDescent="0.25">
      <c r="I1232" s="23"/>
      <c r="AE1232" s="31"/>
      <c r="AZ1232" s="575"/>
      <c r="BA1232" s="575"/>
      <c r="BB1232" s="575"/>
    </row>
    <row r="1233" spans="9:54" x14ac:dyDescent="0.25">
      <c r="I1233" s="23"/>
      <c r="AE1233" s="31"/>
      <c r="AZ1233" s="575"/>
      <c r="BA1233" s="575"/>
      <c r="BB1233" s="575"/>
    </row>
    <row r="1234" spans="9:54" x14ac:dyDescent="0.25">
      <c r="I1234" s="23"/>
      <c r="AE1234" s="31"/>
      <c r="AZ1234" s="575"/>
      <c r="BA1234" s="575"/>
      <c r="BB1234" s="575"/>
    </row>
    <row r="1235" spans="9:54" x14ac:dyDescent="0.25">
      <c r="I1235" s="23"/>
      <c r="AE1235" s="31"/>
      <c r="AZ1235" s="575"/>
      <c r="BA1235" s="575"/>
      <c r="BB1235" s="575"/>
    </row>
    <row r="1236" spans="9:54" x14ac:dyDescent="0.25">
      <c r="I1236" s="23"/>
      <c r="AE1236" s="31"/>
      <c r="AZ1236" s="575"/>
      <c r="BA1236" s="575"/>
      <c r="BB1236" s="575"/>
    </row>
    <row r="1237" spans="9:54" x14ac:dyDescent="0.25">
      <c r="I1237" s="23"/>
      <c r="AE1237" s="31"/>
      <c r="AZ1237" s="575"/>
      <c r="BA1237" s="575"/>
      <c r="BB1237" s="575"/>
    </row>
    <row r="1238" spans="9:54" x14ac:dyDescent="0.25">
      <c r="I1238" s="23"/>
      <c r="AE1238" s="31"/>
      <c r="AZ1238" s="575"/>
      <c r="BA1238" s="575"/>
      <c r="BB1238" s="575"/>
    </row>
    <row r="1239" spans="9:54" x14ac:dyDescent="0.25">
      <c r="I1239" s="23"/>
      <c r="AE1239" s="31"/>
      <c r="AZ1239" s="575"/>
      <c r="BA1239" s="575"/>
      <c r="BB1239" s="575"/>
    </row>
    <row r="1240" spans="9:54" x14ac:dyDescent="0.25">
      <c r="I1240" s="23"/>
      <c r="AE1240" s="31"/>
      <c r="AZ1240" s="575"/>
      <c r="BA1240" s="575"/>
      <c r="BB1240" s="575"/>
    </row>
    <row r="1241" spans="9:54" x14ac:dyDescent="0.25">
      <c r="I1241" s="23"/>
      <c r="AE1241" s="31"/>
      <c r="AZ1241" s="575"/>
      <c r="BA1241" s="575"/>
      <c r="BB1241" s="575"/>
    </row>
    <row r="1242" spans="9:54" x14ac:dyDescent="0.25">
      <c r="I1242" s="23"/>
      <c r="AE1242" s="31"/>
      <c r="AZ1242" s="575"/>
      <c r="BA1242" s="575"/>
      <c r="BB1242" s="575"/>
    </row>
    <row r="1243" spans="9:54" x14ac:dyDescent="0.25">
      <c r="I1243" s="23"/>
      <c r="AE1243" s="31"/>
      <c r="AZ1243" s="575"/>
      <c r="BA1243" s="575"/>
      <c r="BB1243" s="575"/>
    </row>
    <row r="1244" spans="9:54" x14ac:dyDescent="0.25">
      <c r="I1244" s="23"/>
      <c r="AE1244" s="31"/>
      <c r="AZ1244" s="575"/>
      <c r="BA1244" s="575"/>
      <c r="BB1244" s="575"/>
    </row>
    <row r="1245" spans="9:54" x14ac:dyDescent="0.25">
      <c r="I1245" s="23"/>
      <c r="AE1245" s="31"/>
      <c r="AZ1245" s="575"/>
      <c r="BA1245" s="575"/>
      <c r="BB1245" s="575"/>
    </row>
    <row r="1246" spans="9:54" x14ac:dyDescent="0.25">
      <c r="I1246" s="23"/>
      <c r="AE1246" s="31"/>
      <c r="AZ1246" s="575"/>
      <c r="BA1246" s="575"/>
      <c r="BB1246" s="575"/>
    </row>
    <row r="1247" spans="9:54" x14ac:dyDescent="0.25">
      <c r="I1247" s="23"/>
      <c r="AE1247" s="31"/>
      <c r="AZ1247" s="575"/>
      <c r="BA1247" s="575"/>
      <c r="BB1247" s="575"/>
    </row>
    <row r="1248" spans="9:54" x14ac:dyDescent="0.25">
      <c r="I1248" s="23"/>
      <c r="AE1248" s="31"/>
      <c r="AZ1248" s="575"/>
      <c r="BA1248" s="575"/>
      <c r="BB1248" s="575"/>
    </row>
    <row r="1249" spans="9:54" x14ac:dyDescent="0.25">
      <c r="I1249" s="23"/>
      <c r="AE1249" s="31"/>
      <c r="AZ1249" s="575"/>
      <c r="BA1249" s="575"/>
      <c r="BB1249" s="575"/>
    </row>
    <row r="1250" spans="9:54" x14ac:dyDescent="0.25">
      <c r="I1250" s="23"/>
      <c r="AE1250" s="31"/>
      <c r="AZ1250" s="575"/>
      <c r="BA1250" s="575"/>
      <c r="BB1250" s="575"/>
    </row>
    <row r="1251" spans="9:54" x14ac:dyDescent="0.25">
      <c r="I1251" s="23"/>
      <c r="AE1251" s="31"/>
      <c r="AZ1251" s="575"/>
      <c r="BA1251" s="575"/>
      <c r="BB1251" s="575"/>
    </row>
    <row r="1252" spans="9:54" x14ac:dyDescent="0.25">
      <c r="I1252" s="23"/>
      <c r="AE1252" s="31"/>
      <c r="AZ1252" s="575"/>
      <c r="BA1252" s="575"/>
      <c r="BB1252" s="575"/>
    </row>
    <row r="1253" spans="9:54" x14ac:dyDescent="0.25">
      <c r="I1253" s="23"/>
      <c r="AE1253" s="31"/>
      <c r="AZ1253" s="575"/>
      <c r="BA1253" s="575"/>
      <c r="BB1253" s="575"/>
    </row>
    <row r="1254" spans="9:54" x14ac:dyDescent="0.25">
      <c r="I1254" s="23"/>
      <c r="AE1254" s="31"/>
      <c r="AZ1254" s="575"/>
      <c r="BA1254" s="575"/>
      <c r="BB1254" s="575"/>
    </row>
    <row r="1255" spans="9:54" x14ac:dyDescent="0.25">
      <c r="I1255" s="23"/>
      <c r="AE1255" s="31"/>
      <c r="AZ1255" s="575"/>
      <c r="BA1255" s="575"/>
      <c r="BB1255" s="575"/>
    </row>
    <row r="1256" spans="9:54" x14ac:dyDescent="0.25">
      <c r="I1256" s="23"/>
      <c r="AE1256" s="31"/>
      <c r="AZ1256" s="575"/>
      <c r="BA1256" s="575"/>
      <c r="BB1256" s="575"/>
    </row>
    <row r="1257" spans="9:54" x14ac:dyDescent="0.25">
      <c r="I1257" s="23"/>
      <c r="AE1257" s="31"/>
      <c r="AZ1257" s="575"/>
      <c r="BA1257" s="575"/>
      <c r="BB1257" s="575"/>
    </row>
    <row r="1258" spans="9:54" x14ac:dyDescent="0.25">
      <c r="I1258" s="23"/>
      <c r="AE1258" s="31"/>
      <c r="AZ1258" s="575"/>
      <c r="BA1258" s="575"/>
      <c r="BB1258" s="575"/>
    </row>
    <row r="1259" spans="9:54" x14ac:dyDescent="0.25">
      <c r="I1259" s="23"/>
      <c r="AE1259" s="31"/>
      <c r="AZ1259" s="575"/>
      <c r="BA1259" s="575"/>
      <c r="BB1259" s="575"/>
    </row>
    <row r="1260" spans="9:54" x14ac:dyDescent="0.25">
      <c r="I1260" s="23"/>
      <c r="AE1260" s="31"/>
      <c r="AZ1260" s="575"/>
      <c r="BA1260" s="575"/>
      <c r="BB1260" s="575"/>
    </row>
    <row r="1261" spans="9:54" x14ac:dyDescent="0.25">
      <c r="I1261" s="23"/>
      <c r="AE1261" s="31"/>
      <c r="AZ1261" s="575"/>
      <c r="BA1261" s="575"/>
      <c r="BB1261" s="575"/>
    </row>
    <row r="1262" spans="9:54" x14ac:dyDescent="0.25">
      <c r="I1262" s="23"/>
      <c r="AE1262" s="31"/>
      <c r="AZ1262" s="575"/>
      <c r="BA1262" s="575"/>
      <c r="BB1262" s="575"/>
    </row>
    <row r="1263" spans="9:54" x14ac:dyDescent="0.25">
      <c r="I1263" s="23"/>
      <c r="AE1263" s="31"/>
      <c r="AZ1263" s="575"/>
      <c r="BA1263" s="575"/>
      <c r="BB1263" s="575"/>
    </row>
    <row r="1264" spans="9:54" x14ac:dyDescent="0.25">
      <c r="I1264" s="23"/>
      <c r="AE1264" s="31"/>
      <c r="AZ1264" s="575"/>
      <c r="BA1264" s="575"/>
      <c r="BB1264" s="575"/>
    </row>
    <row r="1265" spans="9:54" x14ac:dyDescent="0.25">
      <c r="I1265" s="23"/>
      <c r="AE1265" s="31"/>
      <c r="AZ1265" s="575"/>
      <c r="BA1265" s="575"/>
      <c r="BB1265" s="575"/>
    </row>
    <row r="1266" spans="9:54" x14ac:dyDescent="0.25">
      <c r="I1266" s="23"/>
      <c r="AE1266" s="31"/>
      <c r="AZ1266" s="575"/>
      <c r="BA1266" s="575"/>
      <c r="BB1266" s="575"/>
    </row>
    <row r="1267" spans="9:54" x14ac:dyDescent="0.25">
      <c r="I1267" s="23"/>
      <c r="AE1267" s="31"/>
      <c r="AZ1267" s="575"/>
      <c r="BA1267" s="575"/>
      <c r="BB1267" s="575"/>
    </row>
    <row r="1268" spans="9:54" x14ac:dyDescent="0.25">
      <c r="I1268" s="23"/>
      <c r="AE1268" s="31"/>
      <c r="AZ1268" s="575"/>
      <c r="BA1268" s="575"/>
      <c r="BB1268" s="575"/>
    </row>
    <row r="1269" spans="9:54" x14ac:dyDescent="0.25">
      <c r="I1269" s="23"/>
      <c r="AE1269" s="31"/>
      <c r="AZ1269" s="575"/>
      <c r="BA1269" s="575"/>
      <c r="BB1269" s="575"/>
    </row>
    <row r="1270" spans="9:54" x14ac:dyDescent="0.25">
      <c r="I1270" s="23"/>
      <c r="AE1270" s="31"/>
      <c r="AZ1270" s="575"/>
      <c r="BA1270" s="575"/>
      <c r="BB1270" s="575"/>
    </row>
    <row r="1271" spans="9:54" x14ac:dyDescent="0.25">
      <c r="I1271" s="23"/>
      <c r="AE1271" s="31"/>
      <c r="AZ1271" s="575"/>
      <c r="BA1271" s="575"/>
      <c r="BB1271" s="575"/>
    </row>
    <row r="1272" spans="9:54" x14ac:dyDescent="0.25">
      <c r="I1272" s="23"/>
      <c r="AE1272" s="31"/>
      <c r="AZ1272" s="575"/>
      <c r="BA1272" s="575"/>
      <c r="BB1272" s="575"/>
    </row>
    <row r="1273" spans="9:54" x14ac:dyDescent="0.25">
      <c r="I1273" s="23"/>
      <c r="AE1273" s="31"/>
      <c r="AZ1273" s="575"/>
      <c r="BA1273" s="575"/>
      <c r="BB1273" s="575"/>
    </row>
    <row r="1274" spans="9:54" x14ac:dyDescent="0.25">
      <c r="I1274" s="23"/>
      <c r="AE1274" s="31"/>
      <c r="AZ1274" s="575"/>
      <c r="BA1274" s="575"/>
      <c r="BB1274" s="575"/>
    </row>
    <row r="1275" spans="9:54" x14ac:dyDescent="0.25">
      <c r="I1275" s="23"/>
      <c r="AE1275" s="31"/>
      <c r="AZ1275" s="575"/>
      <c r="BA1275" s="575"/>
      <c r="BB1275" s="575"/>
    </row>
    <row r="1276" spans="9:54" x14ac:dyDescent="0.25">
      <c r="I1276" s="23"/>
      <c r="AE1276" s="31"/>
      <c r="AZ1276" s="575"/>
      <c r="BA1276" s="575"/>
      <c r="BB1276" s="575"/>
    </row>
    <row r="1277" spans="9:54" x14ac:dyDescent="0.25">
      <c r="I1277" s="23"/>
      <c r="AE1277" s="31"/>
      <c r="AZ1277" s="575"/>
      <c r="BA1277" s="575"/>
      <c r="BB1277" s="575"/>
    </row>
    <row r="1278" spans="9:54" x14ac:dyDescent="0.25">
      <c r="I1278" s="23"/>
      <c r="AE1278" s="31"/>
      <c r="AZ1278" s="575"/>
      <c r="BA1278" s="575"/>
      <c r="BB1278" s="575"/>
    </row>
    <row r="1279" spans="9:54" x14ac:dyDescent="0.25">
      <c r="I1279" s="23"/>
      <c r="AE1279" s="31"/>
      <c r="AZ1279" s="575"/>
      <c r="BA1279" s="575"/>
      <c r="BB1279" s="575"/>
    </row>
    <row r="1280" spans="9:54" x14ac:dyDescent="0.25">
      <c r="I1280" s="23"/>
      <c r="AE1280" s="31"/>
      <c r="AZ1280" s="575"/>
      <c r="BA1280" s="575"/>
      <c r="BB1280" s="575"/>
    </row>
    <row r="1281" spans="9:54" x14ac:dyDescent="0.25">
      <c r="I1281" s="23"/>
      <c r="AE1281" s="31"/>
      <c r="AZ1281" s="575"/>
      <c r="BA1281" s="575"/>
      <c r="BB1281" s="575"/>
    </row>
    <row r="1282" spans="9:54" x14ac:dyDescent="0.25">
      <c r="I1282" s="23"/>
      <c r="AE1282" s="31"/>
      <c r="AZ1282" s="575"/>
      <c r="BA1282" s="575"/>
      <c r="BB1282" s="575"/>
    </row>
    <row r="1283" spans="9:54" x14ac:dyDescent="0.25">
      <c r="I1283" s="23"/>
      <c r="AE1283" s="31"/>
      <c r="AZ1283" s="575"/>
      <c r="BA1283" s="575"/>
      <c r="BB1283" s="575"/>
    </row>
    <row r="1284" spans="9:54" x14ac:dyDescent="0.25">
      <c r="I1284" s="23"/>
      <c r="AE1284" s="31"/>
      <c r="AZ1284" s="575"/>
      <c r="BA1284" s="575"/>
      <c r="BB1284" s="575"/>
    </row>
    <row r="1285" spans="9:54" x14ac:dyDescent="0.25">
      <c r="I1285" s="23"/>
      <c r="AE1285" s="31"/>
      <c r="AZ1285" s="575"/>
      <c r="BA1285" s="575"/>
      <c r="BB1285" s="575"/>
    </row>
    <row r="1286" spans="9:54" x14ac:dyDescent="0.25">
      <c r="I1286" s="23"/>
      <c r="AE1286" s="31"/>
      <c r="AZ1286" s="575"/>
      <c r="BA1286" s="575"/>
      <c r="BB1286" s="575"/>
    </row>
    <row r="1287" spans="9:54" x14ac:dyDescent="0.25">
      <c r="I1287" s="23"/>
      <c r="AE1287" s="31"/>
      <c r="AZ1287" s="575"/>
      <c r="BA1287" s="575"/>
      <c r="BB1287" s="575"/>
    </row>
    <row r="1288" spans="9:54" x14ac:dyDescent="0.25">
      <c r="I1288" s="23"/>
      <c r="AE1288" s="31"/>
      <c r="AZ1288" s="575"/>
      <c r="BA1288" s="575"/>
      <c r="BB1288" s="575"/>
    </row>
    <row r="1289" spans="9:54" x14ac:dyDescent="0.25">
      <c r="I1289" s="23"/>
      <c r="AE1289" s="31"/>
      <c r="AZ1289" s="575"/>
      <c r="BA1289" s="575"/>
      <c r="BB1289" s="575"/>
    </row>
    <row r="1290" spans="9:54" x14ac:dyDescent="0.25">
      <c r="I1290" s="23"/>
      <c r="AE1290" s="31"/>
      <c r="AZ1290" s="575"/>
      <c r="BA1290" s="575"/>
      <c r="BB1290" s="575"/>
    </row>
    <row r="1291" spans="9:54" x14ac:dyDescent="0.25">
      <c r="I1291" s="23"/>
      <c r="AE1291" s="31"/>
      <c r="AZ1291" s="575"/>
      <c r="BA1291" s="575"/>
      <c r="BB1291" s="575"/>
    </row>
    <row r="1292" spans="9:54" x14ac:dyDescent="0.25">
      <c r="I1292" s="23"/>
      <c r="AE1292" s="31"/>
      <c r="AZ1292" s="575"/>
      <c r="BA1292" s="575"/>
      <c r="BB1292" s="575"/>
    </row>
    <row r="1293" spans="9:54" x14ac:dyDescent="0.25">
      <c r="I1293" s="23"/>
      <c r="AE1293" s="31"/>
      <c r="AZ1293" s="575"/>
      <c r="BA1293" s="575"/>
      <c r="BB1293" s="575"/>
    </row>
    <row r="1294" spans="9:54" x14ac:dyDescent="0.25">
      <c r="I1294" s="23"/>
      <c r="AE1294" s="31"/>
      <c r="AZ1294" s="575"/>
      <c r="BA1294" s="575"/>
      <c r="BB1294" s="575"/>
    </row>
    <row r="1295" spans="9:54" x14ac:dyDescent="0.25">
      <c r="I1295" s="23"/>
      <c r="AE1295" s="31"/>
      <c r="AZ1295" s="575"/>
      <c r="BA1295" s="575"/>
      <c r="BB1295" s="575"/>
    </row>
    <row r="1296" spans="9:54" x14ac:dyDescent="0.25">
      <c r="I1296" s="23"/>
      <c r="AE1296" s="31"/>
      <c r="AZ1296" s="575"/>
      <c r="BA1296" s="575"/>
      <c r="BB1296" s="575"/>
    </row>
    <row r="1297" spans="9:54" x14ac:dyDescent="0.25">
      <c r="I1297" s="23"/>
      <c r="AE1297" s="31"/>
      <c r="AZ1297" s="575"/>
      <c r="BA1297" s="575"/>
      <c r="BB1297" s="575"/>
    </row>
    <row r="1298" spans="9:54" x14ac:dyDescent="0.25">
      <c r="I1298" s="23"/>
      <c r="AE1298" s="31"/>
      <c r="AZ1298" s="575"/>
      <c r="BA1298" s="575"/>
      <c r="BB1298" s="575"/>
    </row>
    <row r="1299" spans="9:54" x14ac:dyDescent="0.25">
      <c r="I1299" s="23"/>
      <c r="AE1299" s="31"/>
      <c r="AZ1299" s="575"/>
      <c r="BA1299" s="575"/>
      <c r="BB1299" s="575"/>
    </row>
    <row r="1300" spans="9:54" x14ac:dyDescent="0.25">
      <c r="I1300" s="23"/>
      <c r="AE1300" s="31"/>
      <c r="AZ1300" s="575"/>
      <c r="BA1300" s="575"/>
      <c r="BB1300" s="575"/>
    </row>
    <row r="1301" spans="9:54" x14ac:dyDescent="0.25">
      <c r="I1301" s="23"/>
      <c r="AE1301" s="31"/>
      <c r="AZ1301" s="575"/>
      <c r="BA1301" s="575"/>
      <c r="BB1301" s="575"/>
    </row>
    <row r="1302" spans="9:54" x14ac:dyDescent="0.25">
      <c r="I1302" s="23"/>
      <c r="AE1302" s="31"/>
      <c r="AZ1302" s="575"/>
      <c r="BA1302" s="575"/>
      <c r="BB1302" s="575"/>
    </row>
    <row r="1303" spans="9:54" x14ac:dyDescent="0.25">
      <c r="I1303" s="23"/>
      <c r="AE1303" s="31"/>
      <c r="AZ1303" s="575"/>
      <c r="BA1303" s="575"/>
      <c r="BB1303" s="575"/>
    </row>
    <row r="1304" spans="9:54" x14ac:dyDescent="0.25">
      <c r="I1304" s="23"/>
      <c r="AE1304" s="31"/>
      <c r="AZ1304" s="575"/>
      <c r="BA1304" s="575"/>
      <c r="BB1304" s="575"/>
    </row>
    <row r="1305" spans="9:54" x14ac:dyDescent="0.25">
      <c r="I1305" s="23"/>
      <c r="AE1305" s="31"/>
      <c r="AZ1305" s="575"/>
      <c r="BA1305" s="575"/>
      <c r="BB1305" s="575"/>
    </row>
    <row r="1306" spans="9:54" x14ac:dyDescent="0.25">
      <c r="I1306" s="23"/>
      <c r="AE1306" s="31"/>
      <c r="AZ1306" s="575"/>
      <c r="BA1306" s="575"/>
      <c r="BB1306" s="575"/>
    </row>
    <row r="1307" spans="9:54" x14ac:dyDescent="0.25">
      <c r="I1307" s="23"/>
      <c r="AE1307" s="31"/>
      <c r="AZ1307" s="575"/>
      <c r="BA1307" s="575"/>
      <c r="BB1307" s="575"/>
    </row>
    <row r="1308" spans="9:54" x14ac:dyDescent="0.25">
      <c r="I1308" s="23"/>
      <c r="AE1308" s="31"/>
      <c r="AZ1308" s="575"/>
      <c r="BA1308" s="575"/>
      <c r="BB1308" s="575"/>
    </row>
    <row r="1309" spans="9:54" x14ac:dyDescent="0.25">
      <c r="I1309" s="23"/>
      <c r="AE1309" s="31"/>
      <c r="AZ1309" s="575"/>
      <c r="BA1309" s="575"/>
      <c r="BB1309" s="575"/>
    </row>
    <row r="1310" spans="9:54" x14ac:dyDescent="0.25">
      <c r="I1310" s="23"/>
      <c r="AE1310" s="31"/>
      <c r="AZ1310" s="575"/>
      <c r="BA1310" s="575"/>
      <c r="BB1310" s="575"/>
    </row>
    <row r="1311" spans="9:54" x14ac:dyDescent="0.25">
      <c r="I1311" s="23"/>
      <c r="AE1311" s="31"/>
      <c r="AZ1311" s="575"/>
      <c r="BA1311" s="575"/>
      <c r="BB1311" s="575"/>
    </row>
    <row r="1312" spans="9:54" x14ac:dyDescent="0.25">
      <c r="I1312" s="23"/>
      <c r="AE1312" s="31"/>
      <c r="AZ1312" s="575"/>
      <c r="BA1312" s="575"/>
      <c r="BB1312" s="575"/>
    </row>
    <row r="1313" spans="9:54" x14ac:dyDescent="0.25">
      <c r="I1313" s="23"/>
      <c r="AE1313" s="31"/>
      <c r="AZ1313" s="575"/>
      <c r="BA1313" s="575"/>
      <c r="BB1313" s="575"/>
    </row>
    <row r="1314" spans="9:54" x14ac:dyDescent="0.25">
      <c r="I1314" s="23"/>
      <c r="AE1314" s="31"/>
      <c r="AZ1314" s="575"/>
      <c r="BA1314" s="575"/>
      <c r="BB1314" s="575"/>
    </row>
    <row r="1315" spans="9:54" x14ac:dyDescent="0.25">
      <c r="I1315" s="23"/>
      <c r="AE1315" s="31"/>
      <c r="AZ1315" s="575"/>
      <c r="BA1315" s="575"/>
      <c r="BB1315" s="575"/>
    </row>
    <row r="1316" spans="9:54" x14ac:dyDescent="0.25">
      <c r="I1316" s="23"/>
      <c r="AE1316" s="31"/>
      <c r="AZ1316" s="575"/>
      <c r="BA1316" s="575"/>
      <c r="BB1316" s="575"/>
    </row>
    <row r="1317" spans="9:54" x14ac:dyDescent="0.25">
      <c r="I1317" s="23"/>
      <c r="AE1317" s="31"/>
      <c r="AZ1317" s="575"/>
      <c r="BA1317" s="575"/>
      <c r="BB1317" s="575"/>
    </row>
    <row r="1318" spans="9:54" x14ac:dyDescent="0.25">
      <c r="I1318" s="23"/>
      <c r="AE1318" s="31"/>
      <c r="AZ1318" s="575"/>
      <c r="BA1318" s="575"/>
      <c r="BB1318" s="575"/>
    </row>
    <row r="1319" spans="9:54" x14ac:dyDescent="0.25">
      <c r="I1319" s="23"/>
      <c r="AE1319" s="31"/>
      <c r="AZ1319" s="575"/>
      <c r="BA1319" s="575"/>
      <c r="BB1319" s="575"/>
    </row>
    <row r="1320" spans="9:54" x14ac:dyDescent="0.25">
      <c r="I1320" s="23"/>
      <c r="AE1320" s="31"/>
      <c r="AZ1320" s="575"/>
      <c r="BA1320" s="575"/>
      <c r="BB1320" s="575"/>
    </row>
    <row r="1321" spans="9:54" x14ac:dyDescent="0.25">
      <c r="I1321" s="23"/>
      <c r="AE1321" s="31"/>
      <c r="AZ1321" s="575"/>
      <c r="BA1321" s="575"/>
      <c r="BB1321" s="575"/>
    </row>
    <row r="1322" spans="9:54" x14ac:dyDescent="0.25">
      <c r="I1322" s="23"/>
      <c r="AE1322" s="31"/>
      <c r="AZ1322" s="575"/>
      <c r="BA1322" s="575"/>
      <c r="BB1322" s="575"/>
    </row>
    <row r="1323" spans="9:54" x14ac:dyDescent="0.25">
      <c r="I1323" s="23"/>
      <c r="AE1323" s="31"/>
      <c r="AZ1323" s="575"/>
      <c r="BA1323" s="575"/>
      <c r="BB1323" s="575"/>
    </row>
    <row r="1324" spans="9:54" x14ac:dyDescent="0.25">
      <c r="I1324" s="23"/>
      <c r="AE1324" s="31"/>
      <c r="AZ1324" s="575"/>
      <c r="BA1324" s="575"/>
      <c r="BB1324" s="575"/>
    </row>
    <row r="1325" spans="9:54" x14ac:dyDescent="0.25">
      <c r="I1325" s="23"/>
      <c r="AE1325" s="31"/>
      <c r="AZ1325" s="575"/>
      <c r="BA1325" s="575"/>
      <c r="BB1325" s="575"/>
    </row>
    <row r="1326" spans="9:54" x14ac:dyDescent="0.25">
      <c r="I1326" s="23"/>
      <c r="AE1326" s="31"/>
      <c r="AZ1326" s="575"/>
      <c r="BA1326" s="575"/>
      <c r="BB1326" s="575"/>
    </row>
    <row r="1327" spans="9:54" x14ac:dyDescent="0.25">
      <c r="I1327" s="23"/>
      <c r="AE1327" s="31"/>
      <c r="AZ1327" s="575"/>
      <c r="BA1327" s="575"/>
      <c r="BB1327" s="575"/>
    </row>
    <row r="1328" spans="9:54" x14ac:dyDescent="0.25">
      <c r="I1328" s="23"/>
      <c r="AE1328" s="31"/>
      <c r="AZ1328" s="575"/>
      <c r="BA1328" s="575"/>
      <c r="BB1328" s="575"/>
    </row>
    <row r="1329" spans="9:54" x14ac:dyDescent="0.25">
      <c r="I1329" s="23"/>
      <c r="AE1329" s="31"/>
      <c r="AZ1329" s="575"/>
      <c r="BA1329" s="575"/>
      <c r="BB1329" s="575"/>
    </row>
    <row r="1330" spans="9:54" x14ac:dyDescent="0.25">
      <c r="I1330" s="23"/>
      <c r="AE1330" s="31"/>
      <c r="AZ1330" s="575"/>
      <c r="BA1330" s="575"/>
      <c r="BB1330" s="575"/>
    </row>
    <row r="1331" spans="9:54" x14ac:dyDescent="0.25">
      <c r="I1331" s="23"/>
      <c r="AE1331" s="31"/>
      <c r="AZ1331" s="575"/>
      <c r="BA1331" s="575"/>
      <c r="BB1331" s="575"/>
    </row>
    <row r="1332" spans="9:54" x14ac:dyDescent="0.25">
      <c r="I1332" s="23"/>
      <c r="AE1332" s="31"/>
      <c r="AZ1332" s="575"/>
      <c r="BA1332" s="575"/>
      <c r="BB1332" s="575"/>
    </row>
    <row r="1333" spans="9:54" x14ac:dyDescent="0.25">
      <c r="I1333" s="23"/>
      <c r="AE1333" s="31"/>
      <c r="AZ1333" s="575"/>
      <c r="BA1333" s="575"/>
      <c r="BB1333" s="575"/>
    </row>
    <row r="1334" spans="9:54" x14ac:dyDescent="0.25">
      <c r="I1334" s="23"/>
      <c r="AE1334" s="31"/>
      <c r="AZ1334" s="575"/>
      <c r="BA1334" s="575"/>
      <c r="BB1334" s="575"/>
    </row>
    <row r="1335" spans="9:54" x14ac:dyDescent="0.25">
      <c r="I1335" s="23"/>
      <c r="AE1335" s="31"/>
      <c r="AZ1335" s="575"/>
      <c r="BA1335" s="575"/>
      <c r="BB1335" s="575"/>
    </row>
    <row r="1336" spans="9:54" x14ac:dyDescent="0.25">
      <c r="I1336" s="23"/>
      <c r="AE1336" s="31"/>
      <c r="AZ1336" s="575"/>
      <c r="BA1336" s="575"/>
      <c r="BB1336" s="575"/>
    </row>
    <row r="1337" spans="9:54" x14ac:dyDescent="0.25">
      <c r="I1337" s="23"/>
      <c r="AE1337" s="31"/>
      <c r="AZ1337" s="575"/>
      <c r="BA1337" s="575"/>
      <c r="BB1337" s="575"/>
    </row>
    <row r="1338" spans="9:54" x14ac:dyDescent="0.25">
      <c r="I1338" s="23"/>
      <c r="AE1338" s="31"/>
      <c r="AZ1338" s="575"/>
      <c r="BA1338" s="575"/>
      <c r="BB1338" s="575"/>
    </row>
    <row r="1339" spans="9:54" x14ac:dyDescent="0.25">
      <c r="I1339" s="23"/>
      <c r="AE1339" s="31"/>
      <c r="AZ1339" s="575"/>
      <c r="BA1339" s="575"/>
      <c r="BB1339" s="575"/>
    </row>
    <row r="1340" spans="9:54" x14ac:dyDescent="0.25">
      <c r="I1340" s="23"/>
      <c r="AE1340" s="31"/>
      <c r="AZ1340" s="575"/>
      <c r="BA1340" s="575"/>
      <c r="BB1340" s="575"/>
    </row>
    <row r="1341" spans="9:54" x14ac:dyDescent="0.25">
      <c r="I1341" s="23"/>
      <c r="AE1341" s="31"/>
      <c r="AZ1341" s="575"/>
      <c r="BA1341" s="575"/>
      <c r="BB1341" s="575"/>
    </row>
    <row r="1342" spans="9:54" x14ac:dyDescent="0.25">
      <c r="I1342" s="23"/>
      <c r="AE1342" s="31"/>
      <c r="AZ1342" s="575"/>
      <c r="BA1342" s="575"/>
      <c r="BB1342" s="575"/>
    </row>
    <row r="1343" spans="9:54" x14ac:dyDescent="0.25">
      <c r="I1343" s="23"/>
      <c r="AE1343" s="31"/>
      <c r="AZ1343" s="575"/>
      <c r="BA1343" s="575"/>
      <c r="BB1343" s="575"/>
    </row>
    <row r="1344" spans="9:54" x14ac:dyDescent="0.25">
      <c r="I1344" s="23"/>
      <c r="AE1344" s="31"/>
      <c r="AZ1344" s="575"/>
      <c r="BA1344" s="575"/>
      <c r="BB1344" s="575"/>
    </row>
    <row r="1345" spans="9:54" x14ac:dyDescent="0.25">
      <c r="I1345" s="23"/>
      <c r="AE1345" s="31"/>
      <c r="AZ1345" s="575"/>
      <c r="BA1345" s="575"/>
      <c r="BB1345" s="575"/>
    </row>
    <row r="1346" spans="9:54" x14ac:dyDescent="0.25">
      <c r="I1346" s="23"/>
      <c r="AE1346" s="31"/>
      <c r="AZ1346" s="575"/>
      <c r="BA1346" s="575"/>
      <c r="BB1346" s="575"/>
    </row>
    <row r="1347" spans="9:54" x14ac:dyDescent="0.25">
      <c r="I1347" s="23"/>
      <c r="AE1347" s="31"/>
      <c r="AZ1347" s="575"/>
      <c r="BA1347" s="575"/>
      <c r="BB1347" s="575"/>
    </row>
    <row r="1348" spans="9:54" x14ac:dyDescent="0.25">
      <c r="I1348" s="23"/>
      <c r="AE1348" s="31"/>
      <c r="AZ1348" s="575"/>
      <c r="BA1348" s="575"/>
      <c r="BB1348" s="575"/>
    </row>
    <row r="1349" spans="9:54" x14ac:dyDescent="0.25">
      <c r="I1349" s="23"/>
      <c r="AE1349" s="31"/>
      <c r="AZ1349" s="575"/>
      <c r="BA1349" s="575"/>
      <c r="BB1349" s="575"/>
    </row>
    <row r="1350" spans="9:54" x14ac:dyDescent="0.25">
      <c r="I1350" s="23"/>
      <c r="AE1350" s="31"/>
      <c r="AZ1350" s="575"/>
      <c r="BA1350" s="575"/>
      <c r="BB1350" s="575"/>
    </row>
    <row r="1351" spans="9:54" x14ac:dyDescent="0.25">
      <c r="I1351" s="23"/>
      <c r="AE1351" s="31"/>
      <c r="AZ1351" s="575"/>
      <c r="BA1351" s="575"/>
      <c r="BB1351" s="575"/>
    </row>
    <row r="1352" spans="9:54" x14ac:dyDescent="0.25">
      <c r="I1352" s="23"/>
      <c r="AE1352" s="31"/>
      <c r="AZ1352" s="575"/>
      <c r="BA1352" s="575"/>
      <c r="BB1352" s="575"/>
    </row>
    <row r="1353" spans="9:54" x14ac:dyDescent="0.25">
      <c r="I1353" s="23"/>
      <c r="AE1353" s="31"/>
      <c r="AZ1353" s="575"/>
      <c r="BA1353" s="575"/>
      <c r="BB1353" s="575"/>
    </row>
    <row r="1354" spans="9:54" x14ac:dyDescent="0.25">
      <c r="I1354" s="23"/>
      <c r="AE1354" s="31"/>
      <c r="AZ1354" s="575"/>
      <c r="BA1354" s="575"/>
      <c r="BB1354" s="575"/>
    </row>
    <row r="1355" spans="9:54" x14ac:dyDescent="0.25">
      <c r="I1355" s="23"/>
      <c r="AE1355" s="31"/>
      <c r="AZ1355" s="575"/>
      <c r="BA1355" s="575"/>
      <c r="BB1355" s="575"/>
    </row>
    <row r="1356" spans="9:54" x14ac:dyDescent="0.25">
      <c r="I1356" s="23"/>
      <c r="AE1356" s="31"/>
      <c r="AZ1356" s="575"/>
      <c r="BA1356" s="575"/>
      <c r="BB1356" s="575"/>
    </row>
    <row r="1357" spans="9:54" x14ac:dyDescent="0.25">
      <c r="I1357" s="23"/>
      <c r="AE1357" s="31"/>
      <c r="AZ1357" s="575"/>
      <c r="BA1357" s="575"/>
      <c r="BB1357" s="575"/>
    </row>
    <row r="1358" spans="9:54" x14ac:dyDescent="0.25">
      <c r="I1358" s="23"/>
      <c r="AE1358" s="31"/>
      <c r="AZ1358" s="575"/>
      <c r="BA1358" s="575"/>
      <c r="BB1358" s="575"/>
    </row>
    <row r="1359" spans="9:54" x14ac:dyDescent="0.25">
      <c r="I1359" s="23"/>
      <c r="AE1359" s="31"/>
      <c r="AZ1359" s="575"/>
      <c r="BA1359" s="575"/>
      <c r="BB1359" s="575"/>
    </row>
    <row r="1360" spans="9:54" x14ac:dyDescent="0.25">
      <c r="I1360" s="23"/>
      <c r="AE1360" s="31"/>
      <c r="AZ1360" s="575"/>
      <c r="BA1360" s="575"/>
      <c r="BB1360" s="575"/>
    </row>
    <row r="1361" spans="9:54" x14ac:dyDescent="0.25">
      <c r="I1361" s="23"/>
      <c r="AE1361" s="31"/>
      <c r="AZ1361" s="575"/>
      <c r="BA1361" s="575"/>
      <c r="BB1361" s="575"/>
    </row>
    <row r="1362" spans="9:54" x14ac:dyDescent="0.25">
      <c r="I1362" s="23"/>
      <c r="AE1362" s="31"/>
      <c r="AZ1362" s="575"/>
      <c r="BA1362" s="575"/>
      <c r="BB1362" s="575"/>
    </row>
    <row r="1363" spans="9:54" x14ac:dyDescent="0.25">
      <c r="I1363" s="23"/>
      <c r="AE1363" s="31"/>
      <c r="AZ1363" s="575"/>
      <c r="BA1363" s="575"/>
      <c r="BB1363" s="575"/>
    </row>
    <row r="1364" spans="9:54" x14ac:dyDescent="0.25">
      <c r="I1364" s="23"/>
      <c r="AE1364" s="31"/>
      <c r="AZ1364" s="575"/>
      <c r="BA1364" s="575"/>
      <c r="BB1364" s="575"/>
    </row>
    <row r="1365" spans="9:54" x14ac:dyDescent="0.25">
      <c r="I1365" s="23"/>
      <c r="AE1365" s="31"/>
      <c r="AZ1365" s="575"/>
      <c r="BA1365" s="575"/>
      <c r="BB1365" s="575"/>
    </row>
    <row r="1366" spans="9:54" x14ac:dyDescent="0.25">
      <c r="I1366" s="23"/>
      <c r="AE1366" s="31"/>
      <c r="AZ1366" s="575"/>
      <c r="BA1366" s="575"/>
      <c r="BB1366" s="575"/>
    </row>
    <row r="1367" spans="9:54" x14ac:dyDescent="0.25">
      <c r="I1367" s="23"/>
      <c r="AE1367" s="31"/>
      <c r="AZ1367" s="575"/>
      <c r="BA1367" s="575"/>
      <c r="BB1367" s="575"/>
    </row>
    <row r="1368" spans="9:54" x14ac:dyDescent="0.25">
      <c r="I1368" s="23"/>
      <c r="AE1368" s="31"/>
      <c r="AZ1368" s="575"/>
      <c r="BA1368" s="575"/>
      <c r="BB1368" s="575"/>
    </row>
    <row r="1369" spans="9:54" x14ac:dyDescent="0.25">
      <c r="I1369" s="23"/>
      <c r="AE1369" s="31"/>
      <c r="AZ1369" s="575"/>
      <c r="BA1369" s="575"/>
      <c r="BB1369" s="575"/>
    </row>
    <row r="1370" spans="9:54" x14ac:dyDescent="0.25">
      <c r="I1370" s="23"/>
      <c r="AE1370" s="31"/>
      <c r="AZ1370" s="575"/>
      <c r="BA1370" s="575"/>
      <c r="BB1370" s="575"/>
    </row>
    <row r="1371" spans="9:54" x14ac:dyDescent="0.25">
      <c r="I1371" s="23"/>
      <c r="AE1371" s="31"/>
      <c r="AZ1371" s="575"/>
      <c r="BA1371" s="575"/>
      <c r="BB1371" s="575"/>
    </row>
    <row r="1372" spans="9:54" x14ac:dyDescent="0.25">
      <c r="I1372" s="23"/>
      <c r="AE1372" s="31"/>
      <c r="AZ1372" s="575"/>
      <c r="BA1372" s="575"/>
      <c r="BB1372" s="575"/>
    </row>
    <row r="1373" spans="9:54" x14ac:dyDescent="0.25">
      <c r="I1373" s="23"/>
      <c r="AE1373" s="31"/>
      <c r="AZ1373" s="575"/>
      <c r="BA1373" s="575"/>
      <c r="BB1373" s="575"/>
    </row>
    <row r="1374" spans="9:54" x14ac:dyDescent="0.25">
      <c r="I1374" s="23"/>
      <c r="AE1374" s="31"/>
      <c r="AZ1374" s="575"/>
      <c r="BA1374" s="575"/>
      <c r="BB1374" s="575"/>
    </row>
    <row r="1375" spans="9:54" x14ac:dyDescent="0.25">
      <c r="I1375" s="23"/>
      <c r="AE1375" s="31"/>
      <c r="AZ1375" s="575"/>
      <c r="BA1375" s="575"/>
      <c r="BB1375" s="575"/>
    </row>
    <row r="1376" spans="9:54" x14ac:dyDescent="0.25">
      <c r="I1376" s="23"/>
      <c r="AE1376" s="31"/>
      <c r="AZ1376" s="575"/>
      <c r="BA1376" s="575"/>
      <c r="BB1376" s="575"/>
    </row>
    <row r="1377" spans="9:54" x14ac:dyDescent="0.25">
      <c r="I1377" s="23"/>
      <c r="AE1377" s="31"/>
      <c r="AZ1377" s="575"/>
      <c r="BA1377" s="575"/>
      <c r="BB1377" s="575"/>
    </row>
    <row r="1378" spans="9:54" x14ac:dyDescent="0.25">
      <c r="I1378" s="23"/>
      <c r="AE1378" s="31"/>
      <c r="AZ1378" s="575"/>
      <c r="BA1378" s="575"/>
      <c r="BB1378" s="575"/>
    </row>
    <row r="1379" spans="9:54" x14ac:dyDescent="0.25">
      <c r="I1379" s="23"/>
      <c r="AE1379" s="31"/>
      <c r="AZ1379" s="575"/>
      <c r="BA1379" s="575"/>
      <c r="BB1379" s="575"/>
    </row>
    <row r="1380" spans="9:54" x14ac:dyDescent="0.25">
      <c r="I1380" s="23"/>
      <c r="AE1380" s="31"/>
      <c r="AZ1380" s="575"/>
      <c r="BA1380" s="575"/>
      <c r="BB1380" s="575"/>
    </row>
    <row r="1381" spans="9:54" x14ac:dyDescent="0.25">
      <c r="I1381" s="23"/>
      <c r="AE1381" s="31"/>
      <c r="AZ1381" s="575"/>
      <c r="BA1381" s="575"/>
      <c r="BB1381" s="575"/>
    </row>
    <row r="1382" spans="9:54" x14ac:dyDescent="0.25">
      <c r="I1382" s="23"/>
      <c r="AE1382" s="31"/>
      <c r="AZ1382" s="575"/>
      <c r="BA1382" s="575"/>
      <c r="BB1382" s="575"/>
    </row>
    <row r="1383" spans="9:54" x14ac:dyDescent="0.25">
      <c r="I1383" s="23"/>
      <c r="AE1383" s="31"/>
      <c r="AZ1383" s="575"/>
      <c r="BA1383" s="575"/>
      <c r="BB1383" s="575"/>
    </row>
    <row r="1384" spans="9:54" x14ac:dyDescent="0.25">
      <c r="I1384" s="23"/>
      <c r="AE1384" s="31"/>
      <c r="AZ1384" s="575"/>
      <c r="BA1384" s="575"/>
      <c r="BB1384" s="575"/>
    </row>
    <row r="1385" spans="9:54" x14ac:dyDescent="0.25">
      <c r="I1385" s="23"/>
      <c r="AE1385" s="31"/>
      <c r="AZ1385" s="575"/>
      <c r="BA1385" s="575"/>
      <c r="BB1385" s="575"/>
    </row>
    <row r="1386" spans="9:54" x14ac:dyDescent="0.25">
      <c r="I1386" s="23"/>
      <c r="AE1386" s="31"/>
      <c r="AZ1386" s="575"/>
      <c r="BA1386" s="575"/>
      <c r="BB1386" s="575"/>
    </row>
    <row r="1387" spans="9:54" x14ac:dyDescent="0.25">
      <c r="I1387" s="23"/>
      <c r="AE1387" s="31"/>
      <c r="AZ1387" s="575"/>
      <c r="BA1387" s="575"/>
      <c r="BB1387" s="575"/>
    </row>
    <row r="1388" spans="9:54" x14ac:dyDescent="0.25">
      <c r="I1388" s="23"/>
      <c r="AE1388" s="31"/>
      <c r="AZ1388" s="575"/>
      <c r="BA1388" s="575"/>
      <c r="BB1388" s="575"/>
    </row>
    <row r="1389" spans="9:54" x14ac:dyDescent="0.25">
      <c r="I1389" s="23"/>
      <c r="AE1389" s="31"/>
      <c r="AZ1389" s="575"/>
      <c r="BA1389" s="575"/>
      <c r="BB1389" s="575"/>
    </row>
    <row r="1390" spans="9:54" x14ac:dyDescent="0.25">
      <c r="I1390" s="23"/>
      <c r="AE1390" s="31"/>
      <c r="AZ1390" s="575"/>
      <c r="BA1390" s="575"/>
      <c r="BB1390" s="575"/>
    </row>
    <row r="1391" spans="9:54" x14ac:dyDescent="0.25">
      <c r="I1391" s="23"/>
      <c r="AE1391" s="31"/>
      <c r="AZ1391" s="575"/>
      <c r="BA1391" s="575"/>
      <c r="BB1391" s="575"/>
    </row>
    <row r="1392" spans="9:54" x14ac:dyDescent="0.25">
      <c r="I1392" s="23"/>
      <c r="AE1392" s="31"/>
      <c r="AZ1392" s="575"/>
      <c r="BA1392" s="575"/>
      <c r="BB1392" s="575"/>
    </row>
    <row r="1393" spans="9:54" x14ac:dyDescent="0.25">
      <c r="I1393" s="23"/>
      <c r="AE1393" s="31"/>
      <c r="AZ1393" s="575"/>
      <c r="BA1393" s="575"/>
      <c r="BB1393" s="575"/>
    </row>
    <row r="1394" spans="9:54" x14ac:dyDescent="0.25">
      <c r="I1394" s="23"/>
      <c r="AE1394" s="31"/>
      <c r="AZ1394" s="575"/>
      <c r="BA1394" s="575"/>
      <c r="BB1394" s="575"/>
    </row>
    <row r="1395" spans="9:54" x14ac:dyDescent="0.25">
      <c r="I1395" s="23"/>
      <c r="AE1395" s="31"/>
      <c r="AZ1395" s="575"/>
      <c r="BA1395" s="575"/>
      <c r="BB1395" s="575"/>
    </row>
    <row r="1396" spans="9:54" x14ac:dyDescent="0.25">
      <c r="I1396" s="23"/>
      <c r="AE1396" s="31"/>
      <c r="AZ1396" s="575"/>
      <c r="BA1396" s="575"/>
      <c r="BB1396" s="575"/>
    </row>
    <row r="1397" spans="9:54" x14ac:dyDescent="0.25">
      <c r="I1397" s="23"/>
      <c r="AE1397" s="31"/>
      <c r="AZ1397" s="575"/>
      <c r="BA1397" s="575"/>
      <c r="BB1397" s="575"/>
    </row>
    <row r="1398" spans="9:54" x14ac:dyDescent="0.25">
      <c r="I1398" s="23"/>
      <c r="AE1398" s="31"/>
      <c r="AZ1398" s="575"/>
      <c r="BA1398" s="575"/>
      <c r="BB1398" s="575"/>
    </row>
    <row r="1399" spans="9:54" x14ac:dyDescent="0.25">
      <c r="I1399" s="23"/>
      <c r="AE1399" s="31"/>
      <c r="AZ1399" s="575"/>
      <c r="BA1399" s="575"/>
      <c r="BB1399" s="575"/>
    </row>
    <row r="1400" spans="9:54" x14ac:dyDescent="0.25">
      <c r="I1400" s="23"/>
      <c r="AE1400" s="31"/>
      <c r="AZ1400" s="575"/>
      <c r="BA1400" s="575"/>
      <c r="BB1400" s="575"/>
    </row>
    <row r="1401" spans="9:54" x14ac:dyDescent="0.25">
      <c r="I1401" s="23"/>
      <c r="AE1401" s="31"/>
      <c r="AZ1401" s="575"/>
      <c r="BA1401" s="575"/>
      <c r="BB1401" s="575"/>
    </row>
    <row r="1402" spans="9:54" x14ac:dyDescent="0.25">
      <c r="I1402" s="23"/>
      <c r="AE1402" s="31"/>
      <c r="AZ1402" s="575"/>
      <c r="BA1402" s="575"/>
      <c r="BB1402" s="575"/>
    </row>
    <row r="1403" spans="9:54" x14ac:dyDescent="0.25">
      <c r="I1403" s="23"/>
      <c r="AE1403" s="31"/>
      <c r="AZ1403" s="575"/>
      <c r="BA1403" s="575"/>
      <c r="BB1403" s="575"/>
    </row>
    <row r="1404" spans="9:54" x14ac:dyDescent="0.25">
      <c r="I1404" s="23"/>
      <c r="AE1404" s="31"/>
      <c r="AZ1404" s="575"/>
      <c r="BA1404" s="575"/>
      <c r="BB1404" s="575"/>
    </row>
    <row r="1405" spans="9:54" x14ac:dyDescent="0.25">
      <c r="I1405" s="23"/>
      <c r="AE1405" s="31"/>
      <c r="AZ1405" s="575"/>
      <c r="BA1405" s="575"/>
      <c r="BB1405" s="575"/>
    </row>
    <row r="1406" spans="9:54" x14ac:dyDescent="0.25">
      <c r="I1406" s="23"/>
      <c r="AE1406" s="31"/>
      <c r="AZ1406" s="575"/>
      <c r="BA1406" s="575"/>
      <c r="BB1406" s="575"/>
    </row>
    <row r="1407" spans="9:54" x14ac:dyDescent="0.25">
      <c r="I1407" s="23"/>
      <c r="AE1407" s="31"/>
      <c r="AZ1407" s="575"/>
      <c r="BA1407" s="575"/>
      <c r="BB1407" s="575"/>
    </row>
    <row r="1408" spans="9:54" x14ac:dyDescent="0.25">
      <c r="I1408" s="23"/>
      <c r="AE1408" s="31"/>
      <c r="AZ1408" s="575"/>
      <c r="BA1408" s="575"/>
      <c r="BB1408" s="575"/>
    </row>
    <row r="1409" spans="9:54" x14ac:dyDescent="0.25">
      <c r="I1409" s="23"/>
      <c r="AE1409" s="31"/>
      <c r="AZ1409" s="575"/>
      <c r="BA1409" s="575"/>
      <c r="BB1409" s="575"/>
    </row>
    <row r="1410" spans="9:54" x14ac:dyDescent="0.25">
      <c r="I1410" s="23"/>
      <c r="AE1410" s="31"/>
      <c r="AZ1410" s="575"/>
      <c r="BA1410" s="575"/>
      <c r="BB1410" s="575"/>
    </row>
    <row r="1411" spans="9:54" x14ac:dyDescent="0.25">
      <c r="I1411" s="23"/>
      <c r="AE1411" s="31"/>
      <c r="AZ1411" s="575"/>
      <c r="BA1411" s="575"/>
      <c r="BB1411" s="575"/>
    </row>
    <row r="1412" spans="9:54" x14ac:dyDescent="0.25">
      <c r="I1412" s="23"/>
      <c r="AE1412" s="31"/>
      <c r="AZ1412" s="575"/>
      <c r="BA1412" s="575"/>
      <c r="BB1412" s="575"/>
    </row>
    <row r="1413" spans="9:54" x14ac:dyDescent="0.25">
      <c r="I1413" s="23"/>
      <c r="AE1413" s="31"/>
      <c r="AZ1413" s="575"/>
      <c r="BA1413" s="575"/>
      <c r="BB1413" s="575"/>
    </row>
    <row r="1414" spans="9:54" x14ac:dyDescent="0.25">
      <c r="I1414" s="23"/>
      <c r="AE1414" s="31"/>
      <c r="AZ1414" s="575"/>
      <c r="BA1414" s="575"/>
      <c r="BB1414" s="575"/>
    </row>
    <row r="1415" spans="9:54" x14ac:dyDescent="0.25">
      <c r="I1415" s="23"/>
      <c r="AE1415" s="31"/>
      <c r="AZ1415" s="575"/>
      <c r="BA1415" s="575"/>
      <c r="BB1415" s="575"/>
    </row>
    <row r="1416" spans="9:54" x14ac:dyDescent="0.25">
      <c r="I1416" s="23"/>
      <c r="AE1416" s="31"/>
      <c r="AZ1416" s="575"/>
      <c r="BA1416" s="575"/>
      <c r="BB1416" s="575"/>
    </row>
    <row r="1417" spans="9:54" x14ac:dyDescent="0.25">
      <c r="I1417" s="23"/>
      <c r="AE1417" s="31"/>
      <c r="AZ1417" s="575"/>
      <c r="BA1417" s="575"/>
      <c r="BB1417" s="575"/>
    </row>
    <row r="1418" spans="9:54" x14ac:dyDescent="0.25">
      <c r="I1418" s="23"/>
      <c r="AE1418" s="31"/>
      <c r="AZ1418" s="575"/>
      <c r="BA1418" s="575"/>
      <c r="BB1418" s="575"/>
    </row>
    <row r="1419" spans="9:54" x14ac:dyDescent="0.25">
      <c r="I1419" s="23"/>
      <c r="AE1419" s="31"/>
      <c r="AZ1419" s="575"/>
      <c r="BA1419" s="575"/>
      <c r="BB1419" s="575"/>
    </row>
    <row r="1420" spans="9:54" x14ac:dyDescent="0.25">
      <c r="I1420" s="23"/>
      <c r="AE1420" s="31"/>
      <c r="AZ1420" s="575"/>
      <c r="BA1420" s="575"/>
      <c r="BB1420" s="575"/>
    </row>
    <row r="1421" spans="9:54" x14ac:dyDescent="0.25">
      <c r="I1421" s="23"/>
      <c r="AE1421" s="31"/>
      <c r="AZ1421" s="575"/>
      <c r="BA1421" s="575"/>
      <c r="BB1421" s="575"/>
    </row>
    <row r="1422" spans="9:54" x14ac:dyDescent="0.25">
      <c r="I1422" s="23"/>
      <c r="AE1422" s="31"/>
      <c r="AZ1422" s="575"/>
      <c r="BA1422" s="575"/>
      <c r="BB1422" s="575"/>
    </row>
    <row r="1423" spans="9:54" x14ac:dyDescent="0.25">
      <c r="I1423" s="23"/>
      <c r="AE1423" s="31"/>
      <c r="AZ1423" s="575"/>
      <c r="BA1423" s="575"/>
      <c r="BB1423" s="575"/>
    </row>
    <row r="1424" spans="9:54" x14ac:dyDescent="0.25">
      <c r="I1424" s="23"/>
      <c r="AE1424" s="31"/>
      <c r="AZ1424" s="575"/>
      <c r="BA1424" s="575"/>
      <c r="BB1424" s="575"/>
    </row>
    <row r="1425" spans="9:54" x14ac:dyDescent="0.25">
      <c r="I1425" s="23"/>
      <c r="AE1425" s="31"/>
      <c r="AZ1425" s="575"/>
      <c r="BA1425" s="575"/>
      <c r="BB1425" s="575"/>
    </row>
    <row r="1426" spans="9:54" x14ac:dyDescent="0.25">
      <c r="I1426" s="23"/>
      <c r="AE1426" s="31"/>
      <c r="AZ1426" s="575"/>
      <c r="BA1426" s="575"/>
      <c r="BB1426" s="575"/>
    </row>
    <row r="1427" spans="9:54" x14ac:dyDescent="0.25">
      <c r="I1427" s="23"/>
      <c r="AE1427" s="31"/>
      <c r="AZ1427" s="575"/>
      <c r="BA1427" s="575"/>
      <c r="BB1427" s="575"/>
    </row>
    <row r="1428" spans="9:54" x14ac:dyDescent="0.25">
      <c r="I1428" s="23"/>
      <c r="AE1428" s="31"/>
      <c r="AZ1428" s="575"/>
      <c r="BA1428" s="575"/>
      <c r="BB1428" s="575"/>
    </row>
    <row r="1429" spans="9:54" x14ac:dyDescent="0.25">
      <c r="I1429" s="23"/>
      <c r="AE1429" s="31"/>
      <c r="AZ1429" s="575"/>
      <c r="BA1429" s="575"/>
      <c r="BB1429" s="575"/>
    </row>
    <row r="1430" spans="9:54" x14ac:dyDescent="0.25">
      <c r="I1430" s="23"/>
      <c r="AE1430" s="31"/>
      <c r="AZ1430" s="575"/>
      <c r="BA1430" s="575"/>
      <c r="BB1430" s="575"/>
    </row>
    <row r="1431" spans="9:54" x14ac:dyDescent="0.25">
      <c r="I1431" s="23"/>
      <c r="AE1431" s="31"/>
      <c r="AZ1431" s="575"/>
      <c r="BA1431" s="575"/>
      <c r="BB1431" s="575"/>
    </row>
    <row r="1432" spans="9:54" x14ac:dyDescent="0.25">
      <c r="I1432" s="23"/>
      <c r="AE1432" s="31"/>
      <c r="AZ1432" s="575"/>
      <c r="BA1432" s="575"/>
      <c r="BB1432" s="575"/>
    </row>
    <row r="1433" spans="9:54" x14ac:dyDescent="0.25">
      <c r="I1433" s="23"/>
      <c r="AE1433" s="31"/>
      <c r="AZ1433" s="575"/>
      <c r="BA1433" s="575"/>
      <c r="BB1433" s="575"/>
    </row>
    <row r="1434" spans="9:54" x14ac:dyDescent="0.25">
      <c r="I1434" s="23"/>
      <c r="AE1434" s="31"/>
      <c r="AZ1434" s="575"/>
      <c r="BA1434" s="575"/>
      <c r="BB1434" s="575"/>
    </row>
    <row r="1435" spans="9:54" x14ac:dyDescent="0.25">
      <c r="I1435" s="23"/>
      <c r="AE1435" s="31"/>
      <c r="AZ1435" s="575"/>
      <c r="BA1435" s="575"/>
      <c r="BB1435" s="575"/>
    </row>
    <row r="1436" spans="9:54" x14ac:dyDescent="0.25">
      <c r="I1436" s="23"/>
      <c r="AE1436" s="31"/>
      <c r="AZ1436" s="575"/>
      <c r="BA1436" s="575"/>
      <c r="BB1436" s="575"/>
    </row>
    <row r="1437" spans="9:54" x14ac:dyDescent="0.25">
      <c r="I1437" s="23"/>
      <c r="AE1437" s="31"/>
      <c r="AZ1437" s="575"/>
      <c r="BA1437" s="575"/>
      <c r="BB1437" s="575"/>
    </row>
    <row r="1438" spans="9:54" x14ac:dyDescent="0.25">
      <c r="I1438" s="23"/>
      <c r="AE1438" s="31"/>
      <c r="AZ1438" s="575"/>
      <c r="BA1438" s="575"/>
      <c r="BB1438" s="575"/>
    </row>
    <row r="1439" spans="9:54" x14ac:dyDescent="0.25">
      <c r="I1439" s="23"/>
      <c r="AE1439" s="31"/>
      <c r="AZ1439" s="575"/>
      <c r="BA1439" s="575"/>
      <c r="BB1439" s="575"/>
    </row>
    <row r="1440" spans="9:54" x14ac:dyDescent="0.25">
      <c r="I1440" s="23"/>
      <c r="AE1440" s="31"/>
      <c r="AZ1440" s="575"/>
      <c r="BA1440" s="575"/>
      <c r="BB1440" s="575"/>
    </row>
    <row r="1441" spans="9:54" x14ac:dyDescent="0.25">
      <c r="I1441" s="23"/>
      <c r="AE1441" s="31"/>
      <c r="AZ1441" s="575"/>
      <c r="BA1441" s="575"/>
      <c r="BB1441" s="575"/>
    </row>
    <row r="1442" spans="9:54" x14ac:dyDescent="0.25">
      <c r="I1442" s="23"/>
      <c r="AE1442" s="31"/>
      <c r="AZ1442" s="575"/>
      <c r="BA1442" s="575"/>
      <c r="BB1442" s="575"/>
    </row>
    <row r="1443" spans="9:54" x14ac:dyDescent="0.25">
      <c r="I1443" s="23"/>
      <c r="AE1443" s="31"/>
      <c r="AZ1443" s="575"/>
      <c r="BA1443" s="575"/>
      <c r="BB1443" s="575"/>
    </row>
    <row r="1444" spans="9:54" x14ac:dyDescent="0.25">
      <c r="I1444" s="23"/>
      <c r="AE1444" s="31"/>
      <c r="AZ1444" s="575"/>
      <c r="BA1444" s="575"/>
      <c r="BB1444" s="575"/>
    </row>
    <row r="1445" spans="9:54" x14ac:dyDescent="0.25">
      <c r="I1445" s="23"/>
      <c r="AE1445" s="31"/>
      <c r="AZ1445" s="575"/>
      <c r="BA1445" s="575"/>
      <c r="BB1445" s="575"/>
    </row>
    <row r="1446" spans="9:54" x14ac:dyDescent="0.25">
      <c r="I1446" s="23"/>
      <c r="AE1446" s="31"/>
      <c r="AZ1446" s="575"/>
      <c r="BA1446" s="575"/>
      <c r="BB1446" s="575"/>
    </row>
    <row r="1447" spans="9:54" x14ac:dyDescent="0.25">
      <c r="I1447" s="23"/>
      <c r="AE1447" s="31"/>
      <c r="AZ1447" s="575"/>
      <c r="BA1447" s="575"/>
      <c r="BB1447" s="575"/>
    </row>
    <row r="1448" spans="9:54" x14ac:dyDescent="0.25">
      <c r="I1448" s="23"/>
      <c r="AE1448" s="31"/>
      <c r="AZ1448" s="575"/>
      <c r="BA1448" s="575"/>
      <c r="BB1448" s="575"/>
    </row>
    <row r="1449" spans="9:54" x14ac:dyDescent="0.25">
      <c r="I1449" s="23"/>
      <c r="AE1449" s="31"/>
      <c r="AZ1449" s="575"/>
      <c r="BA1449" s="575"/>
      <c r="BB1449" s="575"/>
    </row>
    <row r="1450" spans="9:54" x14ac:dyDescent="0.25">
      <c r="I1450" s="23"/>
      <c r="AE1450" s="31"/>
      <c r="AZ1450" s="575"/>
      <c r="BA1450" s="575"/>
      <c r="BB1450" s="575"/>
    </row>
    <row r="1451" spans="9:54" x14ac:dyDescent="0.25">
      <c r="I1451" s="23"/>
      <c r="AE1451" s="31"/>
      <c r="AZ1451" s="575"/>
      <c r="BA1451" s="575"/>
      <c r="BB1451" s="575"/>
    </row>
    <row r="1452" spans="9:54" x14ac:dyDescent="0.25">
      <c r="I1452" s="23"/>
      <c r="AE1452" s="31"/>
      <c r="AZ1452" s="575"/>
      <c r="BA1452" s="575"/>
      <c r="BB1452" s="575"/>
    </row>
    <row r="1453" spans="9:54" x14ac:dyDescent="0.25">
      <c r="I1453" s="23"/>
      <c r="AE1453" s="31"/>
      <c r="AZ1453" s="575"/>
      <c r="BA1453" s="575"/>
      <c r="BB1453" s="575"/>
    </row>
    <row r="1454" spans="9:54" x14ac:dyDescent="0.25">
      <c r="I1454" s="23"/>
      <c r="AE1454" s="31"/>
      <c r="AZ1454" s="575"/>
      <c r="BA1454" s="575"/>
      <c r="BB1454" s="575"/>
    </row>
    <row r="1455" spans="9:54" x14ac:dyDescent="0.25">
      <c r="I1455" s="23"/>
      <c r="AE1455" s="31"/>
      <c r="AZ1455" s="575"/>
      <c r="BA1455" s="575"/>
      <c r="BB1455" s="575"/>
    </row>
    <row r="1456" spans="9:54" x14ac:dyDescent="0.25">
      <c r="I1456" s="23"/>
      <c r="AE1456" s="31"/>
      <c r="AZ1456" s="575"/>
      <c r="BA1456" s="575"/>
      <c r="BB1456" s="575"/>
    </row>
    <row r="1457" spans="9:54" x14ac:dyDescent="0.25">
      <c r="I1457" s="23"/>
      <c r="AE1457" s="31"/>
      <c r="AZ1457" s="575"/>
      <c r="BA1457" s="575"/>
      <c r="BB1457" s="575"/>
    </row>
    <row r="1458" spans="9:54" x14ac:dyDescent="0.25">
      <c r="I1458" s="23"/>
      <c r="AE1458" s="31"/>
      <c r="AZ1458" s="575"/>
      <c r="BA1458" s="575"/>
      <c r="BB1458" s="575"/>
    </row>
    <row r="1459" spans="9:54" x14ac:dyDescent="0.25">
      <c r="I1459" s="23"/>
      <c r="AE1459" s="31"/>
      <c r="AZ1459" s="575"/>
      <c r="BA1459" s="575"/>
      <c r="BB1459" s="575"/>
    </row>
    <row r="1460" spans="9:54" x14ac:dyDescent="0.25">
      <c r="I1460" s="23"/>
      <c r="AE1460" s="31"/>
      <c r="AZ1460" s="575"/>
      <c r="BA1460" s="575"/>
      <c r="BB1460" s="575"/>
    </row>
    <row r="1461" spans="9:54" x14ac:dyDescent="0.25">
      <c r="I1461" s="23"/>
      <c r="AE1461" s="31"/>
      <c r="AZ1461" s="575"/>
      <c r="BA1461" s="575"/>
      <c r="BB1461" s="575"/>
    </row>
    <row r="1462" spans="9:54" x14ac:dyDescent="0.25">
      <c r="I1462" s="23"/>
      <c r="AE1462" s="31"/>
      <c r="AZ1462" s="575"/>
      <c r="BA1462" s="575"/>
      <c r="BB1462" s="575"/>
    </row>
    <row r="1463" spans="9:54" x14ac:dyDescent="0.25">
      <c r="I1463" s="23"/>
      <c r="AE1463" s="31"/>
      <c r="AZ1463" s="575"/>
      <c r="BA1463" s="575"/>
      <c r="BB1463" s="575"/>
    </row>
    <row r="1464" spans="9:54" x14ac:dyDescent="0.25">
      <c r="I1464" s="23"/>
      <c r="AE1464" s="31"/>
      <c r="AZ1464" s="575"/>
      <c r="BA1464" s="575"/>
      <c r="BB1464" s="575"/>
    </row>
    <row r="1465" spans="9:54" x14ac:dyDescent="0.25">
      <c r="I1465" s="23"/>
      <c r="AE1465" s="31"/>
      <c r="AZ1465" s="575"/>
      <c r="BA1465" s="575"/>
      <c r="BB1465" s="575"/>
    </row>
    <row r="1466" spans="9:54" x14ac:dyDescent="0.25">
      <c r="I1466" s="23"/>
      <c r="AE1466" s="31"/>
      <c r="AZ1466" s="575"/>
      <c r="BA1466" s="575"/>
      <c r="BB1466" s="575"/>
    </row>
    <row r="1467" spans="9:54" x14ac:dyDescent="0.25">
      <c r="I1467" s="23"/>
      <c r="AE1467" s="31"/>
      <c r="AZ1467" s="575"/>
      <c r="BA1467" s="575"/>
      <c r="BB1467" s="575"/>
    </row>
    <row r="1468" spans="9:54" x14ac:dyDescent="0.25">
      <c r="I1468" s="23"/>
      <c r="AE1468" s="31"/>
      <c r="AZ1468" s="575"/>
      <c r="BA1468" s="575"/>
      <c r="BB1468" s="575"/>
    </row>
    <row r="1469" spans="9:54" x14ac:dyDescent="0.25">
      <c r="I1469" s="23"/>
      <c r="AE1469" s="31"/>
      <c r="AZ1469" s="575"/>
      <c r="BA1469" s="575"/>
      <c r="BB1469" s="575"/>
    </row>
    <row r="1470" spans="9:54" x14ac:dyDescent="0.25">
      <c r="I1470" s="23"/>
      <c r="AE1470" s="31"/>
      <c r="AZ1470" s="575"/>
      <c r="BA1470" s="575"/>
      <c r="BB1470" s="575"/>
    </row>
    <row r="1471" spans="9:54" x14ac:dyDescent="0.25">
      <c r="I1471" s="23"/>
      <c r="AE1471" s="31"/>
      <c r="AZ1471" s="575"/>
      <c r="BA1471" s="575"/>
      <c r="BB1471" s="575"/>
    </row>
    <row r="1472" spans="9:54" x14ac:dyDescent="0.25">
      <c r="I1472" s="23"/>
      <c r="AE1472" s="31"/>
      <c r="AZ1472" s="575"/>
      <c r="BA1472" s="575"/>
      <c r="BB1472" s="575"/>
    </row>
    <row r="1473" spans="9:54" x14ac:dyDescent="0.25">
      <c r="I1473" s="23"/>
      <c r="AE1473" s="31"/>
      <c r="AZ1473" s="575"/>
      <c r="BA1473" s="575"/>
      <c r="BB1473" s="575"/>
    </row>
    <row r="1474" spans="9:54" x14ac:dyDescent="0.25">
      <c r="I1474" s="23"/>
      <c r="AE1474" s="31"/>
      <c r="AZ1474" s="575"/>
      <c r="BA1474" s="575"/>
      <c r="BB1474" s="575"/>
    </row>
    <row r="1475" spans="9:54" x14ac:dyDescent="0.25">
      <c r="I1475" s="23"/>
      <c r="AE1475" s="31"/>
      <c r="AZ1475" s="575"/>
      <c r="BA1475" s="575"/>
      <c r="BB1475" s="575"/>
    </row>
    <row r="1476" spans="9:54" x14ac:dyDescent="0.25">
      <c r="I1476" s="23"/>
      <c r="AE1476" s="31"/>
      <c r="AZ1476" s="575"/>
      <c r="BA1476" s="575"/>
      <c r="BB1476" s="575"/>
    </row>
    <row r="1477" spans="9:54" x14ac:dyDescent="0.25">
      <c r="I1477" s="23"/>
      <c r="AE1477" s="31"/>
      <c r="AZ1477" s="575"/>
      <c r="BA1477" s="575"/>
      <c r="BB1477" s="575"/>
    </row>
    <row r="1478" spans="9:54" x14ac:dyDescent="0.25">
      <c r="I1478" s="23"/>
      <c r="AE1478" s="31"/>
      <c r="AZ1478" s="575"/>
      <c r="BA1478" s="575"/>
      <c r="BB1478" s="575"/>
    </row>
    <row r="1479" spans="9:54" x14ac:dyDescent="0.25">
      <c r="I1479" s="23"/>
      <c r="AE1479" s="31"/>
      <c r="AZ1479" s="575"/>
      <c r="BA1479" s="575"/>
      <c r="BB1479" s="575"/>
    </row>
    <row r="1480" spans="9:54" x14ac:dyDescent="0.25">
      <c r="I1480" s="23"/>
      <c r="AE1480" s="31"/>
      <c r="AZ1480" s="575"/>
      <c r="BA1480" s="575"/>
      <c r="BB1480" s="575"/>
    </row>
    <row r="1481" spans="9:54" x14ac:dyDescent="0.25">
      <c r="I1481" s="23"/>
      <c r="AE1481" s="31"/>
      <c r="AZ1481" s="575"/>
      <c r="BA1481" s="575"/>
      <c r="BB1481" s="575"/>
    </row>
    <row r="1482" spans="9:54" x14ac:dyDescent="0.25">
      <c r="I1482" s="23"/>
      <c r="AE1482" s="31"/>
      <c r="AZ1482" s="575"/>
      <c r="BA1482" s="575"/>
      <c r="BB1482" s="575"/>
    </row>
    <row r="1483" spans="9:54" x14ac:dyDescent="0.25">
      <c r="I1483" s="23"/>
      <c r="AE1483" s="31"/>
      <c r="AZ1483" s="575"/>
      <c r="BA1483" s="575"/>
      <c r="BB1483" s="575"/>
    </row>
    <row r="1484" spans="9:54" x14ac:dyDescent="0.25">
      <c r="I1484" s="23"/>
      <c r="AE1484" s="31"/>
      <c r="AZ1484" s="575"/>
      <c r="BA1484" s="575"/>
      <c r="BB1484" s="575"/>
    </row>
    <row r="1485" spans="9:54" x14ac:dyDescent="0.25">
      <c r="I1485" s="23"/>
      <c r="AE1485" s="31"/>
      <c r="AZ1485" s="575"/>
      <c r="BA1485" s="575"/>
      <c r="BB1485" s="575"/>
    </row>
    <row r="1486" spans="9:54" x14ac:dyDescent="0.25">
      <c r="I1486" s="23"/>
      <c r="AE1486" s="31"/>
      <c r="AZ1486" s="575"/>
      <c r="BA1486" s="575"/>
      <c r="BB1486" s="575"/>
    </row>
    <row r="1487" spans="9:54" x14ac:dyDescent="0.25">
      <c r="I1487" s="23"/>
      <c r="AE1487" s="31"/>
      <c r="AZ1487" s="575"/>
      <c r="BA1487" s="575"/>
      <c r="BB1487" s="575"/>
    </row>
    <row r="1488" spans="9:54" x14ac:dyDescent="0.25">
      <c r="I1488" s="23"/>
      <c r="AE1488" s="31"/>
      <c r="AZ1488" s="575"/>
      <c r="BA1488" s="575"/>
      <c r="BB1488" s="575"/>
    </row>
    <row r="1489" spans="9:54" x14ac:dyDescent="0.25">
      <c r="I1489" s="23"/>
      <c r="AE1489" s="31"/>
      <c r="AZ1489" s="575"/>
      <c r="BA1489" s="575"/>
      <c r="BB1489" s="575"/>
    </row>
    <row r="1490" spans="9:54" x14ac:dyDescent="0.25">
      <c r="I1490" s="23"/>
      <c r="AE1490" s="31"/>
      <c r="AZ1490" s="575"/>
      <c r="BA1490" s="575"/>
      <c r="BB1490" s="575"/>
    </row>
    <row r="1491" spans="9:54" x14ac:dyDescent="0.25">
      <c r="I1491" s="23"/>
      <c r="AE1491" s="31"/>
      <c r="AZ1491" s="575"/>
      <c r="BA1491" s="575"/>
      <c r="BB1491" s="575"/>
    </row>
    <row r="1492" spans="9:54" x14ac:dyDescent="0.25">
      <c r="I1492" s="23"/>
      <c r="AE1492" s="31"/>
      <c r="AZ1492" s="575"/>
      <c r="BA1492" s="575"/>
      <c r="BB1492" s="575"/>
    </row>
    <row r="1493" spans="9:54" x14ac:dyDescent="0.25">
      <c r="I1493" s="23"/>
      <c r="AE1493" s="31"/>
      <c r="AZ1493" s="575"/>
      <c r="BA1493" s="575"/>
      <c r="BB1493" s="575"/>
    </row>
    <row r="1494" spans="9:54" x14ac:dyDescent="0.25">
      <c r="I1494" s="23"/>
      <c r="AE1494" s="31"/>
      <c r="AZ1494" s="575"/>
      <c r="BA1494" s="575"/>
      <c r="BB1494" s="575"/>
    </row>
    <row r="1495" spans="9:54" x14ac:dyDescent="0.25">
      <c r="I1495" s="23"/>
      <c r="AE1495" s="31"/>
      <c r="AZ1495" s="575"/>
      <c r="BA1495" s="575"/>
      <c r="BB1495" s="575"/>
    </row>
    <row r="1496" spans="9:54" x14ac:dyDescent="0.25">
      <c r="I1496" s="23"/>
      <c r="AE1496" s="31"/>
      <c r="AZ1496" s="575"/>
      <c r="BA1496" s="575"/>
      <c r="BB1496" s="575"/>
    </row>
    <row r="1497" spans="9:54" x14ac:dyDescent="0.25">
      <c r="I1497" s="23"/>
      <c r="AE1497" s="31"/>
      <c r="AZ1497" s="575"/>
      <c r="BA1497" s="575"/>
      <c r="BB1497" s="575"/>
    </row>
    <row r="1498" spans="9:54" x14ac:dyDescent="0.25">
      <c r="I1498" s="23"/>
      <c r="AE1498" s="31"/>
      <c r="AZ1498" s="575"/>
      <c r="BA1498" s="575"/>
      <c r="BB1498" s="575"/>
    </row>
    <row r="1499" spans="9:54" x14ac:dyDescent="0.25">
      <c r="I1499" s="23"/>
      <c r="AE1499" s="31"/>
      <c r="AZ1499" s="575"/>
      <c r="BA1499" s="575"/>
      <c r="BB1499" s="575"/>
    </row>
    <row r="1500" spans="9:54" x14ac:dyDescent="0.25">
      <c r="I1500" s="23"/>
      <c r="AE1500" s="31"/>
      <c r="AZ1500" s="575"/>
      <c r="BA1500" s="575"/>
      <c r="BB1500" s="575"/>
    </row>
    <row r="1501" spans="9:54" x14ac:dyDescent="0.25">
      <c r="I1501" s="23"/>
      <c r="AE1501" s="31"/>
      <c r="AZ1501" s="575"/>
      <c r="BA1501" s="575"/>
      <c r="BB1501" s="575"/>
    </row>
    <row r="1502" spans="9:54" x14ac:dyDescent="0.25">
      <c r="I1502" s="23"/>
      <c r="AE1502" s="31"/>
      <c r="AZ1502" s="575"/>
      <c r="BA1502" s="575"/>
      <c r="BB1502" s="575"/>
    </row>
    <row r="1503" spans="9:54" x14ac:dyDescent="0.25">
      <c r="I1503" s="23"/>
      <c r="AE1503" s="31"/>
      <c r="AZ1503" s="575"/>
      <c r="BA1503" s="575"/>
      <c r="BB1503" s="575"/>
    </row>
    <row r="1504" spans="9:54" x14ac:dyDescent="0.25">
      <c r="I1504" s="23"/>
      <c r="AE1504" s="31"/>
      <c r="AZ1504" s="575"/>
      <c r="BA1504" s="575"/>
      <c r="BB1504" s="575"/>
    </row>
    <row r="1505" spans="9:54" x14ac:dyDescent="0.25">
      <c r="I1505" s="23"/>
      <c r="AE1505" s="31"/>
      <c r="AZ1505" s="575"/>
      <c r="BA1505" s="575"/>
      <c r="BB1505" s="575"/>
    </row>
    <row r="1506" spans="9:54" x14ac:dyDescent="0.25">
      <c r="I1506" s="23"/>
      <c r="AE1506" s="31"/>
      <c r="AZ1506" s="575"/>
      <c r="BA1506" s="575"/>
      <c r="BB1506" s="575"/>
    </row>
    <row r="1507" spans="9:54" x14ac:dyDescent="0.25">
      <c r="I1507" s="23"/>
      <c r="AE1507" s="31"/>
      <c r="AZ1507" s="575"/>
      <c r="BA1507" s="575"/>
      <c r="BB1507" s="575"/>
    </row>
    <row r="1508" spans="9:54" x14ac:dyDescent="0.25">
      <c r="I1508" s="23"/>
      <c r="AE1508" s="31"/>
      <c r="AZ1508" s="575"/>
      <c r="BA1508" s="575"/>
      <c r="BB1508" s="575"/>
    </row>
    <row r="1509" spans="9:54" x14ac:dyDescent="0.25">
      <c r="I1509" s="23"/>
      <c r="AE1509" s="31"/>
      <c r="AZ1509" s="575"/>
      <c r="BA1509" s="575"/>
      <c r="BB1509" s="575"/>
    </row>
    <row r="1510" spans="9:54" x14ac:dyDescent="0.25">
      <c r="I1510" s="23"/>
      <c r="AE1510" s="31"/>
      <c r="AZ1510" s="575"/>
      <c r="BA1510" s="575"/>
      <c r="BB1510" s="575"/>
    </row>
    <row r="1511" spans="9:54" x14ac:dyDescent="0.25">
      <c r="I1511" s="23"/>
      <c r="AE1511" s="31"/>
      <c r="AZ1511" s="575"/>
      <c r="BA1511" s="575"/>
      <c r="BB1511" s="575"/>
    </row>
    <row r="1512" spans="9:54" x14ac:dyDescent="0.25">
      <c r="I1512" s="23"/>
      <c r="AE1512" s="31"/>
      <c r="AZ1512" s="575"/>
      <c r="BA1512" s="575"/>
      <c r="BB1512" s="575"/>
    </row>
    <row r="1513" spans="9:54" x14ac:dyDescent="0.25">
      <c r="I1513" s="23"/>
      <c r="AE1513" s="31"/>
      <c r="AZ1513" s="575"/>
      <c r="BA1513" s="575"/>
      <c r="BB1513" s="575"/>
    </row>
    <row r="1514" spans="9:54" x14ac:dyDescent="0.25">
      <c r="I1514" s="23"/>
      <c r="AE1514" s="31"/>
      <c r="AZ1514" s="575"/>
      <c r="BA1514" s="575"/>
      <c r="BB1514" s="575"/>
    </row>
    <row r="1515" spans="9:54" x14ac:dyDescent="0.25">
      <c r="I1515" s="23"/>
      <c r="AE1515" s="31"/>
      <c r="AZ1515" s="575"/>
      <c r="BA1515" s="575"/>
      <c r="BB1515" s="575"/>
    </row>
    <row r="1516" spans="9:54" x14ac:dyDescent="0.25">
      <c r="I1516" s="23"/>
      <c r="AE1516" s="31"/>
      <c r="AZ1516" s="575"/>
      <c r="BA1516" s="575"/>
      <c r="BB1516" s="575"/>
    </row>
    <row r="1517" spans="9:54" x14ac:dyDescent="0.25">
      <c r="I1517" s="23"/>
      <c r="AE1517" s="31"/>
      <c r="AZ1517" s="575"/>
      <c r="BA1517" s="575"/>
      <c r="BB1517" s="575"/>
    </row>
    <row r="1518" spans="9:54" x14ac:dyDescent="0.25">
      <c r="I1518" s="23"/>
      <c r="AE1518" s="31"/>
      <c r="AZ1518" s="575"/>
      <c r="BA1518" s="575"/>
      <c r="BB1518" s="575"/>
    </row>
    <row r="1519" spans="9:54" x14ac:dyDescent="0.25">
      <c r="I1519" s="23"/>
      <c r="AE1519" s="31"/>
      <c r="AZ1519" s="575"/>
      <c r="BA1519" s="575"/>
      <c r="BB1519" s="575"/>
    </row>
    <row r="1520" spans="9:54" x14ac:dyDescent="0.25">
      <c r="I1520" s="23"/>
      <c r="AE1520" s="31"/>
      <c r="AZ1520" s="575"/>
      <c r="BA1520" s="575"/>
      <c r="BB1520" s="575"/>
    </row>
    <row r="1521" spans="9:54" x14ac:dyDescent="0.25">
      <c r="I1521" s="23"/>
      <c r="AE1521" s="31"/>
      <c r="AZ1521" s="575"/>
      <c r="BA1521" s="575"/>
      <c r="BB1521" s="575"/>
    </row>
    <row r="1522" spans="9:54" x14ac:dyDescent="0.25">
      <c r="I1522" s="23"/>
      <c r="AE1522" s="31"/>
      <c r="AZ1522" s="575"/>
      <c r="BA1522" s="575"/>
      <c r="BB1522" s="575"/>
    </row>
    <row r="1523" spans="9:54" x14ac:dyDescent="0.25">
      <c r="I1523" s="23"/>
      <c r="AE1523" s="31"/>
      <c r="AZ1523" s="575"/>
      <c r="BA1523" s="575"/>
      <c r="BB1523" s="575"/>
    </row>
    <row r="1524" spans="9:54" x14ac:dyDescent="0.25">
      <c r="I1524" s="23"/>
      <c r="AE1524" s="31"/>
      <c r="AZ1524" s="575"/>
      <c r="BA1524" s="575"/>
      <c r="BB1524" s="575"/>
    </row>
    <row r="1525" spans="9:54" x14ac:dyDescent="0.25">
      <c r="I1525" s="23"/>
      <c r="AE1525" s="31"/>
      <c r="AZ1525" s="575"/>
      <c r="BA1525" s="575"/>
      <c r="BB1525" s="575"/>
    </row>
    <row r="1526" spans="9:54" x14ac:dyDescent="0.25">
      <c r="I1526" s="23"/>
      <c r="AE1526" s="31"/>
      <c r="AZ1526" s="575"/>
      <c r="BA1526" s="575"/>
      <c r="BB1526" s="575"/>
    </row>
    <row r="1527" spans="9:54" x14ac:dyDescent="0.25">
      <c r="I1527" s="23"/>
      <c r="AE1527" s="31"/>
      <c r="AZ1527" s="575"/>
      <c r="BA1527" s="575"/>
      <c r="BB1527" s="575"/>
    </row>
    <row r="1528" spans="9:54" x14ac:dyDescent="0.25">
      <c r="I1528" s="23"/>
      <c r="AE1528" s="31"/>
      <c r="AZ1528" s="575"/>
      <c r="BA1528" s="575"/>
      <c r="BB1528" s="575"/>
    </row>
    <row r="1529" spans="9:54" x14ac:dyDescent="0.25">
      <c r="I1529" s="23"/>
      <c r="AE1529" s="31"/>
      <c r="AZ1529" s="575"/>
      <c r="BA1529" s="575"/>
      <c r="BB1529" s="575"/>
    </row>
    <row r="1530" spans="9:54" x14ac:dyDescent="0.25">
      <c r="I1530" s="23"/>
      <c r="AE1530" s="31"/>
      <c r="AZ1530" s="575"/>
      <c r="BA1530" s="575"/>
      <c r="BB1530" s="575"/>
    </row>
    <row r="1531" spans="9:54" x14ac:dyDescent="0.25">
      <c r="I1531" s="23"/>
      <c r="AE1531" s="31"/>
      <c r="AZ1531" s="575"/>
      <c r="BA1531" s="575"/>
      <c r="BB1531" s="575"/>
    </row>
    <row r="1532" spans="9:54" x14ac:dyDescent="0.25">
      <c r="I1532" s="23"/>
      <c r="AE1532" s="31"/>
      <c r="AZ1532" s="575"/>
      <c r="BA1532" s="575"/>
      <c r="BB1532" s="575"/>
    </row>
    <row r="1533" spans="9:54" x14ac:dyDescent="0.25">
      <c r="I1533" s="23"/>
      <c r="AE1533" s="31"/>
      <c r="AZ1533" s="575"/>
      <c r="BA1533" s="575"/>
      <c r="BB1533" s="575"/>
    </row>
    <row r="1534" spans="9:54" x14ac:dyDescent="0.25">
      <c r="I1534" s="23"/>
      <c r="AE1534" s="31"/>
      <c r="AZ1534" s="575"/>
      <c r="BA1534" s="575"/>
      <c r="BB1534" s="575"/>
    </row>
    <row r="1535" spans="9:54" x14ac:dyDescent="0.25">
      <c r="I1535" s="23"/>
      <c r="AE1535" s="31"/>
      <c r="AZ1535" s="575"/>
      <c r="BA1535" s="575"/>
      <c r="BB1535" s="575"/>
    </row>
    <row r="1536" spans="9:54" x14ac:dyDescent="0.25">
      <c r="I1536" s="23"/>
      <c r="AE1536" s="31"/>
      <c r="AZ1536" s="575"/>
      <c r="BA1536" s="575"/>
      <c r="BB1536" s="575"/>
    </row>
    <row r="1537" spans="9:54" x14ac:dyDescent="0.25">
      <c r="I1537" s="23"/>
      <c r="AE1537" s="31"/>
      <c r="AZ1537" s="575"/>
      <c r="BA1537" s="575"/>
      <c r="BB1537" s="575"/>
    </row>
    <row r="1538" spans="9:54" x14ac:dyDescent="0.25">
      <c r="I1538" s="23"/>
      <c r="AE1538" s="31"/>
      <c r="AZ1538" s="575"/>
      <c r="BA1538" s="575"/>
      <c r="BB1538" s="575"/>
    </row>
    <row r="1539" spans="9:54" x14ac:dyDescent="0.25">
      <c r="I1539" s="23"/>
      <c r="AE1539" s="31"/>
      <c r="AZ1539" s="575"/>
      <c r="BA1539" s="575"/>
      <c r="BB1539" s="575"/>
    </row>
    <row r="1540" spans="9:54" x14ac:dyDescent="0.25">
      <c r="I1540" s="23"/>
      <c r="AE1540" s="31"/>
      <c r="AZ1540" s="575"/>
      <c r="BA1540" s="575"/>
      <c r="BB1540" s="575"/>
    </row>
    <row r="1541" spans="9:54" x14ac:dyDescent="0.25">
      <c r="I1541" s="23"/>
      <c r="AE1541" s="31"/>
      <c r="AZ1541" s="575"/>
      <c r="BA1541" s="575"/>
      <c r="BB1541" s="575"/>
    </row>
    <row r="1542" spans="9:54" x14ac:dyDescent="0.25">
      <c r="I1542" s="23"/>
      <c r="AE1542" s="31"/>
      <c r="AZ1542" s="575"/>
      <c r="BA1542" s="575"/>
      <c r="BB1542" s="575"/>
    </row>
    <row r="1543" spans="9:54" x14ac:dyDescent="0.25">
      <c r="I1543" s="23"/>
      <c r="AE1543" s="31"/>
      <c r="AZ1543" s="575"/>
      <c r="BA1543" s="575"/>
      <c r="BB1543" s="575"/>
    </row>
    <row r="1544" spans="9:54" x14ac:dyDescent="0.25">
      <c r="I1544" s="23"/>
      <c r="AE1544" s="31"/>
      <c r="AZ1544" s="575"/>
      <c r="BA1544" s="575"/>
      <c r="BB1544" s="575"/>
    </row>
    <row r="1545" spans="9:54" x14ac:dyDescent="0.25">
      <c r="I1545" s="23"/>
      <c r="AE1545" s="31"/>
      <c r="AZ1545" s="575"/>
      <c r="BA1545" s="575"/>
      <c r="BB1545" s="575"/>
    </row>
    <row r="1546" spans="9:54" x14ac:dyDescent="0.25">
      <c r="I1546" s="23"/>
      <c r="AE1546" s="31"/>
      <c r="AZ1546" s="575"/>
      <c r="BA1546" s="575"/>
      <c r="BB1546" s="575"/>
    </row>
    <row r="1547" spans="9:54" x14ac:dyDescent="0.25">
      <c r="I1547" s="23"/>
      <c r="AE1547" s="31"/>
      <c r="AZ1547" s="575"/>
      <c r="BA1547" s="575"/>
      <c r="BB1547" s="575"/>
    </row>
    <row r="1548" spans="9:54" x14ac:dyDescent="0.25">
      <c r="I1548" s="23"/>
      <c r="AE1548" s="31"/>
      <c r="AZ1548" s="575"/>
      <c r="BA1548" s="575"/>
      <c r="BB1548" s="575"/>
    </row>
    <row r="1549" spans="9:54" x14ac:dyDescent="0.25">
      <c r="I1549" s="23"/>
      <c r="AE1549" s="31"/>
      <c r="AZ1549" s="575"/>
      <c r="BA1549" s="575"/>
      <c r="BB1549" s="575"/>
    </row>
    <row r="1550" spans="9:54" x14ac:dyDescent="0.25">
      <c r="I1550" s="23"/>
      <c r="AE1550" s="31"/>
      <c r="AZ1550" s="575"/>
      <c r="BA1550" s="575"/>
      <c r="BB1550" s="575"/>
    </row>
    <row r="1551" spans="9:54" x14ac:dyDescent="0.25">
      <c r="I1551" s="23"/>
      <c r="AE1551" s="31"/>
      <c r="AZ1551" s="575"/>
      <c r="BA1551" s="575"/>
      <c r="BB1551" s="575"/>
    </row>
    <row r="1552" spans="9:54" x14ac:dyDescent="0.25">
      <c r="I1552" s="23"/>
      <c r="AE1552" s="31"/>
      <c r="AZ1552" s="575"/>
      <c r="BA1552" s="575"/>
      <c r="BB1552" s="575"/>
    </row>
    <row r="1553" spans="9:54" x14ac:dyDescent="0.25">
      <c r="I1553" s="23"/>
      <c r="AE1553" s="31"/>
      <c r="AZ1553" s="575"/>
      <c r="BA1553" s="575"/>
      <c r="BB1553" s="575"/>
    </row>
    <row r="1554" spans="9:54" x14ac:dyDescent="0.25">
      <c r="I1554" s="23"/>
      <c r="AE1554" s="31"/>
      <c r="AZ1554" s="575"/>
      <c r="BA1554" s="575"/>
      <c r="BB1554" s="575"/>
    </row>
    <row r="1555" spans="9:54" x14ac:dyDescent="0.25">
      <c r="I1555" s="23"/>
      <c r="AE1555" s="31"/>
      <c r="AZ1555" s="575"/>
      <c r="BA1555" s="575"/>
      <c r="BB1555" s="575"/>
    </row>
    <row r="1556" spans="9:54" x14ac:dyDescent="0.25">
      <c r="I1556" s="23"/>
      <c r="AE1556" s="31"/>
      <c r="AZ1556" s="575"/>
      <c r="BA1556" s="575"/>
      <c r="BB1556" s="575"/>
    </row>
    <row r="1557" spans="9:54" x14ac:dyDescent="0.25">
      <c r="I1557" s="23"/>
      <c r="AE1557" s="31"/>
      <c r="AZ1557" s="575"/>
      <c r="BA1557" s="575"/>
      <c r="BB1557" s="575"/>
    </row>
    <row r="1558" spans="9:54" x14ac:dyDescent="0.25">
      <c r="I1558" s="23"/>
      <c r="AE1558" s="31"/>
      <c r="AZ1558" s="575"/>
      <c r="BA1558" s="575"/>
      <c r="BB1558" s="575"/>
    </row>
    <row r="1559" spans="9:54" x14ac:dyDescent="0.25">
      <c r="I1559" s="23"/>
      <c r="AE1559" s="31"/>
      <c r="AZ1559" s="575"/>
      <c r="BA1559" s="575"/>
      <c r="BB1559" s="575"/>
    </row>
    <row r="1560" spans="9:54" x14ac:dyDescent="0.25">
      <c r="I1560" s="23"/>
      <c r="AE1560" s="31"/>
      <c r="AZ1560" s="575"/>
      <c r="BA1560" s="575"/>
      <c r="BB1560" s="575"/>
    </row>
    <row r="1561" spans="9:54" x14ac:dyDescent="0.25">
      <c r="I1561" s="23"/>
      <c r="AE1561" s="31"/>
      <c r="AZ1561" s="575"/>
      <c r="BA1561" s="575"/>
      <c r="BB1561" s="575"/>
    </row>
    <row r="1562" spans="9:54" x14ac:dyDescent="0.25">
      <c r="I1562" s="23"/>
      <c r="AE1562" s="31"/>
      <c r="AZ1562" s="575"/>
      <c r="BA1562" s="575"/>
      <c r="BB1562" s="575"/>
    </row>
    <row r="1563" spans="9:54" x14ac:dyDescent="0.25">
      <c r="I1563" s="23"/>
      <c r="AE1563" s="31"/>
      <c r="AZ1563" s="575"/>
      <c r="BA1563" s="575"/>
      <c r="BB1563" s="575"/>
    </row>
    <row r="1564" spans="9:54" x14ac:dyDescent="0.25">
      <c r="I1564" s="23"/>
      <c r="AE1564" s="31"/>
      <c r="AZ1564" s="575"/>
      <c r="BA1564" s="575"/>
      <c r="BB1564" s="575"/>
    </row>
    <row r="1565" spans="9:54" x14ac:dyDescent="0.25">
      <c r="I1565" s="23"/>
      <c r="AE1565" s="31"/>
      <c r="AZ1565" s="575"/>
      <c r="BA1565" s="575"/>
      <c r="BB1565" s="575"/>
    </row>
    <row r="1566" spans="9:54" x14ac:dyDescent="0.25">
      <c r="I1566" s="23"/>
      <c r="AE1566" s="31"/>
      <c r="AZ1566" s="575"/>
      <c r="BA1566" s="575"/>
      <c r="BB1566" s="575"/>
    </row>
    <row r="1567" spans="9:54" x14ac:dyDescent="0.25">
      <c r="I1567" s="23"/>
      <c r="AE1567" s="31"/>
      <c r="AZ1567" s="575"/>
      <c r="BA1567" s="575"/>
      <c r="BB1567" s="575"/>
    </row>
    <row r="1568" spans="9:54" x14ac:dyDescent="0.25">
      <c r="I1568" s="23"/>
      <c r="AE1568" s="31"/>
      <c r="AZ1568" s="575"/>
      <c r="BA1568" s="575"/>
      <c r="BB1568" s="575"/>
    </row>
    <row r="1569" spans="9:54" x14ac:dyDescent="0.25">
      <c r="I1569" s="23"/>
      <c r="AE1569" s="31"/>
      <c r="AZ1569" s="575"/>
      <c r="BA1569" s="575"/>
      <c r="BB1569" s="575"/>
    </row>
    <row r="1570" spans="9:54" x14ac:dyDescent="0.25">
      <c r="I1570" s="23"/>
      <c r="AE1570" s="31"/>
      <c r="AZ1570" s="575"/>
      <c r="BA1570" s="575"/>
      <c r="BB1570" s="575"/>
    </row>
    <row r="1571" spans="9:54" x14ac:dyDescent="0.25">
      <c r="I1571" s="23"/>
      <c r="AE1571" s="31"/>
      <c r="AZ1571" s="575"/>
      <c r="BA1571" s="575"/>
      <c r="BB1571" s="575"/>
    </row>
    <row r="1572" spans="9:54" x14ac:dyDescent="0.25">
      <c r="I1572" s="23"/>
      <c r="AE1572" s="31"/>
      <c r="AZ1572" s="575"/>
      <c r="BA1572" s="575"/>
      <c r="BB1572" s="575"/>
    </row>
    <row r="1573" spans="9:54" x14ac:dyDescent="0.25">
      <c r="I1573" s="23"/>
      <c r="AE1573" s="31"/>
      <c r="AZ1573" s="575"/>
      <c r="BA1573" s="575"/>
      <c r="BB1573" s="575"/>
    </row>
    <row r="1574" spans="9:54" x14ac:dyDescent="0.25">
      <c r="I1574" s="23"/>
      <c r="AE1574" s="31"/>
      <c r="AZ1574" s="575"/>
      <c r="BA1574" s="575"/>
      <c r="BB1574" s="575"/>
    </row>
    <row r="1575" spans="9:54" x14ac:dyDescent="0.25">
      <c r="I1575" s="23"/>
      <c r="AE1575" s="31"/>
      <c r="AZ1575" s="575"/>
      <c r="BA1575" s="575"/>
      <c r="BB1575" s="575"/>
    </row>
    <row r="1576" spans="9:54" x14ac:dyDescent="0.25">
      <c r="I1576" s="23"/>
      <c r="AE1576" s="31"/>
      <c r="AZ1576" s="575"/>
      <c r="BA1576" s="575"/>
      <c r="BB1576" s="575"/>
    </row>
    <row r="1577" spans="9:54" x14ac:dyDescent="0.25">
      <c r="I1577" s="23"/>
      <c r="AE1577" s="31"/>
      <c r="AZ1577" s="575"/>
      <c r="BA1577" s="575"/>
      <c r="BB1577" s="575"/>
    </row>
    <row r="1578" spans="9:54" x14ac:dyDescent="0.25">
      <c r="I1578" s="23"/>
      <c r="AE1578" s="31"/>
      <c r="AZ1578" s="575"/>
      <c r="BA1578" s="575"/>
      <c r="BB1578" s="575"/>
    </row>
    <row r="1579" spans="9:54" x14ac:dyDescent="0.25">
      <c r="I1579" s="23"/>
      <c r="AE1579" s="31"/>
      <c r="AZ1579" s="575"/>
      <c r="BA1579" s="575"/>
      <c r="BB1579" s="575"/>
    </row>
    <row r="1580" spans="9:54" x14ac:dyDescent="0.25">
      <c r="I1580" s="23"/>
      <c r="AE1580" s="31"/>
      <c r="AZ1580" s="575"/>
      <c r="BA1580" s="575"/>
      <c r="BB1580" s="575"/>
    </row>
    <row r="1581" spans="9:54" x14ac:dyDescent="0.25">
      <c r="I1581" s="23"/>
      <c r="AE1581" s="31"/>
      <c r="AZ1581" s="575"/>
      <c r="BA1581" s="575"/>
      <c r="BB1581" s="575"/>
    </row>
    <row r="1582" spans="9:54" x14ac:dyDescent="0.25">
      <c r="I1582" s="23"/>
      <c r="AE1582" s="31"/>
      <c r="AZ1582" s="575"/>
      <c r="BA1582" s="575"/>
      <c r="BB1582" s="575"/>
    </row>
    <row r="1583" spans="9:54" x14ac:dyDescent="0.25">
      <c r="I1583" s="23"/>
      <c r="AE1583" s="31"/>
      <c r="AZ1583" s="575"/>
      <c r="BA1583" s="575"/>
      <c r="BB1583" s="575"/>
    </row>
    <row r="1584" spans="9:54" x14ac:dyDescent="0.25">
      <c r="I1584" s="23"/>
      <c r="AE1584" s="31"/>
      <c r="AZ1584" s="575"/>
      <c r="BA1584" s="575"/>
      <c r="BB1584" s="575"/>
    </row>
    <row r="1585" spans="9:54" x14ac:dyDescent="0.25">
      <c r="I1585" s="23"/>
      <c r="AE1585" s="31"/>
      <c r="AZ1585" s="575"/>
      <c r="BA1585" s="575"/>
      <c r="BB1585" s="575"/>
    </row>
    <row r="1586" spans="9:54" x14ac:dyDescent="0.25">
      <c r="I1586" s="23"/>
      <c r="AE1586" s="31"/>
      <c r="AZ1586" s="575"/>
      <c r="BA1586" s="575"/>
      <c r="BB1586" s="575"/>
    </row>
    <row r="1587" spans="9:54" x14ac:dyDescent="0.25">
      <c r="I1587" s="23"/>
      <c r="AE1587" s="31"/>
      <c r="AZ1587" s="575"/>
      <c r="BA1587" s="575"/>
      <c r="BB1587" s="575"/>
    </row>
    <row r="1588" spans="9:54" x14ac:dyDescent="0.25">
      <c r="I1588" s="23"/>
      <c r="AE1588" s="31"/>
      <c r="AZ1588" s="575"/>
      <c r="BA1588" s="575"/>
      <c r="BB1588" s="575"/>
    </row>
    <row r="1589" spans="9:54" x14ac:dyDescent="0.25">
      <c r="I1589" s="23"/>
      <c r="AE1589" s="31"/>
      <c r="AZ1589" s="575"/>
      <c r="BA1589" s="575"/>
      <c r="BB1589" s="575"/>
    </row>
    <row r="1590" spans="9:54" x14ac:dyDescent="0.25">
      <c r="I1590" s="23"/>
      <c r="AE1590" s="31"/>
      <c r="AZ1590" s="575"/>
      <c r="BA1590" s="575"/>
      <c r="BB1590" s="575"/>
    </row>
    <row r="1591" spans="9:54" x14ac:dyDescent="0.25">
      <c r="I1591" s="23"/>
      <c r="AE1591" s="31"/>
      <c r="AZ1591" s="575"/>
      <c r="BA1591" s="575"/>
      <c r="BB1591" s="575"/>
    </row>
    <row r="1592" spans="9:54" x14ac:dyDescent="0.25">
      <c r="I1592" s="23"/>
      <c r="AE1592" s="31"/>
      <c r="AZ1592" s="575"/>
      <c r="BA1592" s="575"/>
      <c r="BB1592" s="575"/>
    </row>
    <row r="1593" spans="9:54" x14ac:dyDescent="0.25">
      <c r="I1593" s="23"/>
      <c r="AE1593" s="31"/>
      <c r="AZ1593" s="575"/>
      <c r="BA1593" s="575"/>
      <c r="BB1593" s="575"/>
    </row>
    <row r="1594" spans="9:54" x14ac:dyDescent="0.25">
      <c r="I1594" s="23"/>
      <c r="AE1594" s="31"/>
      <c r="AZ1594" s="575"/>
      <c r="BA1594" s="575"/>
      <c r="BB1594" s="575"/>
    </row>
    <row r="1595" spans="9:54" x14ac:dyDescent="0.25">
      <c r="I1595" s="23"/>
      <c r="AE1595" s="31"/>
      <c r="AZ1595" s="575"/>
      <c r="BA1595" s="575"/>
      <c r="BB1595" s="575"/>
    </row>
    <row r="1596" spans="9:54" x14ac:dyDescent="0.25">
      <c r="I1596" s="23"/>
      <c r="AE1596" s="31"/>
      <c r="AZ1596" s="575"/>
      <c r="BA1596" s="575"/>
      <c r="BB1596" s="575"/>
    </row>
    <row r="1597" spans="9:54" x14ac:dyDescent="0.25">
      <c r="I1597" s="23"/>
      <c r="AE1597" s="31"/>
      <c r="AZ1597" s="575"/>
      <c r="BA1597" s="575"/>
      <c r="BB1597" s="575"/>
    </row>
    <row r="1598" spans="9:54" x14ac:dyDescent="0.25">
      <c r="I1598" s="23"/>
      <c r="AE1598" s="31"/>
      <c r="AZ1598" s="575"/>
      <c r="BA1598" s="575"/>
      <c r="BB1598" s="575"/>
    </row>
    <row r="1599" spans="9:54" x14ac:dyDescent="0.25">
      <c r="I1599" s="23"/>
      <c r="AE1599" s="31"/>
      <c r="AZ1599" s="575"/>
      <c r="BA1599" s="575"/>
      <c r="BB1599" s="575"/>
    </row>
    <row r="1600" spans="9:54" x14ac:dyDescent="0.25">
      <c r="I1600" s="23"/>
      <c r="AE1600" s="31"/>
      <c r="AZ1600" s="575"/>
      <c r="BA1600" s="575"/>
      <c r="BB1600" s="575"/>
    </row>
    <row r="1601" spans="9:54" x14ac:dyDescent="0.25">
      <c r="I1601" s="23"/>
      <c r="AE1601" s="31"/>
      <c r="AZ1601" s="575"/>
      <c r="BA1601" s="575"/>
      <c r="BB1601" s="575"/>
    </row>
    <row r="1602" spans="9:54" x14ac:dyDescent="0.25">
      <c r="I1602" s="23"/>
      <c r="AE1602" s="31"/>
      <c r="AZ1602" s="575"/>
      <c r="BA1602" s="575"/>
      <c r="BB1602" s="575"/>
    </row>
    <row r="1603" spans="9:54" x14ac:dyDescent="0.25">
      <c r="I1603" s="23"/>
      <c r="AE1603" s="31"/>
      <c r="AZ1603" s="575"/>
      <c r="BA1603" s="575"/>
      <c r="BB1603" s="575"/>
    </row>
    <row r="1604" spans="9:54" x14ac:dyDescent="0.25">
      <c r="I1604" s="23"/>
      <c r="AE1604" s="31"/>
      <c r="AZ1604" s="575"/>
      <c r="BA1604" s="575"/>
      <c r="BB1604" s="575"/>
    </row>
    <row r="1605" spans="9:54" x14ac:dyDescent="0.25">
      <c r="I1605" s="23"/>
      <c r="AE1605" s="31"/>
      <c r="AZ1605" s="575"/>
      <c r="BA1605" s="575"/>
      <c r="BB1605" s="575"/>
    </row>
    <row r="1606" spans="9:54" x14ac:dyDescent="0.25">
      <c r="I1606" s="23"/>
      <c r="AE1606" s="31"/>
      <c r="AZ1606" s="575"/>
      <c r="BA1606" s="575"/>
      <c r="BB1606" s="575"/>
    </row>
    <row r="1607" spans="9:54" x14ac:dyDescent="0.25">
      <c r="I1607" s="23"/>
      <c r="AE1607" s="31"/>
      <c r="AZ1607" s="575"/>
      <c r="BA1607" s="575"/>
      <c r="BB1607" s="575"/>
    </row>
    <row r="1608" spans="9:54" x14ac:dyDescent="0.25">
      <c r="I1608" s="23"/>
      <c r="AE1608" s="31"/>
      <c r="AZ1608" s="575"/>
      <c r="BA1608" s="575"/>
      <c r="BB1608" s="575"/>
    </row>
    <row r="1609" spans="9:54" x14ac:dyDescent="0.25">
      <c r="I1609" s="23"/>
      <c r="AE1609" s="31"/>
      <c r="AZ1609" s="575"/>
      <c r="BA1609" s="575"/>
      <c r="BB1609" s="575"/>
    </row>
    <row r="1610" spans="9:54" x14ac:dyDescent="0.25">
      <c r="I1610" s="23"/>
      <c r="AE1610" s="31"/>
      <c r="AZ1610" s="575"/>
      <c r="BA1610" s="575"/>
      <c r="BB1610" s="575"/>
    </row>
    <row r="1611" spans="9:54" x14ac:dyDescent="0.25">
      <c r="I1611" s="23"/>
      <c r="AE1611" s="31"/>
      <c r="AZ1611" s="575"/>
      <c r="BA1611" s="575"/>
      <c r="BB1611" s="575"/>
    </row>
    <row r="1612" spans="9:54" x14ac:dyDescent="0.25">
      <c r="I1612" s="23"/>
      <c r="AE1612" s="31"/>
      <c r="AZ1612" s="575"/>
      <c r="BA1612" s="575"/>
      <c r="BB1612" s="575"/>
    </row>
    <row r="1613" spans="9:54" x14ac:dyDescent="0.25">
      <c r="I1613" s="23"/>
      <c r="AE1613" s="31"/>
      <c r="AZ1613" s="575"/>
      <c r="BA1613" s="575"/>
      <c r="BB1613" s="575"/>
    </row>
    <row r="1614" spans="9:54" x14ac:dyDescent="0.25">
      <c r="I1614" s="23"/>
      <c r="AE1614" s="31"/>
      <c r="AZ1614" s="575"/>
      <c r="BA1614" s="575"/>
      <c r="BB1614" s="575"/>
    </row>
    <row r="1615" spans="9:54" x14ac:dyDescent="0.25">
      <c r="I1615" s="23"/>
      <c r="AE1615" s="31"/>
      <c r="AZ1615" s="575"/>
      <c r="BA1615" s="575"/>
      <c r="BB1615" s="575"/>
    </row>
    <row r="1616" spans="9:54" x14ac:dyDescent="0.25">
      <c r="I1616" s="23"/>
      <c r="AE1616" s="31"/>
      <c r="AZ1616" s="575"/>
      <c r="BA1616" s="575"/>
      <c r="BB1616" s="575"/>
    </row>
    <row r="1617" spans="9:54" x14ac:dyDescent="0.25">
      <c r="I1617" s="23"/>
      <c r="AE1617" s="31"/>
      <c r="AZ1617" s="575"/>
      <c r="BA1617" s="575"/>
      <c r="BB1617" s="575"/>
    </row>
    <row r="1618" spans="9:54" x14ac:dyDescent="0.25">
      <c r="I1618" s="23"/>
      <c r="AE1618" s="31"/>
      <c r="AZ1618" s="575"/>
      <c r="BA1618" s="575"/>
      <c r="BB1618" s="575"/>
    </row>
    <row r="1619" spans="9:54" x14ac:dyDescent="0.25">
      <c r="I1619" s="23"/>
      <c r="AE1619" s="31"/>
      <c r="AZ1619" s="575"/>
      <c r="BA1619" s="575"/>
      <c r="BB1619" s="575"/>
    </row>
    <row r="1620" spans="9:54" x14ac:dyDescent="0.25">
      <c r="I1620" s="23"/>
      <c r="AE1620" s="31"/>
      <c r="AZ1620" s="575"/>
      <c r="BA1620" s="575"/>
      <c r="BB1620" s="575"/>
    </row>
    <row r="1621" spans="9:54" x14ac:dyDescent="0.25">
      <c r="I1621" s="23"/>
      <c r="AE1621" s="31"/>
      <c r="AZ1621" s="575"/>
      <c r="BA1621" s="575"/>
      <c r="BB1621" s="575"/>
    </row>
    <row r="1622" spans="9:54" x14ac:dyDescent="0.25">
      <c r="I1622" s="23"/>
      <c r="AE1622" s="31"/>
      <c r="AZ1622" s="575"/>
      <c r="BA1622" s="575"/>
      <c r="BB1622" s="575"/>
    </row>
    <row r="1623" spans="9:54" x14ac:dyDescent="0.25">
      <c r="I1623" s="23"/>
      <c r="AE1623" s="31"/>
      <c r="AZ1623" s="575"/>
      <c r="BA1623" s="575"/>
      <c r="BB1623" s="575"/>
    </row>
    <row r="1624" spans="9:54" x14ac:dyDescent="0.25">
      <c r="I1624" s="23"/>
      <c r="AE1624" s="31"/>
      <c r="AZ1624" s="575"/>
      <c r="BA1624" s="575"/>
      <c r="BB1624" s="575"/>
    </row>
    <row r="1625" spans="9:54" x14ac:dyDescent="0.25">
      <c r="I1625" s="23"/>
      <c r="AE1625" s="31"/>
      <c r="AZ1625" s="575"/>
      <c r="BA1625" s="575"/>
      <c r="BB1625" s="575"/>
    </row>
    <row r="1626" spans="9:54" x14ac:dyDescent="0.25">
      <c r="I1626" s="23"/>
      <c r="AE1626" s="31"/>
      <c r="AZ1626" s="575"/>
      <c r="BA1626" s="575"/>
      <c r="BB1626" s="575"/>
    </row>
    <row r="1627" spans="9:54" x14ac:dyDescent="0.25">
      <c r="I1627" s="23"/>
      <c r="AE1627" s="31"/>
      <c r="AZ1627" s="575"/>
      <c r="BA1627" s="575"/>
      <c r="BB1627" s="575"/>
    </row>
    <row r="1628" spans="9:54" x14ac:dyDescent="0.25">
      <c r="I1628" s="23"/>
      <c r="AE1628" s="31"/>
      <c r="AZ1628" s="575"/>
      <c r="BA1628" s="575"/>
      <c r="BB1628" s="575"/>
    </row>
    <row r="1629" spans="9:54" x14ac:dyDescent="0.25">
      <c r="I1629" s="23"/>
      <c r="AE1629" s="31"/>
      <c r="AZ1629" s="575"/>
      <c r="BA1629" s="575"/>
      <c r="BB1629" s="575"/>
    </row>
    <row r="1630" spans="9:54" x14ac:dyDescent="0.25">
      <c r="I1630" s="23"/>
      <c r="AE1630" s="31"/>
      <c r="AZ1630" s="575"/>
      <c r="BA1630" s="575"/>
      <c r="BB1630" s="575"/>
    </row>
    <row r="1631" spans="9:54" x14ac:dyDescent="0.25">
      <c r="I1631" s="23"/>
      <c r="AE1631" s="31"/>
      <c r="AZ1631" s="575"/>
      <c r="BA1631" s="575"/>
      <c r="BB1631" s="575"/>
    </row>
    <row r="1632" spans="9:54" x14ac:dyDescent="0.25">
      <c r="I1632" s="23"/>
      <c r="AE1632" s="31"/>
      <c r="AZ1632" s="575"/>
      <c r="BA1632" s="575"/>
      <c r="BB1632" s="575"/>
    </row>
    <row r="1633" spans="9:54" x14ac:dyDescent="0.25">
      <c r="I1633" s="23"/>
      <c r="AE1633" s="31"/>
      <c r="AZ1633" s="575"/>
      <c r="BA1633" s="575"/>
      <c r="BB1633" s="575"/>
    </row>
    <row r="1634" spans="9:54" x14ac:dyDescent="0.25">
      <c r="I1634" s="23"/>
      <c r="AE1634" s="31"/>
      <c r="AZ1634" s="575"/>
      <c r="BA1634" s="575"/>
      <c r="BB1634" s="575"/>
    </row>
    <row r="1635" spans="9:54" x14ac:dyDescent="0.25">
      <c r="I1635" s="23"/>
      <c r="AE1635" s="31"/>
      <c r="AZ1635" s="575"/>
      <c r="BA1635" s="575"/>
      <c r="BB1635" s="575"/>
    </row>
    <row r="1636" spans="9:54" x14ac:dyDescent="0.25">
      <c r="I1636" s="23"/>
      <c r="AE1636" s="31"/>
      <c r="AZ1636" s="575"/>
      <c r="BA1636" s="575"/>
      <c r="BB1636" s="575"/>
    </row>
    <row r="1637" spans="9:54" x14ac:dyDescent="0.25">
      <c r="I1637" s="23"/>
      <c r="AE1637" s="31"/>
      <c r="AZ1637" s="575"/>
      <c r="BA1637" s="575"/>
      <c r="BB1637" s="575"/>
    </row>
    <row r="1638" spans="9:54" x14ac:dyDescent="0.25">
      <c r="I1638" s="23"/>
      <c r="AE1638" s="31"/>
      <c r="AZ1638" s="575"/>
      <c r="BA1638" s="575"/>
      <c r="BB1638" s="575"/>
    </row>
    <row r="1639" spans="9:54" x14ac:dyDescent="0.25">
      <c r="I1639" s="23"/>
      <c r="AE1639" s="31"/>
      <c r="AZ1639" s="575"/>
      <c r="BA1639" s="575"/>
      <c r="BB1639" s="575"/>
    </row>
    <row r="1640" spans="9:54" x14ac:dyDescent="0.25">
      <c r="I1640" s="23"/>
      <c r="AE1640" s="31"/>
      <c r="AZ1640" s="575"/>
      <c r="BA1640" s="575"/>
      <c r="BB1640" s="575"/>
    </row>
    <row r="1641" spans="9:54" x14ac:dyDescent="0.25">
      <c r="I1641" s="23"/>
      <c r="AE1641" s="31"/>
      <c r="AZ1641" s="575"/>
      <c r="BA1641" s="575"/>
      <c r="BB1641" s="575"/>
    </row>
    <row r="1642" spans="9:54" x14ac:dyDescent="0.25">
      <c r="I1642" s="23"/>
      <c r="AE1642" s="31"/>
      <c r="AZ1642" s="575"/>
      <c r="BA1642" s="575"/>
      <c r="BB1642" s="575"/>
    </row>
    <row r="1643" spans="9:54" x14ac:dyDescent="0.25">
      <c r="I1643" s="23"/>
      <c r="AE1643" s="31"/>
      <c r="AZ1643" s="575"/>
      <c r="BA1643" s="575"/>
      <c r="BB1643" s="575"/>
    </row>
    <row r="1644" spans="9:54" x14ac:dyDescent="0.25">
      <c r="I1644" s="23"/>
      <c r="AE1644" s="31"/>
      <c r="AZ1644" s="575"/>
      <c r="BA1644" s="575"/>
      <c r="BB1644" s="575"/>
    </row>
    <row r="1645" spans="9:54" x14ac:dyDescent="0.25">
      <c r="I1645" s="23"/>
      <c r="AE1645" s="31"/>
      <c r="AZ1645" s="575"/>
      <c r="BA1645" s="575"/>
      <c r="BB1645" s="575"/>
    </row>
    <row r="1646" spans="9:54" x14ac:dyDescent="0.25">
      <c r="I1646" s="23"/>
      <c r="AE1646" s="31"/>
      <c r="AZ1646" s="575"/>
      <c r="BA1646" s="575"/>
      <c r="BB1646" s="575"/>
    </row>
    <row r="1647" spans="9:54" x14ac:dyDescent="0.25">
      <c r="I1647" s="23"/>
      <c r="AE1647" s="31"/>
      <c r="AZ1647" s="575"/>
      <c r="BA1647" s="575"/>
      <c r="BB1647" s="575"/>
    </row>
    <row r="1648" spans="9:54" x14ac:dyDescent="0.25">
      <c r="I1648" s="23"/>
      <c r="AE1648" s="31"/>
      <c r="AZ1648" s="575"/>
      <c r="BA1648" s="575"/>
      <c r="BB1648" s="575"/>
    </row>
    <row r="1649" spans="9:54" x14ac:dyDescent="0.25">
      <c r="I1649" s="23"/>
      <c r="AE1649" s="31"/>
      <c r="AZ1649" s="575"/>
      <c r="BA1649" s="575"/>
      <c r="BB1649" s="575"/>
    </row>
    <row r="1650" spans="9:54" x14ac:dyDescent="0.25">
      <c r="I1650" s="23"/>
      <c r="AE1650" s="31"/>
      <c r="AZ1650" s="575"/>
      <c r="BA1650" s="575"/>
      <c r="BB1650" s="575"/>
    </row>
    <row r="1651" spans="9:54" x14ac:dyDescent="0.25">
      <c r="I1651" s="23"/>
      <c r="AE1651" s="31"/>
      <c r="AZ1651" s="575"/>
      <c r="BA1651" s="575"/>
      <c r="BB1651" s="575"/>
    </row>
    <row r="1652" spans="9:54" x14ac:dyDescent="0.25">
      <c r="I1652" s="23"/>
      <c r="AE1652" s="31"/>
      <c r="AZ1652" s="575"/>
      <c r="BA1652" s="575"/>
      <c r="BB1652" s="575"/>
    </row>
    <row r="1653" spans="9:54" x14ac:dyDescent="0.25">
      <c r="I1653" s="23"/>
      <c r="AE1653" s="31"/>
      <c r="AZ1653" s="575"/>
      <c r="BA1653" s="575"/>
      <c r="BB1653" s="575"/>
    </row>
    <row r="1654" spans="9:54" x14ac:dyDescent="0.25">
      <c r="I1654" s="23"/>
      <c r="AE1654" s="31"/>
      <c r="AZ1654" s="575"/>
      <c r="BA1654" s="575"/>
      <c r="BB1654" s="575"/>
    </row>
    <row r="1655" spans="9:54" x14ac:dyDescent="0.25">
      <c r="I1655" s="23"/>
      <c r="AE1655" s="31"/>
      <c r="AZ1655" s="575"/>
      <c r="BA1655" s="575"/>
      <c r="BB1655" s="575"/>
    </row>
    <row r="1656" spans="9:54" x14ac:dyDescent="0.25">
      <c r="I1656" s="23"/>
      <c r="AE1656" s="31"/>
      <c r="AZ1656" s="575"/>
      <c r="BA1656" s="575"/>
      <c r="BB1656" s="575"/>
    </row>
    <row r="1657" spans="9:54" x14ac:dyDescent="0.25">
      <c r="I1657" s="23"/>
      <c r="AE1657" s="31"/>
      <c r="AZ1657" s="575"/>
      <c r="BA1657" s="575"/>
      <c r="BB1657" s="575"/>
    </row>
    <row r="1658" spans="9:54" x14ac:dyDescent="0.25">
      <c r="I1658" s="23"/>
      <c r="AE1658" s="31"/>
      <c r="AZ1658" s="575"/>
      <c r="BA1658" s="575"/>
      <c r="BB1658" s="575"/>
    </row>
    <row r="1659" spans="9:54" x14ac:dyDescent="0.25">
      <c r="I1659" s="23"/>
      <c r="AE1659" s="31"/>
      <c r="AZ1659" s="575"/>
      <c r="BA1659" s="575"/>
      <c r="BB1659" s="575"/>
    </row>
    <row r="1660" spans="9:54" x14ac:dyDescent="0.25">
      <c r="I1660" s="23"/>
      <c r="AE1660" s="31"/>
      <c r="AZ1660" s="575"/>
      <c r="BA1660" s="575"/>
      <c r="BB1660" s="575"/>
    </row>
    <row r="1661" spans="9:54" x14ac:dyDescent="0.25">
      <c r="I1661" s="23"/>
      <c r="AE1661" s="31"/>
      <c r="AZ1661" s="575"/>
      <c r="BA1661" s="575"/>
      <c r="BB1661" s="575"/>
    </row>
    <row r="1662" spans="9:54" x14ac:dyDescent="0.25">
      <c r="I1662" s="23"/>
      <c r="AE1662" s="31"/>
      <c r="AZ1662" s="575"/>
      <c r="BA1662" s="575"/>
      <c r="BB1662" s="575"/>
    </row>
    <row r="1663" spans="9:54" x14ac:dyDescent="0.25">
      <c r="I1663" s="23"/>
      <c r="AE1663" s="31"/>
      <c r="AZ1663" s="575"/>
      <c r="BA1663" s="575"/>
      <c r="BB1663" s="575"/>
    </row>
    <row r="1664" spans="9:54" x14ac:dyDescent="0.25">
      <c r="I1664" s="23"/>
      <c r="AE1664" s="31"/>
      <c r="AZ1664" s="575"/>
      <c r="BA1664" s="575"/>
      <c r="BB1664" s="575"/>
    </row>
    <row r="1665" spans="9:54" x14ac:dyDescent="0.25">
      <c r="I1665" s="23"/>
      <c r="AE1665" s="31"/>
      <c r="AZ1665" s="575"/>
      <c r="BA1665" s="575"/>
      <c r="BB1665" s="575"/>
    </row>
    <row r="1666" spans="9:54" x14ac:dyDescent="0.25">
      <c r="I1666" s="23"/>
      <c r="AE1666" s="31"/>
      <c r="AZ1666" s="575"/>
      <c r="BA1666" s="575"/>
      <c r="BB1666" s="575"/>
    </row>
    <row r="1667" spans="9:54" x14ac:dyDescent="0.25">
      <c r="I1667" s="23"/>
      <c r="AE1667" s="31"/>
      <c r="AZ1667" s="575"/>
      <c r="BA1667" s="575"/>
      <c r="BB1667" s="575"/>
    </row>
    <row r="1668" spans="9:54" x14ac:dyDescent="0.25">
      <c r="I1668" s="23"/>
      <c r="AE1668" s="31"/>
      <c r="AZ1668" s="575"/>
      <c r="BA1668" s="575"/>
      <c r="BB1668" s="575"/>
    </row>
    <row r="1669" spans="9:54" x14ac:dyDescent="0.25">
      <c r="I1669" s="23"/>
      <c r="AE1669" s="31"/>
      <c r="AZ1669" s="575"/>
      <c r="BA1669" s="575"/>
      <c r="BB1669" s="575"/>
    </row>
    <row r="1670" spans="9:54" x14ac:dyDescent="0.25">
      <c r="I1670" s="23"/>
      <c r="AE1670" s="31"/>
      <c r="AZ1670" s="575"/>
      <c r="BA1670" s="575"/>
      <c r="BB1670" s="575"/>
    </row>
    <row r="1671" spans="9:54" x14ac:dyDescent="0.25">
      <c r="I1671" s="23"/>
      <c r="AE1671" s="31"/>
      <c r="AZ1671" s="575"/>
      <c r="BA1671" s="575"/>
      <c r="BB1671" s="575"/>
    </row>
    <row r="1672" spans="9:54" x14ac:dyDescent="0.25">
      <c r="I1672" s="23"/>
      <c r="AE1672" s="31"/>
      <c r="AZ1672" s="575"/>
      <c r="BA1672" s="575"/>
      <c r="BB1672" s="575"/>
    </row>
    <row r="1673" spans="9:54" x14ac:dyDescent="0.25">
      <c r="I1673" s="23"/>
      <c r="AE1673" s="31"/>
      <c r="AZ1673" s="575"/>
      <c r="BA1673" s="575"/>
      <c r="BB1673" s="575"/>
    </row>
    <row r="1674" spans="9:54" x14ac:dyDescent="0.25">
      <c r="I1674" s="23"/>
      <c r="AE1674" s="31"/>
      <c r="AZ1674" s="575"/>
      <c r="BA1674" s="575"/>
      <c r="BB1674" s="575"/>
    </row>
    <row r="1675" spans="9:54" x14ac:dyDescent="0.25">
      <c r="I1675" s="23"/>
      <c r="AE1675" s="31"/>
      <c r="AZ1675" s="575"/>
      <c r="BA1675" s="575"/>
      <c r="BB1675" s="575"/>
    </row>
    <row r="1676" spans="9:54" x14ac:dyDescent="0.25">
      <c r="I1676" s="23"/>
      <c r="AE1676" s="31"/>
      <c r="AZ1676" s="575"/>
      <c r="BA1676" s="575"/>
      <c r="BB1676" s="575"/>
    </row>
    <row r="1677" spans="9:54" x14ac:dyDescent="0.25">
      <c r="I1677" s="23"/>
      <c r="AE1677" s="31"/>
      <c r="AZ1677" s="575"/>
      <c r="BA1677" s="575"/>
      <c r="BB1677" s="575"/>
    </row>
    <row r="1678" spans="9:54" x14ac:dyDescent="0.25">
      <c r="I1678" s="23"/>
      <c r="AE1678" s="31"/>
      <c r="AZ1678" s="575"/>
      <c r="BA1678" s="575"/>
      <c r="BB1678" s="575"/>
    </row>
    <row r="1679" spans="9:54" x14ac:dyDescent="0.25">
      <c r="I1679" s="23"/>
      <c r="AE1679" s="31"/>
      <c r="AZ1679" s="575"/>
      <c r="BA1679" s="575"/>
      <c r="BB1679" s="575"/>
    </row>
    <row r="1680" spans="9:54" x14ac:dyDescent="0.25">
      <c r="I1680" s="23"/>
      <c r="AE1680" s="31"/>
      <c r="AZ1680" s="575"/>
      <c r="BA1680" s="575"/>
      <c r="BB1680" s="575"/>
    </row>
    <row r="1681" spans="9:54" x14ac:dyDescent="0.25">
      <c r="I1681" s="23"/>
      <c r="AE1681" s="31"/>
      <c r="AZ1681" s="575"/>
      <c r="BA1681" s="575"/>
      <c r="BB1681" s="575"/>
    </row>
    <row r="1682" spans="9:54" x14ac:dyDescent="0.25">
      <c r="I1682" s="23"/>
      <c r="AE1682" s="31"/>
      <c r="AZ1682" s="575"/>
      <c r="BA1682" s="575"/>
      <c r="BB1682" s="575"/>
    </row>
    <row r="1683" spans="9:54" x14ac:dyDescent="0.25">
      <c r="I1683" s="23"/>
      <c r="AE1683" s="31"/>
      <c r="AZ1683" s="575"/>
      <c r="BA1683" s="575"/>
      <c r="BB1683" s="575"/>
    </row>
    <row r="1684" spans="9:54" x14ac:dyDescent="0.25">
      <c r="I1684" s="23"/>
      <c r="AE1684" s="31"/>
      <c r="AZ1684" s="575"/>
      <c r="BA1684" s="575"/>
      <c r="BB1684" s="575"/>
    </row>
    <row r="1685" spans="9:54" x14ac:dyDescent="0.25">
      <c r="I1685" s="23"/>
      <c r="AE1685" s="31"/>
      <c r="AZ1685" s="575"/>
      <c r="BA1685" s="575"/>
      <c r="BB1685" s="575"/>
    </row>
    <row r="1686" spans="9:54" x14ac:dyDescent="0.25">
      <c r="I1686" s="23"/>
      <c r="AE1686" s="31"/>
      <c r="AZ1686" s="575"/>
      <c r="BA1686" s="575"/>
      <c r="BB1686" s="575"/>
    </row>
    <row r="1687" spans="9:54" x14ac:dyDescent="0.25">
      <c r="I1687" s="23"/>
      <c r="AE1687" s="31"/>
      <c r="AZ1687" s="575"/>
      <c r="BA1687" s="575"/>
      <c r="BB1687" s="575"/>
    </row>
    <row r="1688" spans="9:54" x14ac:dyDescent="0.25">
      <c r="I1688" s="23"/>
      <c r="AE1688" s="31"/>
      <c r="AZ1688" s="575"/>
      <c r="BA1688" s="575"/>
      <c r="BB1688" s="575"/>
    </row>
    <row r="1689" spans="9:54" x14ac:dyDescent="0.25">
      <c r="I1689" s="23"/>
      <c r="AE1689" s="31"/>
      <c r="AZ1689" s="575"/>
      <c r="BA1689" s="575"/>
      <c r="BB1689" s="575"/>
    </row>
    <row r="1690" spans="9:54" x14ac:dyDescent="0.25">
      <c r="I1690" s="23"/>
      <c r="AE1690" s="31"/>
      <c r="AZ1690" s="575"/>
      <c r="BA1690" s="575"/>
      <c r="BB1690" s="575"/>
    </row>
    <row r="1691" spans="9:54" x14ac:dyDescent="0.25">
      <c r="I1691" s="23"/>
      <c r="AE1691" s="31"/>
      <c r="AZ1691" s="575"/>
      <c r="BA1691" s="575"/>
      <c r="BB1691" s="575"/>
    </row>
    <row r="1692" spans="9:54" x14ac:dyDescent="0.25">
      <c r="I1692" s="23"/>
      <c r="AE1692" s="31"/>
      <c r="AZ1692" s="575"/>
      <c r="BA1692" s="575"/>
      <c r="BB1692" s="575"/>
    </row>
    <row r="1693" spans="9:54" x14ac:dyDescent="0.25">
      <c r="I1693" s="23"/>
      <c r="AE1693" s="31"/>
      <c r="AZ1693" s="575"/>
      <c r="BA1693" s="575"/>
      <c r="BB1693" s="575"/>
    </row>
    <row r="1694" spans="9:54" x14ac:dyDescent="0.25">
      <c r="I1694" s="23"/>
      <c r="AE1694" s="31"/>
      <c r="AZ1694" s="575"/>
      <c r="BA1694" s="575"/>
      <c r="BB1694" s="575"/>
    </row>
    <row r="1695" spans="9:54" x14ac:dyDescent="0.25">
      <c r="I1695" s="23"/>
      <c r="AE1695" s="31"/>
      <c r="AZ1695" s="575"/>
      <c r="BA1695" s="575"/>
      <c r="BB1695" s="575"/>
    </row>
    <row r="1696" spans="9:54" x14ac:dyDescent="0.25">
      <c r="I1696" s="23"/>
      <c r="AE1696" s="31"/>
      <c r="AZ1696" s="575"/>
      <c r="BA1696" s="575"/>
      <c r="BB1696" s="575"/>
    </row>
    <row r="1697" spans="9:54" x14ac:dyDescent="0.25">
      <c r="I1697" s="23"/>
      <c r="AE1697" s="31"/>
      <c r="AZ1697" s="575"/>
      <c r="BA1697" s="575"/>
      <c r="BB1697" s="575"/>
    </row>
    <row r="1698" spans="9:54" x14ac:dyDescent="0.25">
      <c r="I1698" s="23"/>
      <c r="AE1698" s="31"/>
      <c r="AZ1698" s="575"/>
      <c r="BA1698" s="575"/>
      <c r="BB1698" s="575"/>
    </row>
    <row r="1699" spans="9:54" x14ac:dyDescent="0.25">
      <c r="I1699" s="23"/>
      <c r="AE1699" s="31"/>
      <c r="AZ1699" s="575"/>
      <c r="BA1699" s="575"/>
      <c r="BB1699" s="575"/>
    </row>
    <row r="1700" spans="9:54" x14ac:dyDescent="0.25">
      <c r="I1700" s="23"/>
      <c r="AE1700" s="31"/>
      <c r="AZ1700" s="575"/>
      <c r="BA1700" s="575"/>
      <c r="BB1700" s="575"/>
    </row>
    <row r="1701" spans="9:54" x14ac:dyDescent="0.25">
      <c r="I1701" s="23"/>
      <c r="AE1701" s="31"/>
      <c r="AZ1701" s="575"/>
      <c r="BA1701" s="575"/>
      <c r="BB1701" s="575"/>
    </row>
    <row r="1702" spans="9:54" x14ac:dyDescent="0.25">
      <c r="I1702" s="23"/>
      <c r="AE1702" s="31"/>
      <c r="AZ1702" s="575"/>
      <c r="BA1702" s="575"/>
      <c r="BB1702" s="575"/>
    </row>
    <row r="1703" spans="9:54" x14ac:dyDescent="0.25">
      <c r="I1703" s="23"/>
      <c r="AE1703" s="31"/>
      <c r="AZ1703" s="575"/>
      <c r="BA1703" s="575"/>
      <c r="BB1703" s="575"/>
    </row>
    <row r="1704" spans="9:54" x14ac:dyDescent="0.25">
      <c r="I1704" s="23"/>
      <c r="AE1704" s="31"/>
      <c r="AZ1704" s="575"/>
      <c r="BA1704" s="575"/>
      <c r="BB1704" s="575"/>
    </row>
    <row r="1705" spans="9:54" x14ac:dyDescent="0.25">
      <c r="I1705" s="23"/>
      <c r="AE1705" s="31"/>
      <c r="AZ1705" s="575"/>
      <c r="BA1705" s="575"/>
      <c r="BB1705" s="575"/>
    </row>
    <row r="1706" spans="9:54" x14ac:dyDescent="0.25">
      <c r="I1706" s="23"/>
      <c r="AE1706" s="31"/>
      <c r="AZ1706" s="575"/>
      <c r="BA1706" s="575"/>
      <c r="BB1706" s="575"/>
    </row>
    <row r="1707" spans="9:54" x14ac:dyDescent="0.25">
      <c r="I1707" s="23"/>
      <c r="AE1707" s="31"/>
      <c r="AZ1707" s="575"/>
      <c r="BA1707" s="575"/>
      <c r="BB1707" s="575"/>
    </row>
    <row r="1708" spans="9:54" x14ac:dyDescent="0.25">
      <c r="I1708" s="23"/>
      <c r="AE1708" s="31"/>
      <c r="AZ1708" s="575"/>
      <c r="BA1708" s="575"/>
      <c r="BB1708" s="575"/>
    </row>
    <row r="1709" spans="9:54" x14ac:dyDescent="0.25">
      <c r="I1709" s="23"/>
      <c r="AE1709" s="31"/>
      <c r="AZ1709" s="575"/>
      <c r="BA1709" s="575"/>
      <c r="BB1709" s="575"/>
    </row>
    <row r="1710" spans="9:54" x14ac:dyDescent="0.25">
      <c r="I1710" s="23"/>
      <c r="AE1710" s="31"/>
      <c r="AZ1710" s="575"/>
      <c r="BA1710" s="575"/>
      <c r="BB1710" s="575"/>
    </row>
    <row r="1711" spans="9:54" x14ac:dyDescent="0.25">
      <c r="I1711" s="23"/>
      <c r="AE1711" s="31"/>
      <c r="AZ1711" s="575"/>
      <c r="BA1711" s="575"/>
      <c r="BB1711" s="575"/>
    </row>
    <row r="1712" spans="9:54" x14ac:dyDescent="0.25">
      <c r="I1712" s="23"/>
      <c r="AE1712" s="31"/>
      <c r="AZ1712" s="575"/>
      <c r="BA1712" s="575"/>
      <c r="BB1712" s="575"/>
    </row>
    <row r="1713" spans="9:54" x14ac:dyDescent="0.25">
      <c r="I1713" s="23"/>
      <c r="AE1713" s="31"/>
      <c r="AZ1713" s="575"/>
      <c r="BA1713" s="575"/>
      <c r="BB1713" s="575"/>
    </row>
    <row r="1714" spans="9:54" x14ac:dyDescent="0.25">
      <c r="I1714" s="23"/>
      <c r="AE1714" s="31"/>
      <c r="AZ1714" s="575"/>
      <c r="BA1714" s="575"/>
      <c r="BB1714" s="575"/>
    </row>
    <row r="1715" spans="9:54" x14ac:dyDescent="0.25">
      <c r="I1715" s="23"/>
      <c r="AE1715" s="31"/>
      <c r="AZ1715" s="575"/>
      <c r="BA1715" s="575"/>
      <c r="BB1715" s="575"/>
    </row>
    <row r="1716" spans="9:54" x14ac:dyDescent="0.25">
      <c r="I1716" s="23"/>
      <c r="AE1716" s="31"/>
      <c r="AZ1716" s="575"/>
      <c r="BA1716" s="575"/>
      <c r="BB1716" s="575"/>
    </row>
    <row r="1717" spans="9:54" x14ac:dyDescent="0.25">
      <c r="I1717" s="23"/>
      <c r="AE1717" s="31"/>
      <c r="AZ1717" s="575"/>
      <c r="BA1717" s="575"/>
      <c r="BB1717" s="575"/>
    </row>
    <row r="1718" spans="9:54" x14ac:dyDescent="0.25">
      <c r="I1718" s="23"/>
      <c r="AE1718" s="31"/>
      <c r="AZ1718" s="575"/>
      <c r="BA1718" s="575"/>
      <c r="BB1718" s="575"/>
    </row>
    <row r="1719" spans="9:54" x14ac:dyDescent="0.25">
      <c r="I1719" s="23"/>
      <c r="AE1719" s="31"/>
      <c r="AZ1719" s="575"/>
      <c r="BA1719" s="575"/>
      <c r="BB1719" s="575"/>
    </row>
    <row r="1720" spans="9:54" x14ac:dyDescent="0.25">
      <c r="I1720" s="23"/>
      <c r="AE1720" s="31"/>
      <c r="AZ1720" s="575"/>
      <c r="BA1720" s="575"/>
      <c r="BB1720" s="575"/>
    </row>
    <row r="1721" spans="9:54" x14ac:dyDescent="0.25">
      <c r="I1721" s="23"/>
      <c r="AE1721" s="31"/>
      <c r="AZ1721" s="575"/>
      <c r="BA1721" s="575"/>
      <c r="BB1721" s="575"/>
    </row>
    <row r="1722" spans="9:54" x14ac:dyDescent="0.25">
      <c r="I1722" s="23"/>
      <c r="AE1722" s="31"/>
      <c r="AZ1722" s="575"/>
      <c r="BA1722" s="575"/>
      <c r="BB1722" s="575"/>
    </row>
    <row r="1723" spans="9:54" x14ac:dyDescent="0.25">
      <c r="I1723" s="23"/>
      <c r="AE1723" s="31"/>
      <c r="AZ1723" s="575"/>
      <c r="BA1723" s="575"/>
      <c r="BB1723" s="575"/>
    </row>
    <row r="1724" spans="9:54" x14ac:dyDescent="0.25">
      <c r="I1724" s="23"/>
      <c r="AE1724" s="31"/>
      <c r="AZ1724" s="575"/>
      <c r="BA1724" s="575"/>
      <c r="BB1724" s="575"/>
    </row>
    <row r="1725" spans="9:54" x14ac:dyDescent="0.25">
      <c r="I1725" s="23"/>
      <c r="AE1725" s="31"/>
      <c r="AZ1725" s="575"/>
      <c r="BA1725" s="575"/>
      <c r="BB1725" s="575"/>
    </row>
    <row r="1726" spans="9:54" x14ac:dyDescent="0.25">
      <c r="I1726" s="23"/>
      <c r="AE1726" s="31"/>
      <c r="AZ1726" s="575"/>
      <c r="BA1726" s="575"/>
      <c r="BB1726" s="575"/>
    </row>
    <row r="1727" spans="9:54" x14ac:dyDescent="0.25">
      <c r="I1727" s="23"/>
      <c r="AE1727" s="31"/>
      <c r="AZ1727" s="575"/>
      <c r="BA1727" s="575"/>
      <c r="BB1727" s="575"/>
    </row>
    <row r="1728" spans="9:54" x14ac:dyDescent="0.25">
      <c r="I1728" s="23"/>
      <c r="AE1728" s="31"/>
      <c r="AZ1728" s="575"/>
      <c r="BA1728" s="575"/>
      <c r="BB1728" s="575"/>
    </row>
    <row r="1729" spans="9:54" x14ac:dyDescent="0.25">
      <c r="I1729" s="23"/>
      <c r="AE1729" s="31"/>
      <c r="AZ1729" s="575"/>
      <c r="BA1729" s="575"/>
      <c r="BB1729" s="575"/>
    </row>
    <row r="1730" spans="9:54" x14ac:dyDescent="0.25">
      <c r="I1730" s="23"/>
      <c r="AE1730" s="31"/>
      <c r="AZ1730" s="575"/>
      <c r="BA1730" s="575"/>
      <c r="BB1730" s="575"/>
    </row>
    <row r="1731" spans="9:54" x14ac:dyDescent="0.25">
      <c r="I1731" s="23"/>
      <c r="AE1731" s="31"/>
      <c r="AZ1731" s="575"/>
      <c r="BA1731" s="575"/>
      <c r="BB1731" s="575"/>
    </row>
    <row r="1732" spans="9:54" x14ac:dyDescent="0.25">
      <c r="I1732" s="23"/>
      <c r="AE1732" s="31"/>
      <c r="AZ1732" s="575"/>
      <c r="BA1732" s="575"/>
      <c r="BB1732" s="575"/>
    </row>
    <row r="1733" spans="9:54" x14ac:dyDescent="0.25">
      <c r="I1733" s="23"/>
      <c r="AE1733" s="31"/>
      <c r="AZ1733" s="575"/>
      <c r="BA1733" s="575"/>
      <c r="BB1733" s="575"/>
    </row>
    <row r="1734" spans="9:54" x14ac:dyDescent="0.25">
      <c r="I1734" s="23"/>
      <c r="AE1734" s="31"/>
      <c r="AZ1734" s="575"/>
      <c r="BA1734" s="575"/>
      <c r="BB1734" s="575"/>
    </row>
    <row r="1735" spans="9:54" x14ac:dyDescent="0.25">
      <c r="I1735" s="23"/>
      <c r="AE1735" s="31"/>
      <c r="AZ1735" s="575"/>
      <c r="BA1735" s="575"/>
      <c r="BB1735" s="575"/>
    </row>
    <row r="1736" spans="9:54" x14ac:dyDescent="0.25">
      <c r="I1736" s="23"/>
      <c r="AE1736" s="31"/>
      <c r="AZ1736" s="575"/>
      <c r="BA1736" s="575"/>
      <c r="BB1736" s="575"/>
    </row>
    <row r="1737" spans="9:54" x14ac:dyDescent="0.25">
      <c r="I1737" s="23"/>
      <c r="AE1737" s="31"/>
      <c r="AZ1737" s="575"/>
      <c r="BA1737" s="575"/>
      <c r="BB1737" s="575"/>
    </row>
    <row r="1738" spans="9:54" x14ac:dyDescent="0.25">
      <c r="I1738" s="23"/>
      <c r="AE1738" s="31"/>
      <c r="AZ1738" s="575"/>
      <c r="BA1738" s="575"/>
      <c r="BB1738" s="575"/>
    </row>
    <row r="1739" spans="9:54" x14ac:dyDescent="0.25">
      <c r="I1739" s="23"/>
      <c r="AE1739" s="31"/>
      <c r="AZ1739" s="575"/>
      <c r="BA1739" s="575"/>
      <c r="BB1739" s="575"/>
    </row>
    <row r="1740" spans="9:54" x14ac:dyDescent="0.25">
      <c r="I1740" s="23"/>
      <c r="AE1740" s="31"/>
      <c r="AZ1740" s="575"/>
      <c r="BA1740" s="575"/>
      <c r="BB1740" s="575"/>
    </row>
    <row r="1741" spans="9:54" x14ac:dyDescent="0.25">
      <c r="I1741" s="23"/>
      <c r="AE1741" s="31"/>
      <c r="AZ1741" s="575"/>
      <c r="BA1741" s="575"/>
      <c r="BB1741" s="575"/>
    </row>
    <row r="1742" spans="9:54" x14ac:dyDescent="0.25">
      <c r="I1742" s="23"/>
      <c r="AE1742" s="31"/>
      <c r="AZ1742" s="575"/>
      <c r="BA1742" s="575"/>
      <c r="BB1742" s="575"/>
    </row>
    <row r="1743" spans="9:54" x14ac:dyDescent="0.25">
      <c r="I1743" s="23"/>
      <c r="AE1743" s="31"/>
      <c r="AZ1743" s="575"/>
      <c r="BA1743" s="575"/>
      <c r="BB1743" s="575"/>
    </row>
    <row r="1744" spans="9:54" x14ac:dyDescent="0.25">
      <c r="I1744" s="23"/>
      <c r="AE1744" s="31"/>
      <c r="AZ1744" s="575"/>
      <c r="BA1744" s="575"/>
      <c r="BB1744" s="575"/>
    </row>
    <row r="1745" spans="9:54" x14ac:dyDescent="0.25">
      <c r="I1745" s="23"/>
      <c r="AE1745" s="31"/>
      <c r="AZ1745" s="575"/>
      <c r="BA1745" s="575"/>
      <c r="BB1745" s="575"/>
    </row>
    <row r="1746" spans="9:54" x14ac:dyDescent="0.25">
      <c r="I1746" s="23"/>
      <c r="AE1746" s="31"/>
      <c r="AZ1746" s="575"/>
      <c r="BA1746" s="575"/>
      <c r="BB1746" s="575"/>
    </row>
    <row r="1747" spans="9:54" x14ac:dyDescent="0.25">
      <c r="I1747" s="23"/>
      <c r="AE1747" s="31"/>
      <c r="AZ1747" s="575"/>
      <c r="BA1747" s="575"/>
      <c r="BB1747" s="575"/>
    </row>
    <row r="1748" spans="9:54" x14ac:dyDescent="0.25">
      <c r="I1748" s="23"/>
      <c r="AE1748" s="31"/>
      <c r="AZ1748" s="575"/>
      <c r="BA1748" s="575"/>
      <c r="BB1748" s="575"/>
    </row>
    <row r="1749" spans="9:54" x14ac:dyDescent="0.25">
      <c r="I1749" s="23"/>
      <c r="AE1749" s="31"/>
      <c r="AZ1749" s="575"/>
      <c r="BA1749" s="575"/>
      <c r="BB1749" s="575"/>
    </row>
    <row r="1750" spans="9:54" x14ac:dyDescent="0.25">
      <c r="I1750" s="23"/>
      <c r="AE1750" s="31"/>
      <c r="AZ1750" s="575"/>
      <c r="BA1750" s="575"/>
      <c r="BB1750" s="575"/>
    </row>
    <row r="1751" spans="9:54" x14ac:dyDescent="0.25">
      <c r="I1751" s="23"/>
      <c r="AE1751" s="31"/>
      <c r="AZ1751" s="575"/>
      <c r="BA1751" s="575"/>
      <c r="BB1751" s="575"/>
    </row>
    <row r="1752" spans="9:54" x14ac:dyDescent="0.25">
      <c r="I1752" s="23"/>
      <c r="AE1752" s="31"/>
      <c r="AZ1752" s="575"/>
      <c r="BA1752" s="575"/>
      <c r="BB1752" s="575"/>
    </row>
    <row r="1753" spans="9:54" x14ac:dyDescent="0.25">
      <c r="I1753" s="23"/>
      <c r="AE1753" s="31"/>
      <c r="AZ1753" s="575"/>
      <c r="BA1753" s="575"/>
      <c r="BB1753" s="575"/>
    </row>
    <row r="1754" spans="9:54" x14ac:dyDescent="0.25">
      <c r="I1754" s="23"/>
      <c r="AE1754" s="31"/>
      <c r="AZ1754" s="575"/>
      <c r="BA1754" s="575"/>
      <c r="BB1754" s="575"/>
    </row>
    <row r="1755" spans="9:54" x14ac:dyDescent="0.25">
      <c r="I1755" s="23"/>
      <c r="AE1755" s="31"/>
      <c r="AZ1755" s="575"/>
      <c r="BA1755" s="575"/>
      <c r="BB1755" s="575"/>
    </row>
    <row r="1756" spans="9:54" x14ac:dyDescent="0.25">
      <c r="I1756" s="23"/>
      <c r="AE1756" s="31"/>
      <c r="AZ1756" s="575"/>
      <c r="BA1756" s="575"/>
      <c r="BB1756" s="575"/>
    </row>
    <row r="1757" spans="9:54" x14ac:dyDescent="0.25">
      <c r="I1757" s="23"/>
      <c r="AE1757" s="31"/>
      <c r="AZ1757" s="575"/>
      <c r="BA1757" s="575"/>
      <c r="BB1757" s="575"/>
    </row>
    <row r="1758" spans="9:54" x14ac:dyDescent="0.25">
      <c r="I1758" s="23"/>
      <c r="AE1758" s="31"/>
      <c r="AZ1758" s="575"/>
      <c r="BA1758" s="575"/>
      <c r="BB1758" s="575"/>
    </row>
    <row r="1759" spans="9:54" x14ac:dyDescent="0.25">
      <c r="I1759" s="23"/>
      <c r="AE1759" s="31"/>
      <c r="AZ1759" s="575"/>
      <c r="BA1759" s="575"/>
      <c r="BB1759" s="575"/>
    </row>
    <row r="1760" spans="9:54" x14ac:dyDescent="0.25">
      <c r="I1760" s="23"/>
      <c r="AE1760" s="31"/>
      <c r="AZ1760" s="575"/>
      <c r="BA1760" s="575"/>
      <c r="BB1760" s="575"/>
    </row>
    <row r="1761" spans="9:54" x14ac:dyDescent="0.25">
      <c r="I1761" s="23"/>
      <c r="AE1761" s="31"/>
      <c r="AZ1761" s="575"/>
      <c r="BA1761" s="575"/>
      <c r="BB1761" s="575"/>
    </row>
    <row r="1762" spans="9:54" x14ac:dyDescent="0.25">
      <c r="I1762" s="23"/>
      <c r="AE1762" s="31"/>
      <c r="AZ1762" s="575"/>
      <c r="BA1762" s="575"/>
      <c r="BB1762" s="575"/>
    </row>
    <row r="1763" spans="9:54" x14ac:dyDescent="0.25">
      <c r="I1763" s="23"/>
      <c r="AE1763" s="31"/>
      <c r="AZ1763" s="575"/>
      <c r="BA1763" s="575"/>
      <c r="BB1763" s="575"/>
    </row>
    <row r="1764" spans="9:54" x14ac:dyDescent="0.25">
      <c r="I1764" s="23"/>
      <c r="AE1764" s="31"/>
      <c r="AZ1764" s="575"/>
      <c r="BA1764" s="575"/>
      <c r="BB1764" s="575"/>
    </row>
    <row r="1765" spans="9:54" x14ac:dyDescent="0.25">
      <c r="I1765" s="23"/>
      <c r="AE1765" s="31"/>
      <c r="AZ1765" s="575"/>
      <c r="BA1765" s="575"/>
      <c r="BB1765" s="575"/>
    </row>
    <row r="1766" spans="9:54" x14ac:dyDescent="0.25">
      <c r="I1766" s="23"/>
      <c r="AE1766" s="31"/>
      <c r="AZ1766" s="575"/>
      <c r="BA1766" s="575"/>
      <c r="BB1766" s="575"/>
    </row>
    <row r="1767" spans="9:54" x14ac:dyDescent="0.25">
      <c r="I1767" s="23"/>
      <c r="AE1767" s="31"/>
      <c r="AZ1767" s="575"/>
      <c r="BA1767" s="575"/>
      <c r="BB1767" s="575"/>
    </row>
    <row r="1768" spans="9:54" x14ac:dyDescent="0.25">
      <c r="I1768" s="23"/>
      <c r="AE1768" s="31"/>
      <c r="AZ1768" s="575"/>
      <c r="BA1768" s="575"/>
      <c r="BB1768" s="575"/>
    </row>
    <row r="1769" spans="9:54" x14ac:dyDescent="0.25">
      <c r="I1769" s="23"/>
      <c r="AE1769" s="31"/>
      <c r="AZ1769" s="575"/>
      <c r="BA1769" s="575"/>
      <c r="BB1769" s="575"/>
    </row>
    <row r="1770" spans="9:54" x14ac:dyDescent="0.25">
      <c r="I1770" s="23"/>
      <c r="AE1770" s="31"/>
      <c r="AZ1770" s="575"/>
      <c r="BA1770" s="575"/>
      <c r="BB1770" s="575"/>
    </row>
    <row r="1771" spans="9:54" x14ac:dyDescent="0.25">
      <c r="I1771" s="23"/>
      <c r="AE1771" s="31"/>
      <c r="AZ1771" s="575"/>
      <c r="BA1771" s="575"/>
      <c r="BB1771" s="575"/>
    </row>
    <row r="1772" spans="9:54" x14ac:dyDescent="0.25">
      <c r="I1772" s="23"/>
      <c r="AE1772" s="31"/>
      <c r="AZ1772" s="575"/>
      <c r="BA1772" s="575"/>
      <c r="BB1772" s="575"/>
    </row>
    <row r="1773" spans="9:54" x14ac:dyDescent="0.25">
      <c r="I1773" s="23"/>
      <c r="AE1773" s="31"/>
      <c r="AZ1773" s="575"/>
      <c r="BA1773" s="575"/>
      <c r="BB1773" s="575"/>
    </row>
    <row r="1774" spans="9:54" x14ac:dyDescent="0.25">
      <c r="I1774" s="23"/>
      <c r="AE1774" s="31"/>
      <c r="AZ1774" s="575"/>
      <c r="BA1774" s="575"/>
      <c r="BB1774" s="575"/>
    </row>
    <row r="1775" spans="9:54" x14ac:dyDescent="0.25">
      <c r="I1775" s="23"/>
      <c r="AE1775" s="31"/>
      <c r="AZ1775" s="575"/>
      <c r="BA1775" s="575"/>
      <c r="BB1775" s="575"/>
    </row>
    <row r="1776" spans="9:54" x14ac:dyDescent="0.25">
      <c r="I1776" s="23"/>
      <c r="AE1776" s="31"/>
      <c r="AZ1776" s="575"/>
      <c r="BA1776" s="575"/>
      <c r="BB1776" s="575"/>
    </row>
    <row r="1777" spans="9:54" x14ac:dyDescent="0.25">
      <c r="I1777" s="23"/>
      <c r="AE1777" s="31"/>
      <c r="AZ1777" s="575"/>
      <c r="BA1777" s="575"/>
      <c r="BB1777" s="575"/>
    </row>
    <row r="1778" spans="9:54" x14ac:dyDescent="0.25">
      <c r="I1778" s="23"/>
      <c r="AE1778" s="31"/>
      <c r="AZ1778" s="575"/>
      <c r="BA1778" s="575"/>
      <c r="BB1778" s="575"/>
    </row>
    <row r="1779" spans="9:54" x14ac:dyDescent="0.25">
      <c r="I1779" s="23"/>
      <c r="AE1779" s="31"/>
      <c r="AZ1779" s="575"/>
      <c r="BA1779" s="575"/>
      <c r="BB1779" s="575"/>
    </row>
    <row r="1780" spans="9:54" x14ac:dyDescent="0.25">
      <c r="I1780" s="23"/>
      <c r="AE1780" s="31"/>
      <c r="AZ1780" s="575"/>
      <c r="BA1780" s="575"/>
      <c r="BB1780" s="575"/>
    </row>
    <row r="1781" spans="9:54" x14ac:dyDescent="0.25">
      <c r="I1781" s="23"/>
      <c r="AE1781" s="31"/>
      <c r="AZ1781" s="575"/>
      <c r="BA1781" s="575"/>
      <c r="BB1781" s="575"/>
    </row>
    <row r="1782" spans="9:54" x14ac:dyDescent="0.25">
      <c r="I1782" s="23"/>
      <c r="AE1782" s="31"/>
      <c r="AZ1782" s="575"/>
      <c r="BA1782" s="575"/>
      <c r="BB1782" s="575"/>
    </row>
    <row r="1783" spans="9:54" x14ac:dyDescent="0.25">
      <c r="I1783" s="23"/>
      <c r="AE1783" s="31"/>
      <c r="AZ1783" s="575"/>
      <c r="BA1783" s="575"/>
      <c r="BB1783" s="575"/>
    </row>
    <row r="1784" spans="9:54" x14ac:dyDescent="0.25">
      <c r="I1784" s="23"/>
      <c r="AE1784" s="31"/>
      <c r="AZ1784" s="575"/>
      <c r="BA1784" s="575"/>
      <c r="BB1784" s="575"/>
    </row>
    <row r="1785" spans="9:54" x14ac:dyDescent="0.25">
      <c r="I1785" s="23"/>
      <c r="AE1785" s="31"/>
      <c r="AZ1785" s="575"/>
      <c r="BA1785" s="575"/>
      <c r="BB1785" s="575"/>
    </row>
    <row r="1786" spans="9:54" x14ac:dyDescent="0.25">
      <c r="I1786" s="23"/>
      <c r="AE1786" s="31"/>
      <c r="AZ1786" s="575"/>
      <c r="BA1786" s="575"/>
      <c r="BB1786" s="575"/>
    </row>
    <row r="1787" spans="9:54" x14ac:dyDescent="0.25">
      <c r="I1787" s="23"/>
      <c r="AE1787" s="31"/>
      <c r="AZ1787" s="575"/>
      <c r="BA1787" s="575"/>
      <c r="BB1787" s="575"/>
    </row>
    <row r="1788" spans="9:54" x14ac:dyDescent="0.25">
      <c r="I1788" s="23"/>
      <c r="AE1788" s="31"/>
      <c r="AZ1788" s="575"/>
      <c r="BA1788" s="575"/>
      <c r="BB1788" s="575"/>
    </row>
    <row r="1789" spans="9:54" x14ac:dyDescent="0.25">
      <c r="I1789" s="23"/>
      <c r="AE1789" s="31"/>
      <c r="AZ1789" s="575"/>
      <c r="BA1789" s="575"/>
      <c r="BB1789" s="575"/>
    </row>
    <row r="1790" spans="9:54" x14ac:dyDescent="0.25">
      <c r="I1790" s="23"/>
      <c r="AE1790" s="31"/>
      <c r="AZ1790" s="575"/>
      <c r="BA1790" s="575"/>
      <c r="BB1790" s="575"/>
    </row>
    <row r="1791" spans="9:54" x14ac:dyDescent="0.25">
      <c r="I1791" s="23"/>
      <c r="AE1791" s="31"/>
      <c r="AZ1791" s="575"/>
      <c r="BA1791" s="575"/>
      <c r="BB1791" s="575"/>
    </row>
    <row r="1792" spans="9:54" x14ac:dyDescent="0.25">
      <c r="I1792" s="23"/>
      <c r="AE1792" s="31"/>
      <c r="AZ1792" s="575"/>
      <c r="BA1792" s="575"/>
      <c r="BB1792" s="575"/>
    </row>
    <row r="1793" spans="9:54" x14ac:dyDescent="0.25">
      <c r="I1793" s="23"/>
      <c r="AE1793" s="31"/>
      <c r="AZ1793" s="575"/>
      <c r="BA1793" s="575"/>
      <c r="BB1793" s="575"/>
    </row>
    <row r="1794" spans="9:54" x14ac:dyDescent="0.25">
      <c r="I1794" s="23"/>
      <c r="AE1794" s="31"/>
      <c r="AZ1794" s="575"/>
      <c r="BA1794" s="575"/>
      <c r="BB1794" s="575"/>
    </row>
    <row r="1795" spans="9:54" x14ac:dyDescent="0.25">
      <c r="I1795" s="23"/>
      <c r="AE1795" s="31"/>
      <c r="AZ1795" s="575"/>
      <c r="BA1795" s="575"/>
      <c r="BB1795" s="575"/>
    </row>
    <row r="1796" spans="9:54" x14ac:dyDescent="0.25">
      <c r="I1796" s="23"/>
      <c r="AE1796" s="31"/>
      <c r="AZ1796" s="575"/>
      <c r="BA1796" s="575"/>
      <c r="BB1796" s="575"/>
    </row>
    <row r="1797" spans="9:54" x14ac:dyDescent="0.25">
      <c r="I1797" s="23"/>
      <c r="AE1797" s="31"/>
      <c r="AZ1797" s="575"/>
      <c r="BA1797" s="575"/>
      <c r="BB1797" s="575"/>
    </row>
    <row r="1798" spans="9:54" x14ac:dyDescent="0.25">
      <c r="I1798" s="23"/>
      <c r="AE1798" s="31"/>
      <c r="AZ1798" s="575"/>
      <c r="BA1798" s="575"/>
      <c r="BB1798" s="575"/>
    </row>
    <row r="1799" spans="9:54" x14ac:dyDescent="0.25">
      <c r="I1799" s="23"/>
      <c r="AE1799" s="31"/>
      <c r="AZ1799" s="575"/>
      <c r="BA1799" s="575"/>
      <c r="BB1799" s="575"/>
    </row>
    <row r="1800" spans="9:54" x14ac:dyDescent="0.25">
      <c r="I1800" s="23"/>
      <c r="AE1800" s="31"/>
      <c r="AZ1800" s="575"/>
      <c r="BA1800" s="575"/>
      <c r="BB1800" s="575"/>
    </row>
    <row r="1801" spans="9:54" x14ac:dyDescent="0.25">
      <c r="I1801" s="23"/>
      <c r="AE1801" s="31"/>
      <c r="AZ1801" s="575"/>
      <c r="BA1801" s="575"/>
      <c r="BB1801" s="575"/>
    </row>
    <row r="1802" spans="9:54" x14ac:dyDescent="0.25">
      <c r="I1802" s="23"/>
      <c r="AE1802" s="31"/>
      <c r="AZ1802" s="575"/>
      <c r="BA1802" s="575"/>
      <c r="BB1802" s="575"/>
    </row>
    <row r="1803" spans="9:54" x14ac:dyDescent="0.25">
      <c r="I1803" s="23"/>
      <c r="AE1803" s="31"/>
      <c r="AZ1803" s="575"/>
      <c r="BA1803" s="575"/>
      <c r="BB1803" s="575"/>
    </row>
    <row r="1804" spans="9:54" x14ac:dyDescent="0.25">
      <c r="I1804" s="23"/>
      <c r="AE1804" s="31"/>
      <c r="AZ1804" s="575"/>
      <c r="BA1804" s="575"/>
      <c r="BB1804" s="575"/>
    </row>
    <row r="1805" spans="9:54" x14ac:dyDescent="0.25">
      <c r="I1805" s="23"/>
      <c r="AE1805" s="31"/>
      <c r="AZ1805" s="575"/>
      <c r="BA1805" s="575"/>
      <c r="BB1805" s="575"/>
    </row>
    <row r="1806" spans="9:54" x14ac:dyDescent="0.25">
      <c r="I1806" s="23"/>
      <c r="AE1806" s="31"/>
      <c r="AZ1806" s="575"/>
      <c r="BA1806" s="575"/>
      <c r="BB1806" s="575"/>
    </row>
    <row r="1807" spans="9:54" x14ac:dyDescent="0.25">
      <c r="I1807" s="23"/>
      <c r="AE1807" s="31"/>
      <c r="AZ1807" s="575"/>
      <c r="BA1807" s="575"/>
      <c r="BB1807" s="575"/>
    </row>
    <row r="1808" spans="9:54" x14ac:dyDescent="0.25">
      <c r="I1808" s="23"/>
      <c r="AE1808" s="31"/>
      <c r="AZ1808" s="575"/>
      <c r="BA1808" s="575"/>
      <c r="BB1808" s="575"/>
    </row>
    <row r="1809" spans="9:54" x14ac:dyDescent="0.25">
      <c r="I1809" s="23"/>
      <c r="AE1809" s="31"/>
      <c r="AZ1809" s="575"/>
      <c r="BA1809" s="575"/>
      <c r="BB1809" s="575"/>
    </row>
    <row r="1810" spans="9:54" x14ac:dyDescent="0.25">
      <c r="I1810" s="23"/>
      <c r="AE1810" s="31"/>
      <c r="AZ1810" s="575"/>
      <c r="BA1810" s="575"/>
      <c r="BB1810" s="575"/>
    </row>
    <row r="1811" spans="9:54" x14ac:dyDescent="0.25">
      <c r="I1811" s="23"/>
      <c r="AE1811" s="31"/>
      <c r="AZ1811" s="575"/>
      <c r="BA1811" s="575"/>
      <c r="BB1811" s="575"/>
    </row>
    <row r="1812" spans="9:54" x14ac:dyDescent="0.25">
      <c r="I1812" s="23"/>
      <c r="AE1812" s="31"/>
      <c r="AZ1812" s="575"/>
      <c r="BA1812" s="575"/>
      <c r="BB1812" s="575"/>
    </row>
    <row r="1813" spans="9:54" x14ac:dyDescent="0.25">
      <c r="I1813" s="23"/>
      <c r="AE1813" s="31"/>
      <c r="AZ1813" s="575"/>
      <c r="BA1813" s="575"/>
      <c r="BB1813" s="575"/>
    </row>
    <row r="1814" spans="9:54" x14ac:dyDescent="0.25">
      <c r="I1814" s="23"/>
      <c r="AE1814" s="31"/>
      <c r="AZ1814" s="575"/>
      <c r="BA1814" s="575"/>
      <c r="BB1814" s="575"/>
    </row>
    <row r="1815" spans="9:54" x14ac:dyDescent="0.25">
      <c r="I1815" s="23"/>
      <c r="AE1815" s="31"/>
      <c r="AZ1815" s="575"/>
      <c r="BA1815" s="575"/>
      <c r="BB1815" s="575"/>
    </row>
    <row r="1816" spans="9:54" x14ac:dyDescent="0.25">
      <c r="I1816" s="23"/>
      <c r="AE1816" s="31"/>
      <c r="AZ1816" s="575"/>
      <c r="BA1816" s="575"/>
      <c r="BB1816" s="575"/>
    </row>
    <row r="1817" spans="9:54" x14ac:dyDescent="0.25">
      <c r="I1817" s="23"/>
      <c r="AE1817" s="31"/>
      <c r="AZ1817" s="575"/>
      <c r="BA1817" s="575"/>
      <c r="BB1817" s="575"/>
    </row>
    <row r="1818" spans="9:54" x14ac:dyDescent="0.25">
      <c r="I1818" s="23"/>
      <c r="AE1818" s="31"/>
      <c r="AZ1818" s="575"/>
      <c r="BA1818" s="575"/>
      <c r="BB1818" s="575"/>
    </row>
    <row r="1819" spans="9:54" x14ac:dyDescent="0.25">
      <c r="I1819" s="23"/>
      <c r="AE1819" s="31"/>
      <c r="AZ1819" s="575"/>
      <c r="BA1819" s="575"/>
      <c r="BB1819" s="575"/>
    </row>
    <row r="1820" spans="9:54" x14ac:dyDescent="0.25">
      <c r="I1820" s="23"/>
      <c r="AE1820" s="31"/>
      <c r="AZ1820" s="575"/>
      <c r="BA1820" s="575"/>
      <c r="BB1820" s="575"/>
    </row>
    <row r="1821" spans="9:54" x14ac:dyDescent="0.25">
      <c r="I1821" s="23"/>
      <c r="AE1821" s="31"/>
      <c r="AZ1821" s="575"/>
      <c r="BA1821" s="575"/>
      <c r="BB1821" s="575"/>
    </row>
    <row r="1822" spans="9:54" x14ac:dyDescent="0.25">
      <c r="I1822" s="23"/>
      <c r="AE1822" s="31"/>
      <c r="AZ1822" s="575"/>
      <c r="BA1822" s="575"/>
      <c r="BB1822" s="575"/>
    </row>
    <row r="1823" spans="9:54" x14ac:dyDescent="0.25">
      <c r="I1823" s="23"/>
      <c r="AE1823" s="31"/>
      <c r="AZ1823" s="575"/>
      <c r="BA1823" s="575"/>
      <c r="BB1823" s="575"/>
    </row>
    <row r="1824" spans="9:54" x14ac:dyDescent="0.25">
      <c r="I1824" s="23"/>
      <c r="AE1824" s="31"/>
      <c r="AZ1824" s="575"/>
      <c r="BA1824" s="575"/>
      <c r="BB1824" s="575"/>
    </row>
    <row r="1825" spans="9:54" x14ac:dyDescent="0.25">
      <c r="I1825" s="23"/>
      <c r="AE1825" s="31"/>
      <c r="AZ1825" s="575"/>
      <c r="BA1825" s="575"/>
      <c r="BB1825" s="575"/>
    </row>
    <row r="1826" spans="9:54" x14ac:dyDescent="0.25">
      <c r="I1826" s="23"/>
      <c r="AE1826" s="31"/>
      <c r="AZ1826" s="575"/>
      <c r="BA1826" s="575"/>
      <c r="BB1826" s="575"/>
    </row>
    <row r="1827" spans="9:54" x14ac:dyDescent="0.25">
      <c r="I1827" s="23"/>
      <c r="AE1827" s="31"/>
      <c r="AZ1827" s="575"/>
      <c r="BA1827" s="575"/>
      <c r="BB1827" s="575"/>
    </row>
    <row r="1828" spans="9:54" x14ac:dyDescent="0.25">
      <c r="I1828" s="23"/>
      <c r="AE1828" s="31"/>
      <c r="AZ1828" s="575"/>
      <c r="BA1828" s="575"/>
      <c r="BB1828" s="575"/>
    </row>
    <row r="1829" spans="9:54" x14ac:dyDescent="0.25">
      <c r="I1829" s="23"/>
      <c r="AE1829" s="31"/>
      <c r="AZ1829" s="575"/>
      <c r="BA1829" s="575"/>
      <c r="BB1829" s="575"/>
    </row>
    <row r="1830" spans="9:54" x14ac:dyDescent="0.25">
      <c r="I1830" s="23"/>
      <c r="AE1830" s="31"/>
      <c r="AZ1830" s="575"/>
      <c r="BA1830" s="575"/>
      <c r="BB1830" s="575"/>
    </row>
    <row r="1831" spans="9:54" x14ac:dyDescent="0.25">
      <c r="I1831" s="23"/>
      <c r="AE1831" s="31"/>
      <c r="AZ1831" s="575"/>
      <c r="BA1831" s="575"/>
      <c r="BB1831" s="575"/>
    </row>
    <row r="1832" spans="9:54" x14ac:dyDescent="0.25">
      <c r="I1832" s="23"/>
      <c r="AE1832" s="31"/>
      <c r="AZ1832" s="575"/>
      <c r="BA1832" s="575"/>
      <c r="BB1832" s="575"/>
    </row>
    <row r="1833" spans="9:54" x14ac:dyDescent="0.25">
      <c r="I1833" s="23"/>
      <c r="AE1833" s="31"/>
      <c r="AZ1833" s="575"/>
      <c r="BA1833" s="575"/>
      <c r="BB1833" s="575"/>
    </row>
    <row r="1834" spans="9:54" x14ac:dyDescent="0.25">
      <c r="I1834" s="23"/>
      <c r="AE1834" s="31"/>
      <c r="AZ1834" s="575"/>
      <c r="BA1834" s="575"/>
      <c r="BB1834" s="575"/>
    </row>
    <row r="1835" spans="9:54" x14ac:dyDescent="0.25">
      <c r="I1835" s="23"/>
      <c r="AE1835" s="31"/>
      <c r="AZ1835" s="575"/>
      <c r="BA1835" s="575"/>
      <c r="BB1835" s="575"/>
    </row>
    <row r="1836" spans="9:54" x14ac:dyDescent="0.25">
      <c r="I1836" s="23"/>
      <c r="AE1836" s="31"/>
      <c r="AZ1836" s="575"/>
      <c r="BA1836" s="575"/>
      <c r="BB1836" s="575"/>
    </row>
    <row r="1837" spans="9:54" x14ac:dyDescent="0.25">
      <c r="I1837" s="23"/>
      <c r="AE1837" s="31"/>
      <c r="AZ1837" s="575"/>
      <c r="BA1837" s="575"/>
      <c r="BB1837" s="575"/>
    </row>
    <row r="1838" spans="9:54" x14ac:dyDescent="0.25">
      <c r="I1838" s="23"/>
      <c r="AE1838" s="31"/>
      <c r="AZ1838" s="575"/>
      <c r="BA1838" s="575"/>
      <c r="BB1838" s="575"/>
    </row>
    <row r="1839" spans="9:54" x14ac:dyDescent="0.25">
      <c r="I1839" s="23"/>
      <c r="AE1839" s="31"/>
      <c r="AZ1839" s="575"/>
      <c r="BA1839" s="575"/>
      <c r="BB1839" s="575"/>
    </row>
    <row r="1840" spans="9:54" x14ac:dyDescent="0.25">
      <c r="I1840" s="23"/>
      <c r="AE1840" s="31"/>
      <c r="AZ1840" s="575"/>
      <c r="BA1840" s="575"/>
      <c r="BB1840" s="575"/>
    </row>
    <row r="1841" spans="9:54" x14ac:dyDescent="0.25">
      <c r="I1841" s="23"/>
      <c r="AE1841" s="31"/>
      <c r="AZ1841" s="575"/>
      <c r="BA1841" s="575"/>
      <c r="BB1841" s="575"/>
    </row>
    <row r="1842" spans="9:54" x14ac:dyDescent="0.25">
      <c r="I1842" s="23"/>
      <c r="AE1842" s="31"/>
      <c r="AZ1842" s="575"/>
      <c r="BA1842" s="575"/>
      <c r="BB1842" s="575"/>
    </row>
    <row r="1843" spans="9:54" x14ac:dyDescent="0.25">
      <c r="I1843" s="23"/>
      <c r="AE1843" s="31"/>
      <c r="AZ1843" s="575"/>
      <c r="BA1843" s="575"/>
      <c r="BB1843" s="575"/>
    </row>
    <row r="1844" spans="9:54" x14ac:dyDescent="0.25">
      <c r="I1844" s="23"/>
      <c r="AE1844" s="31"/>
      <c r="AZ1844" s="575"/>
      <c r="BA1844" s="575"/>
      <c r="BB1844" s="575"/>
    </row>
    <row r="1845" spans="9:54" x14ac:dyDescent="0.25">
      <c r="I1845" s="23"/>
      <c r="AE1845" s="31"/>
      <c r="AZ1845" s="575"/>
      <c r="BA1845" s="575"/>
      <c r="BB1845" s="575"/>
    </row>
    <row r="1846" spans="9:54" x14ac:dyDescent="0.25">
      <c r="I1846" s="23"/>
      <c r="AE1846" s="31"/>
      <c r="AZ1846" s="575"/>
      <c r="BA1846" s="575"/>
      <c r="BB1846" s="575"/>
    </row>
    <row r="1847" spans="9:54" x14ac:dyDescent="0.25">
      <c r="I1847" s="23"/>
      <c r="AE1847" s="31"/>
      <c r="AZ1847" s="575"/>
      <c r="BA1847" s="575"/>
      <c r="BB1847" s="575"/>
    </row>
    <row r="1848" spans="9:54" x14ac:dyDescent="0.25">
      <c r="I1848" s="23"/>
      <c r="AE1848" s="31"/>
      <c r="AZ1848" s="575"/>
      <c r="BA1848" s="575"/>
      <c r="BB1848" s="575"/>
    </row>
    <row r="1849" spans="9:54" x14ac:dyDescent="0.25">
      <c r="I1849" s="23"/>
      <c r="AE1849" s="31"/>
      <c r="AZ1849" s="575"/>
      <c r="BA1849" s="575"/>
      <c r="BB1849" s="575"/>
    </row>
    <row r="1850" spans="9:54" x14ac:dyDescent="0.25">
      <c r="I1850" s="23"/>
      <c r="AE1850" s="31"/>
      <c r="AZ1850" s="575"/>
      <c r="BA1850" s="575"/>
      <c r="BB1850" s="575"/>
    </row>
    <row r="1851" spans="9:54" x14ac:dyDescent="0.25">
      <c r="I1851" s="23"/>
      <c r="AE1851" s="31"/>
      <c r="AZ1851" s="575"/>
      <c r="BA1851" s="575"/>
      <c r="BB1851" s="575"/>
    </row>
    <row r="1852" spans="9:54" x14ac:dyDescent="0.25">
      <c r="I1852" s="23"/>
      <c r="AE1852" s="31"/>
      <c r="AZ1852" s="575"/>
      <c r="BA1852" s="575"/>
      <c r="BB1852" s="575"/>
    </row>
    <row r="1853" spans="9:54" x14ac:dyDescent="0.25">
      <c r="I1853" s="23"/>
      <c r="AE1853" s="31"/>
      <c r="AZ1853" s="575"/>
      <c r="BA1853" s="575"/>
      <c r="BB1853" s="575"/>
    </row>
    <row r="1854" spans="9:54" x14ac:dyDescent="0.25">
      <c r="I1854" s="23"/>
      <c r="AE1854" s="31"/>
      <c r="AZ1854" s="575"/>
      <c r="BA1854" s="575"/>
      <c r="BB1854" s="575"/>
    </row>
    <row r="1855" spans="9:54" x14ac:dyDescent="0.25">
      <c r="I1855" s="23"/>
      <c r="AE1855" s="31"/>
      <c r="AZ1855" s="575"/>
      <c r="BA1855" s="575"/>
      <c r="BB1855" s="575"/>
    </row>
    <row r="1856" spans="9:54" x14ac:dyDescent="0.25">
      <c r="I1856" s="23"/>
      <c r="AE1856" s="31"/>
      <c r="AZ1856" s="575"/>
      <c r="BA1856" s="575"/>
      <c r="BB1856" s="575"/>
    </row>
    <row r="1857" spans="9:54" x14ac:dyDescent="0.25">
      <c r="I1857" s="23"/>
      <c r="AE1857" s="31"/>
      <c r="AZ1857" s="575"/>
      <c r="BA1857" s="575"/>
      <c r="BB1857" s="575"/>
    </row>
    <row r="1858" spans="9:54" x14ac:dyDescent="0.25">
      <c r="I1858" s="23"/>
      <c r="AE1858" s="31"/>
      <c r="AZ1858" s="575"/>
      <c r="BA1858" s="575"/>
      <c r="BB1858" s="575"/>
    </row>
    <row r="1859" spans="9:54" x14ac:dyDescent="0.25">
      <c r="I1859" s="23"/>
      <c r="AE1859" s="31"/>
      <c r="AZ1859" s="575"/>
      <c r="BA1859" s="575"/>
      <c r="BB1859" s="575"/>
    </row>
    <row r="1860" spans="9:54" x14ac:dyDescent="0.25">
      <c r="I1860" s="23"/>
      <c r="AE1860" s="31"/>
      <c r="AZ1860" s="575"/>
      <c r="BA1860" s="575"/>
      <c r="BB1860" s="575"/>
    </row>
    <row r="1861" spans="9:54" x14ac:dyDescent="0.25">
      <c r="I1861" s="23"/>
      <c r="AE1861" s="31"/>
      <c r="AZ1861" s="575"/>
      <c r="BA1861" s="575"/>
      <c r="BB1861" s="575"/>
    </row>
    <row r="1862" spans="9:54" x14ac:dyDescent="0.25">
      <c r="I1862" s="23"/>
      <c r="AE1862" s="31"/>
      <c r="AZ1862" s="575"/>
      <c r="BA1862" s="575"/>
      <c r="BB1862" s="575"/>
    </row>
    <row r="1863" spans="9:54" x14ac:dyDescent="0.25">
      <c r="I1863" s="23"/>
      <c r="AE1863" s="31"/>
      <c r="AZ1863" s="575"/>
      <c r="BA1863" s="575"/>
      <c r="BB1863" s="575"/>
    </row>
    <row r="1864" spans="9:54" x14ac:dyDescent="0.25">
      <c r="I1864" s="23"/>
      <c r="AE1864" s="31"/>
      <c r="AZ1864" s="575"/>
      <c r="BA1864" s="575"/>
      <c r="BB1864" s="575"/>
    </row>
    <row r="1865" spans="9:54" x14ac:dyDescent="0.25">
      <c r="I1865" s="23"/>
      <c r="AE1865" s="31"/>
      <c r="AZ1865" s="575"/>
      <c r="BA1865" s="575"/>
      <c r="BB1865" s="575"/>
    </row>
    <row r="1866" spans="9:54" x14ac:dyDescent="0.25">
      <c r="I1866" s="23"/>
      <c r="AE1866" s="31"/>
      <c r="AZ1866" s="575"/>
      <c r="BA1866" s="575"/>
      <c r="BB1866" s="575"/>
    </row>
    <row r="1867" spans="9:54" x14ac:dyDescent="0.25">
      <c r="I1867" s="23"/>
      <c r="AE1867" s="31"/>
      <c r="AZ1867" s="575"/>
      <c r="BA1867" s="575"/>
      <c r="BB1867" s="575"/>
    </row>
    <row r="1868" spans="9:54" x14ac:dyDescent="0.25">
      <c r="I1868" s="23"/>
      <c r="AE1868" s="31"/>
      <c r="AZ1868" s="575"/>
      <c r="BA1868" s="575"/>
      <c r="BB1868" s="575"/>
    </row>
    <row r="1869" spans="9:54" x14ac:dyDescent="0.25">
      <c r="I1869" s="23"/>
      <c r="AE1869" s="31"/>
      <c r="AZ1869" s="575"/>
      <c r="BA1869" s="575"/>
      <c r="BB1869" s="575"/>
    </row>
    <row r="1870" spans="9:54" x14ac:dyDescent="0.25">
      <c r="I1870" s="23"/>
      <c r="AE1870" s="31"/>
      <c r="AZ1870" s="575"/>
      <c r="BA1870" s="575"/>
      <c r="BB1870" s="575"/>
    </row>
    <row r="1871" spans="9:54" x14ac:dyDescent="0.25">
      <c r="I1871" s="23"/>
      <c r="AE1871" s="31"/>
      <c r="AZ1871" s="575"/>
      <c r="BA1871" s="575"/>
      <c r="BB1871" s="575"/>
    </row>
    <row r="1872" spans="9:54" x14ac:dyDescent="0.25">
      <c r="I1872" s="23"/>
      <c r="AE1872" s="31"/>
      <c r="AZ1872" s="575"/>
      <c r="BA1872" s="575"/>
      <c r="BB1872" s="575"/>
    </row>
    <row r="1873" spans="9:54" x14ac:dyDescent="0.25">
      <c r="I1873" s="23"/>
      <c r="AE1873" s="31"/>
      <c r="AZ1873" s="575"/>
      <c r="BA1873" s="575"/>
      <c r="BB1873" s="575"/>
    </row>
    <row r="1874" spans="9:54" x14ac:dyDescent="0.25">
      <c r="I1874" s="23"/>
      <c r="AE1874" s="31"/>
      <c r="AZ1874" s="575"/>
      <c r="BA1874" s="575"/>
      <c r="BB1874" s="575"/>
    </row>
    <row r="1875" spans="9:54" x14ac:dyDescent="0.25">
      <c r="I1875" s="23"/>
      <c r="AE1875" s="31"/>
      <c r="AZ1875" s="575"/>
      <c r="BA1875" s="575"/>
      <c r="BB1875" s="575"/>
    </row>
    <row r="1876" spans="9:54" x14ac:dyDescent="0.25">
      <c r="I1876" s="23"/>
      <c r="AE1876" s="31"/>
      <c r="AZ1876" s="575"/>
      <c r="BA1876" s="575"/>
      <c r="BB1876" s="575"/>
    </row>
    <row r="1877" spans="9:54" x14ac:dyDescent="0.25">
      <c r="I1877" s="23"/>
      <c r="AE1877" s="31"/>
      <c r="AZ1877" s="575"/>
      <c r="BA1877" s="575"/>
      <c r="BB1877" s="575"/>
    </row>
    <row r="1878" spans="9:54" x14ac:dyDescent="0.25">
      <c r="I1878" s="23"/>
      <c r="AE1878" s="31"/>
      <c r="AZ1878" s="575"/>
      <c r="BA1878" s="575"/>
      <c r="BB1878" s="575"/>
    </row>
    <row r="1879" spans="9:54" x14ac:dyDescent="0.25">
      <c r="I1879" s="23"/>
      <c r="AE1879" s="31"/>
      <c r="AZ1879" s="575"/>
      <c r="BA1879" s="575"/>
      <c r="BB1879" s="575"/>
    </row>
    <row r="1880" spans="9:54" x14ac:dyDescent="0.25">
      <c r="I1880" s="23"/>
      <c r="AE1880" s="31"/>
      <c r="AZ1880" s="575"/>
      <c r="BA1880" s="575"/>
      <c r="BB1880" s="575"/>
    </row>
    <row r="1881" spans="9:54" x14ac:dyDescent="0.25">
      <c r="I1881" s="23"/>
      <c r="AE1881" s="31"/>
      <c r="AZ1881" s="575"/>
      <c r="BA1881" s="575"/>
      <c r="BB1881" s="575"/>
    </row>
    <row r="1882" spans="9:54" x14ac:dyDescent="0.25">
      <c r="I1882" s="23"/>
      <c r="AE1882" s="31"/>
      <c r="AZ1882" s="575"/>
      <c r="BA1882" s="575"/>
      <c r="BB1882" s="575"/>
    </row>
    <row r="1883" spans="9:54" x14ac:dyDescent="0.25">
      <c r="I1883" s="23"/>
      <c r="AE1883" s="31"/>
      <c r="AZ1883" s="575"/>
      <c r="BA1883" s="575"/>
      <c r="BB1883" s="575"/>
    </row>
    <row r="1884" spans="9:54" x14ac:dyDescent="0.25">
      <c r="I1884" s="23"/>
      <c r="AE1884" s="31"/>
      <c r="AZ1884" s="575"/>
      <c r="BA1884" s="575"/>
      <c r="BB1884" s="575"/>
    </row>
    <row r="1885" spans="9:54" x14ac:dyDescent="0.25">
      <c r="I1885" s="23"/>
      <c r="AE1885" s="31"/>
      <c r="AZ1885" s="575"/>
      <c r="BA1885" s="575"/>
      <c r="BB1885" s="575"/>
    </row>
    <row r="1886" spans="9:54" x14ac:dyDescent="0.25">
      <c r="I1886" s="23"/>
      <c r="AE1886" s="31"/>
      <c r="AZ1886" s="575"/>
      <c r="BA1886" s="575"/>
      <c r="BB1886" s="575"/>
    </row>
    <row r="1887" spans="9:54" x14ac:dyDescent="0.25">
      <c r="I1887" s="23"/>
      <c r="AE1887" s="31"/>
      <c r="AZ1887" s="575"/>
      <c r="BA1887" s="575"/>
      <c r="BB1887" s="575"/>
    </row>
    <row r="1888" spans="9:54" x14ac:dyDescent="0.25">
      <c r="I1888" s="23"/>
      <c r="AE1888" s="31"/>
      <c r="AZ1888" s="575"/>
      <c r="BA1888" s="575"/>
      <c r="BB1888" s="575"/>
    </row>
    <row r="1889" spans="9:54" x14ac:dyDescent="0.25">
      <c r="I1889" s="23"/>
      <c r="AE1889" s="31"/>
      <c r="AZ1889" s="575"/>
      <c r="BA1889" s="575"/>
      <c r="BB1889" s="575"/>
    </row>
    <row r="1890" spans="9:54" x14ac:dyDescent="0.25">
      <c r="I1890" s="23"/>
      <c r="AE1890" s="31"/>
      <c r="AZ1890" s="575"/>
      <c r="BA1890" s="575"/>
      <c r="BB1890" s="575"/>
    </row>
    <row r="1891" spans="9:54" x14ac:dyDescent="0.25">
      <c r="I1891" s="23"/>
      <c r="AE1891" s="31"/>
      <c r="AZ1891" s="575"/>
      <c r="BA1891" s="575"/>
      <c r="BB1891" s="575"/>
    </row>
    <row r="1892" spans="9:54" x14ac:dyDescent="0.25">
      <c r="I1892" s="23"/>
      <c r="AE1892" s="31"/>
      <c r="AZ1892" s="575"/>
      <c r="BA1892" s="575"/>
      <c r="BB1892" s="575"/>
    </row>
    <row r="1893" spans="9:54" x14ac:dyDescent="0.25">
      <c r="I1893" s="23"/>
      <c r="AE1893" s="31"/>
      <c r="AZ1893" s="575"/>
      <c r="BA1893" s="575"/>
      <c r="BB1893" s="575"/>
    </row>
    <row r="1894" spans="9:54" x14ac:dyDescent="0.25">
      <c r="I1894" s="23"/>
      <c r="AE1894" s="31"/>
      <c r="AZ1894" s="575"/>
      <c r="BA1894" s="575"/>
      <c r="BB1894" s="575"/>
    </row>
    <row r="1895" spans="9:54" x14ac:dyDescent="0.25">
      <c r="I1895" s="23"/>
      <c r="AE1895" s="31"/>
      <c r="AZ1895" s="575"/>
      <c r="BA1895" s="575"/>
      <c r="BB1895" s="575"/>
    </row>
    <row r="1896" spans="9:54" x14ac:dyDescent="0.25">
      <c r="I1896" s="23"/>
      <c r="AE1896" s="31"/>
      <c r="AZ1896" s="575"/>
      <c r="BA1896" s="575"/>
      <c r="BB1896" s="575"/>
    </row>
    <row r="1897" spans="9:54" x14ac:dyDescent="0.25">
      <c r="I1897" s="23"/>
      <c r="AE1897" s="31"/>
      <c r="AZ1897" s="575"/>
      <c r="BA1897" s="575"/>
      <c r="BB1897" s="575"/>
    </row>
    <row r="1898" spans="9:54" x14ac:dyDescent="0.25">
      <c r="I1898" s="23"/>
      <c r="AE1898" s="31"/>
      <c r="AZ1898" s="575"/>
      <c r="BA1898" s="575"/>
      <c r="BB1898" s="575"/>
    </row>
    <row r="1899" spans="9:54" x14ac:dyDescent="0.25">
      <c r="I1899" s="23"/>
      <c r="AE1899" s="31"/>
      <c r="AZ1899" s="575"/>
      <c r="BA1899" s="575"/>
      <c r="BB1899" s="575"/>
    </row>
    <row r="1900" spans="9:54" x14ac:dyDescent="0.25">
      <c r="I1900" s="23"/>
      <c r="AE1900" s="31"/>
      <c r="AZ1900" s="575"/>
      <c r="BA1900" s="575"/>
      <c r="BB1900" s="575"/>
    </row>
    <row r="1901" spans="9:54" x14ac:dyDescent="0.25">
      <c r="I1901" s="23"/>
      <c r="AE1901" s="31"/>
      <c r="AZ1901" s="575"/>
      <c r="BA1901" s="575"/>
      <c r="BB1901" s="575"/>
    </row>
    <row r="1902" spans="9:54" x14ac:dyDescent="0.25">
      <c r="I1902" s="23"/>
      <c r="AE1902" s="31"/>
      <c r="AZ1902" s="575"/>
      <c r="BA1902" s="575"/>
      <c r="BB1902" s="575"/>
    </row>
    <row r="1903" spans="9:54" x14ac:dyDescent="0.25">
      <c r="I1903" s="23"/>
      <c r="AE1903" s="31"/>
      <c r="AZ1903" s="575"/>
      <c r="BA1903" s="575"/>
      <c r="BB1903" s="575"/>
    </row>
    <row r="1904" spans="9:54" x14ac:dyDescent="0.25">
      <c r="I1904" s="23"/>
      <c r="AE1904" s="31"/>
      <c r="AZ1904" s="575"/>
      <c r="BA1904" s="575"/>
      <c r="BB1904" s="575"/>
    </row>
    <row r="1905" spans="9:54" x14ac:dyDescent="0.25">
      <c r="I1905" s="23"/>
      <c r="AE1905" s="31"/>
      <c r="AZ1905" s="575"/>
      <c r="BA1905" s="575"/>
      <c r="BB1905" s="575"/>
    </row>
    <row r="1906" spans="9:54" x14ac:dyDescent="0.25">
      <c r="I1906" s="23"/>
      <c r="AE1906" s="31"/>
      <c r="AZ1906" s="575"/>
      <c r="BA1906" s="575"/>
      <c r="BB1906" s="575"/>
    </row>
    <row r="1907" spans="9:54" x14ac:dyDescent="0.25">
      <c r="I1907" s="23"/>
      <c r="AE1907" s="31"/>
      <c r="AZ1907" s="575"/>
      <c r="BA1907" s="575"/>
      <c r="BB1907" s="575"/>
    </row>
    <row r="1908" spans="9:54" x14ac:dyDescent="0.25">
      <c r="I1908" s="23"/>
      <c r="AE1908" s="31"/>
      <c r="AZ1908" s="575"/>
      <c r="BA1908" s="575"/>
      <c r="BB1908" s="575"/>
    </row>
    <row r="1909" spans="9:54" x14ac:dyDescent="0.25">
      <c r="I1909" s="23"/>
      <c r="AE1909" s="31"/>
      <c r="AZ1909" s="575"/>
      <c r="BA1909" s="575"/>
      <c r="BB1909" s="575"/>
    </row>
    <row r="1910" spans="9:54" x14ac:dyDescent="0.25">
      <c r="I1910" s="23"/>
      <c r="AE1910" s="31"/>
      <c r="AZ1910" s="575"/>
      <c r="BA1910" s="575"/>
      <c r="BB1910" s="575"/>
    </row>
    <row r="1911" spans="9:54" x14ac:dyDescent="0.25">
      <c r="I1911" s="23"/>
      <c r="AE1911" s="31"/>
      <c r="AZ1911" s="575"/>
      <c r="BA1911" s="575"/>
      <c r="BB1911" s="575"/>
    </row>
    <row r="1912" spans="9:54" x14ac:dyDescent="0.25">
      <c r="I1912" s="23"/>
      <c r="AE1912" s="31"/>
      <c r="AZ1912" s="575"/>
      <c r="BA1912" s="575"/>
      <c r="BB1912" s="575"/>
    </row>
    <row r="1913" spans="9:54" x14ac:dyDescent="0.25">
      <c r="I1913" s="23"/>
      <c r="AE1913" s="31"/>
      <c r="AZ1913" s="575"/>
      <c r="BA1913" s="575"/>
      <c r="BB1913" s="575"/>
    </row>
    <row r="1914" spans="9:54" x14ac:dyDescent="0.25">
      <c r="I1914" s="23"/>
      <c r="AE1914" s="31"/>
      <c r="AZ1914" s="575"/>
      <c r="BA1914" s="575"/>
      <c r="BB1914" s="575"/>
    </row>
    <row r="1915" spans="9:54" x14ac:dyDescent="0.25">
      <c r="I1915" s="23"/>
      <c r="AE1915" s="31"/>
      <c r="AZ1915" s="575"/>
      <c r="BA1915" s="575"/>
      <c r="BB1915" s="575"/>
    </row>
    <row r="1916" spans="9:54" x14ac:dyDescent="0.25">
      <c r="I1916" s="23"/>
      <c r="AE1916" s="31"/>
      <c r="AZ1916" s="575"/>
      <c r="BA1916" s="575"/>
      <c r="BB1916" s="575"/>
    </row>
    <row r="1917" spans="9:54" x14ac:dyDescent="0.25">
      <c r="I1917" s="23"/>
      <c r="AE1917" s="31"/>
      <c r="AZ1917" s="575"/>
      <c r="BA1917" s="575"/>
      <c r="BB1917" s="575"/>
    </row>
    <row r="1918" spans="9:54" x14ac:dyDescent="0.25">
      <c r="I1918" s="23"/>
      <c r="AE1918" s="31"/>
      <c r="AZ1918" s="575"/>
      <c r="BA1918" s="575"/>
      <c r="BB1918" s="575"/>
    </row>
    <row r="1919" spans="9:54" x14ac:dyDescent="0.25">
      <c r="I1919" s="23"/>
      <c r="AE1919" s="31"/>
      <c r="AZ1919" s="575"/>
      <c r="BA1919" s="575"/>
      <c r="BB1919" s="575"/>
    </row>
    <row r="1920" spans="9:54" x14ac:dyDescent="0.25">
      <c r="I1920" s="23"/>
      <c r="AE1920" s="31"/>
      <c r="AZ1920" s="575"/>
      <c r="BA1920" s="575"/>
      <c r="BB1920" s="575"/>
    </row>
    <row r="1921" spans="9:54" x14ac:dyDescent="0.25">
      <c r="I1921" s="23"/>
      <c r="AE1921" s="31"/>
      <c r="AZ1921" s="575"/>
      <c r="BA1921" s="575"/>
      <c r="BB1921" s="575"/>
    </row>
    <row r="1922" spans="9:54" x14ac:dyDescent="0.25">
      <c r="I1922" s="23"/>
      <c r="AE1922" s="31"/>
      <c r="AZ1922" s="575"/>
      <c r="BA1922" s="575"/>
      <c r="BB1922" s="575"/>
    </row>
    <row r="1923" spans="9:54" x14ac:dyDescent="0.25">
      <c r="I1923" s="23"/>
      <c r="AE1923" s="31"/>
      <c r="AZ1923" s="575"/>
      <c r="BA1923" s="575"/>
      <c r="BB1923" s="575"/>
    </row>
    <row r="1924" spans="9:54" x14ac:dyDescent="0.25">
      <c r="I1924" s="23"/>
      <c r="AE1924" s="31"/>
      <c r="AZ1924" s="575"/>
      <c r="BA1924" s="575"/>
      <c r="BB1924" s="575"/>
    </row>
    <row r="1925" spans="9:54" x14ac:dyDescent="0.25">
      <c r="I1925" s="23"/>
      <c r="AE1925" s="31"/>
      <c r="AZ1925" s="575"/>
      <c r="BA1925" s="575"/>
      <c r="BB1925" s="575"/>
    </row>
    <row r="1926" spans="9:54" x14ac:dyDescent="0.25">
      <c r="I1926" s="23"/>
      <c r="AE1926" s="31"/>
      <c r="AZ1926" s="575"/>
      <c r="BA1926" s="575"/>
      <c r="BB1926" s="575"/>
    </row>
    <row r="1927" spans="9:54" x14ac:dyDescent="0.25">
      <c r="I1927" s="23"/>
      <c r="AE1927" s="31"/>
      <c r="AZ1927" s="575"/>
      <c r="BA1927" s="575"/>
      <c r="BB1927" s="575"/>
    </row>
    <row r="1928" spans="9:54" x14ac:dyDescent="0.25">
      <c r="I1928" s="23"/>
      <c r="AE1928" s="31"/>
      <c r="AZ1928" s="575"/>
      <c r="BA1928" s="575"/>
      <c r="BB1928" s="575"/>
    </row>
    <row r="1929" spans="9:54" x14ac:dyDescent="0.25">
      <c r="I1929" s="23"/>
      <c r="AE1929" s="31"/>
      <c r="AZ1929" s="575"/>
      <c r="BA1929" s="575"/>
      <c r="BB1929" s="575"/>
    </row>
    <row r="1930" spans="9:54" x14ac:dyDescent="0.25">
      <c r="I1930" s="23"/>
      <c r="AE1930" s="31"/>
      <c r="AZ1930" s="575"/>
      <c r="BA1930" s="575"/>
      <c r="BB1930" s="575"/>
    </row>
    <row r="1931" spans="9:54" x14ac:dyDescent="0.25">
      <c r="I1931" s="23"/>
      <c r="AE1931" s="31"/>
      <c r="AZ1931" s="575"/>
      <c r="BA1931" s="575"/>
      <c r="BB1931" s="575"/>
    </row>
    <row r="1932" spans="9:54" x14ac:dyDescent="0.25">
      <c r="I1932" s="23"/>
      <c r="AE1932" s="31"/>
      <c r="AZ1932" s="575"/>
      <c r="BA1932" s="575"/>
      <c r="BB1932" s="575"/>
    </row>
    <row r="1933" spans="9:54" x14ac:dyDescent="0.25">
      <c r="I1933" s="23"/>
      <c r="AE1933" s="31"/>
      <c r="AZ1933" s="575"/>
      <c r="BA1933" s="575"/>
      <c r="BB1933" s="575"/>
    </row>
    <row r="1934" spans="9:54" x14ac:dyDescent="0.25">
      <c r="I1934" s="23"/>
      <c r="AE1934" s="31"/>
      <c r="AZ1934" s="575"/>
      <c r="BA1934" s="575"/>
      <c r="BB1934" s="575"/>
    </row>
    <row r="1935" spans="9:54" x14ac:dyDescent="0.25">
      <c r="I1935" s="23"/>
      <c r="AE1935" s="31"/>
      <c r="AZ1935" s="575"/>
      <c r="BA1935" s="575"/>
      <c r="BB1935" s="575"/>
    </row>
    <row r="1936" spans="9:54" x14ac:dyDescent="0.25">
      <c r="I1936" s="23"/>
      <c r="AE1936" s="31"/>
      <c r="AZ1936" s="575"/>
      <c r="BA1936" s="575"/>
      <c r="BB1936" s="575"/>
    </row>
    <row r="1937" spans="9:54" x14ac:dyDescent="0.25">
      <c r="I1937" s="23"/>
      <c r="AE1937" s="31"/>
      <c r="AZ1937" s="575"/>
      <c r="BA1937" s="575"/>
      <c r="BB1937" s="575"/>
    </row>
    <row r="1938" spans="9:54" x14ac:dyDescent="0.25">
      <c r="I1938" s="23"/>
      <c r="AE1938" s="31"/>
      <c r="AZ1938" s="575"/>
      <c r="BA1938" s="575"/>
      <c r="BB1938" s="575"/>
    </row>
    <row r="1939" spans="9:54" x14ac:dyDescent="0.25">
      <c r="I1939" s="23"/>
      <c r="AE1939" s="31"/>
      <c r="AZ1939" s="575"/>
      <c r="BA1939" s="575"/>
      <c r="BB1939" s="575"/>
    </row>
    <row r="1940" spans="9:54" x14ac:dyDescent="0.25">
      <c r="I1940" s="23"/>
      <c r="AE1940" s="31"/>
      <c r="AZ1940" s="575"/>
      <c r="BA1940" s="575"/>
      <c r="BB1940" s="575"/>
    </row>
    <row r="1941" spans="9:54" x14ac:dyDescent="0.25">
      <c r="I1941" s="23"/>
      <c r="AE1941" s="31"/>
      <c r="AZ1941" s="575"/>
      <c r="BA1941" s="575"/>
      <c r="BB1941" s="575"/>
    </row>
    <row r="1942" spans="9:54" x14ac:dyDescent="0.25">
      <c r="I1942" s="23"/>
      <c r="AE1942" s="31"/>
      <c r="AZ1942" s="575"/>
      <c r="BA1942" s="575"/>
      <c r="BB1942" s="575"/>
    </row>
    <row r="1943" spans="9:54" x14ac:dyDescent="0.25">
      <c r="I1943" s="23"/>
      <c r="AE1943" s="31"/>
      <c r="AZ1943" s="575"/>
      <c r="BA1943" s="575"/>
      <c r="BB1943" s="575"/>
    </row>
    <row r="1944" spans="9:54" x14ac:dyDescent="0.25">
      <c r="I1944" s="23"/>
      <c r="AE1944" s="31"/>
      <c r="AZ1944" s="575"/>
      <c r="BA1944" s="575"/>
      <c r="BB1944" s="575"/>
    </row>
    <row r="1945" spans="9:54" x14ac:dyDescent="0.25">
      <c r="I1945" s="23"/>
      <c r="AE1945" s="31"/>
      <c r="AZ1945" s="575"/>
      <c r="BA1945" s="575"/>
      <c r="BB1945" s="575"/>
    </row>
    <row r="1946" spans="9:54" x14ac:dyDescent="0.25">
      <c r="I1946" s="23"/>
      <c r="AE1946" s="31"/>
      <c r="AZ1946" s="575"/>
      <c r="BA1946" s="575"/>
      <c r="BB1946" s="575"/>
    </row>
    <row r="1947" spans="9:54" x14ac:dyDescent="0.25">
      <c r="I1947" s="23"/>
      <c r="AE1947" s="31"/>
      <c r="AZ1947" s="575"/>
      <c r="BA1947" s="575"/>
      <c r="BB1947" s="575"/>
    </row>
    <row r="1948" spans="9:54" x14ac:dyDescent="0.25">
      <c r="I1948" s="23"/>
      <c r="AE1948" s="31"/>
      <c r="AZ1948" s="575"/>
      <c r="BA1948" s="575"/>
      <c r="BB1948" s="575"/>
    </row>
    <row r="1949" spans="9:54" x14ac:dyDescent="0.25">
      <c r="I1949" s="23"/>
      <c r="AE1949" s="31"/>
      <c r="AZ1949" s="575"/>
      <c r="BA1949" s="575"/>
      <c r="BB1949" s="575"/>
    </row>
    <row r="1950" spans="9:54" x14ac:dyDescent="0.25">
      <c r="I1950" s="23"/>
      <c r="AE1950" s="31"/>
      <c r="AZ1950" s="575"/>
      <c r="BA1950" s="575"/>
      <c r="BB1950" s="575"/>
    </row>
    <row r="1951" spans="9:54" x14ac:dyDescent="0.25">
      <c r="I1951" s="23"/>
      <c r="AE1951" s="31"/>
      <c r="AZ1951" s="575"/>
      <c r="BA1951" s="575"/>
      <c r="BB1951" s="575"/>
    </row>
    <row r="1952" spans="9:54" x14ac:dyDescent="0.25">
      <c r="I1952" s="23"/>
      <c r="AE1952" s="31"/>
      <c r="AZ1952" s="575"/>
      <c r="BA1952" s="575"/>
      <c r="BB1952" s="575"/>
    </row>
    <row r="1953" spans="9:54" x14ac:dyDescent="0.25">
      <c r="I1953" s="23"/>
      <c r="AE1953" s="31"/>
      <c r="AZ1953" s="575"/>
      <c r="BA1953" s="575"/>
      <c r="BB1953" s="575"/>
    </row>
    <row r="1954" spans="9:54" x14ac:dyDescent="0.25">
      <c r="I1954" s="23"/>
      <c r="AE1954" s="31"/>
      <c r="AZ1954" s="575"/>
      <c r="BA1954" s="575"/>
      <c r="BB1954" s="575"/>
    </row>
    <row r="1955" spans="9:54" x14ac:dyDescent="0.25">
      <c r="I1955" s="23"/>
      <c r="AE1955" s="31"/>
      <c r="AZ1955" s="575"/>
      <c r="BA1955" s="575"/>
      <c r="BB1955" s="575"/>
    </row>
    <row r="1956" spans="9:54" x14ac:dyDescent="0.25">
      <c r="I1956" s="23"/>
      <c r="AE1956" s="31"/>
      <c r="AZ1956" s="575"/>
      <c r="BA1956" s="575"/>
      <c r="BB1956" s="575"/>
    </row>
    <row r="1957" spans="9:54" x14ac:dyDescent="0.25">
      <c r="I1957" s="23"/>
      <c r="AE1957" s="31"/>
      <c r="AZ1957" s="575"/>
      <c r="BA1957" s="575"/>
      <c r="BB1957" s="575"/>
    </row>
    <row r="1958" spans="9:54" x14ac:dyDescent="0.25">
      <c r="I1958" s="23"/>
      <c r="AE1958" s="31"/>
      <c r="AZ1958" s="575"/>
      <c r="BA1958" s="575"/>
      <c r="BB1958" s="575"/>
    </row>
    <row r="1959" spans="9:54" x14ac:dyDescent="0.25">
      <c r="I1959" s="23"/>
      <c r="AE1959" s="31"/>
      <c r="AZ1959" s="575"/>
      <c r="BA1959" s="575"/>
      <c r="BB1959" s="575"/>
    </row>
    <row r="1960" spans="9:54" x14ac:dyDescent="0.25">
      <c r="I1960" s="23"/>
      <c r="AE1960" s="31"/>
      <c r="AZ1960" s="575"/>
      <c r="BA1960" s="575"/>
      <c r="BB1960" s="575"/>
    </row>
    <row r="1961" spans="9:54" x14ac:dyDescent="0.25">
      <c r="I1961" s="23"/>
      <c r="AE1961" s="31"/>
      <c r="AZ1961" s="575"/>
      <c r="BA1961" s="575"/>
      <c r="BB1961" s="575"/>
    </row>
    <row r="1962" spans="9:54" x14ac:dyDescent="0.25">
      <c r="I1962" s="23"/>
      <c r="AE1962" s="31"/>
      <c r="AZ1962" s="575"/>
      <c r="BA1962" s="575"/>
      <c r="BB1962" s="575"/>
    </row>
    <row r="1963" spans="9:54" x14ac:dyDescent="0.25">
      <c r="I1963" s="23"/>
      <c r="AE1963" s="31"/>
      <c r="AZ1963" s="575"/>
      <c r="BA1963" s="575"/>
      <c r="BB1963" s="575"/>
    </row>
    <row r="1964" spans="9:54" x14ac:dyDescent="0.25">
      <c r="I1964" s="23"/>
      <c r="AE1964" s="31"/>
      <c r="AZ1964" s="575"/>
      <c r="BA1964" s="575"/>
      <c r="BB1964" s="575"/>
    </row>
    <row r="1965" spans="9:54" x14ac:dyDescent="0.25">
      <c r="I1965" s="23"/>
      <c r="AE1965" s="31"/>
      <c r="AZ1965" s="575"/>
      <c r="BA1965" s="575"/>
      <c r="BB1965" s="575"/>
    </row>
    <row r="1966" spans="9:54" x14ac:dyDescent="0.25">
      <c r="I1966" s="23"/>
      <c r="AE1966" s="31"/>
      <c r="AZ1966" s="575"/>
      <c r="BA1966" s="575"/>
      <c r="BB1966" s="575"/>
    </row>
    <row r="1967" spans="9:54" x14ac:dyDescent="0.25">
      <c r="I1967" s="23"/>
      <c r="AE1967" s="31"/>
      <c r="AZ1967" s="575"/>
      <c r="BA1967" s="575"/>
      <c r="BB1967" s="575"/>
    </row>
    <row r="1968" spans="9:54" x14ac:dyDescent="0.25">
      <c r="I1968" s="23"/>
      <c r="AE1968" s="31"/>
      <c r="AZ1968" s="575"/>
      <c r="BA1968" s="575"/>
      <c r="BB1968" s="575"/>
    </row>
    <row r="1969" spans="9:54" x14ac:dyDescent="0.25">
      <c r="I1969" s="23"/>
      <c r="AE1969" s="31"/>
      <c r="AZ1969" s="575"/>
      <c r="BA1969" s="575"/>
      <c r="BB1969" s="575"/>
    </row>
    <row r="1970" spans="9:54" x14ac:dyDescent="0.25">
      <c r="I1970" s="23"/>
      <c r="AE1970" s="31"/>
      <c r="AZ1970" s="575"/>
      <c r="BA1970" s="575"/>
      <c r="BB1970" s="575"/>
    </row>
    <row r="1971" spans="9:54" x14ac:dyDescent="0.25">
      <c r="I1971" s="23"/>
      <c r="AE1971" s="31"/>
      <c r="AZ1971" s="575"/>
      <c r="BA1971" s="575"/>
      <c r="BB1971" s="575"/>
    </row>
    <row r="1972" spans="9:54" x14ac:dyDescent="0.25">
      <c r="I1972" s="23"/>
      <c r="AE1972" s="31"/>
      <c r="AZ1972" s="575"/>
      <c r="BA1972" s="575"/>
      <c r="BB1972" s="575"/>
    </row>
    <row r="1973" spans="9:54" x14ac:dyDescent="0.25">
      <c r="I1973" s="23"/>
      <c r="AE1973" s="31"/>
      <c r="AZ1973" s="575"/>
      <c r="BA1973" s="575"/>
      <c r="BB1973" s="575"/>
    </row>
    <row r="1974" spans="9:54" x14ac:dyDescent="0.25">
      <c r="I1974" s="23"/>
      <c r="AE1974" s="31"/>
      <c r="AZ1974" s="575"/>
      <c r="BA1974" s="575"/>
      <c r="BB1974" s="575"/>
    </row>
    <row r="1975" spans="9:54" x14ac:dyDescent="0.25">
      <c r="I1975" s="23"/>
      <c r="AE1975" s="31"/>
      <c r="AZ1975" s="575"/>
      <c r="BA1975" s="575"/>
      <c r="BB1975" s="575"/>
    </row>
    <row r="1976" spans="9:54" x14ac:dyDescent="0.25">
      <c r="I1976" s="23"/>
      <c r="AE1976" s="31"/>
      <c r="AZ1976" s="575"/>
      <c r="BA1976" s="575"/>
      <c r="BB1976" s="575"/>
    </row>
    <row r="1977" spans="9:54" x14ac:dyDescent="0.25">
      <c r="I1977" s="23"/>
      <c r="AE1977" s="31"/>
      <c r="AZ1977" s="575"/>
      <c r="BA1977" s="575"/>
      <c r="BB1977" s="575"/>
    </row>
    <row r="1978" spans="9:54" x14ac:dyDescent="0.25">
      <c r="I1978" s="23"/>
      <c r="AE1978" s="31"/>
      <c r="AZ1978" s="575"/>
      <c r="BA1978" s="575"/>
      <c r="BB1978" s="575"/>
    </row>
    <row r="1979" spans="9:54" x14ac:dyDescent="0.25">
      <c r="I1979" s="23"/>
      <c r="AE1979" s="31"/>
      <c r="AZ1979" s="575"/>
      <c r="BA1979" s="575"/>
      <c r="BB1979" s="575"/>
    </row>
    <row r="1980" spans="9:54" x14ac:dyDescent="0.25">
      <c r="I1980" s="23"/>
      <c r="AE1980" s="31"/>
      <c r="AZ1980" s="575"/>
      <c r="BA1980" s="575"/>
      <c r="BB1980" s="575"/>
    </row>
    <row r="1981" spans="9:54" x14ac:dyDescent="0.25">
      <c r="I1981" s="23"/>
      <c r="AE1981" s="31"/>
      <c r="AZ1981" s="575"/>
      <c r="BA1981" s="575"/>
      <c r="BB1981" s="575"/>
    </row>
    <row r="1982" spans="9:54" x14ac:dyDescent="0.25">
      <c r="I1982" s="23"/>
      <c r="AE1982" s="31"/>
      <c r="AZ1982" s="575"/>
      <c r="BA1982" s="575"/>
      <c r="BB1982" s="575"/>
    </row>
    <row r="1983" spans="9:54" x14ac:dyDescent="0.25">
      <c r="I1983" s="23"/>
      <c r="AE1983" s="31"/>
      <c r="AZ1983" s="575"/>
      <c r="BA1983" s="575"/>
      <c r="BB1983" s="575"/>
    </row>
    <row r="1984" spans="9:54" x14ac:dyDescent="0.25">
      <c r="I1984" s="23"/>
      <c r="AE1984" s="31"/>
      <c r="AZ1984" s="575"/>
      <c r="BA1984" s="575"/>
      <c r="BB1984" s="575"/>
    </row>
    <row r="1985" spans="9:54" x14ac:dyDescent="0.25">
      <c r="I1985" s="23"/>
      <c r="AE1985" s="31"/>
      <c r="AZ1985" s="575"/>
      <c r="BA1985" s="575"/>
      <c r="BB1985" s="575"/>
    </row>
    <row r="1986" spans="9:54" x14ac:dyDescent="0.25">
      <c r="I1986" s="23"/>
      <c r="AE1986" s="31"/>
      <c r="AZ1986" s="575"/>
      <c r="BA1986" s="575"/>
      <c r="BB1986" s="575"/>
    </row>
    <row r="1987" spans="9:54" x14ac:dyDescent="0.25">
      <c r="I1987" s="23"/>
      <c r="AE1987" s="31"/>
      <c r="AZ1987" s="575"/>
      <c r="BA1987" s="575"/>
      <c r="BB1987" s="575"/>
    </row>
    <row r="1988" spans="9:54" x14ac:dyDescent="0.25">
      <c r="I1988" s="23"/>
      <c r="AE1988" s="31"/>
      <c r="AZ1988" s="575"/>
      <c r="BA1988" s="575"/>
      <c r="BB1988" s="575"/>
    </row>
    <row r="1989" spans="9:54" x14ac:dyDescent="0.25">
      <c r="I1989" s="23"/>
      <c r="AE1989" s="31"/>
      <c r="AZ1989" s="575"/>
      <c r="BA1989" s="575"/>
      <c r="BB1989" s="575"/>
    </row>
    <row r="1990" spans="9:54" x14ac:dyDescent="0.25">
      <c r="I1990" s="23"/>
      <c r="AE1990" s="31"/>
      <c r="AZ1990" s="575"/>
      <c r="BA1990" s="575"/>
      <c r="BB1990" s="575"/>
    </row>
    <row r="1991" spans="9:54" x14ac:dyDescent="0.25">
      <c r="I1991" s="23"/>
      <c r="AE1991" s="31"/>
      <c r="AZ1991" s="575"/>
      <c r="BA1991" s="575"/>
      <c r="BB1991" s="575"/>
    </row>
    <row r="1992" spans="9:54" x14ac:dyDescent="0.25">
      <c r="I1992" s="23"/>
      <c r="AE1992" s="31"/>
      <c r="AZ1992" s="575"/>
      <c r="BA1992" s="575"/>
      <c r="BB1992" s="575"/>
    </row>
    <row r="1993" spans="9:54" x14ac:dyDescent="0.25">
      <c r="I1993" s="23"/>
      <c r="AE1993" s="31"/>
      <c r="AZ1993" s="575"/>
      <c r="BA1993" s="575"/>
      <c r="BB1993" s="575"/>
    </row>
    <row r="1994" spans="9:54" x14ac:dyDescent="0.25">
      <c r="I1994" s="23"/>
      <c r="AE1994" s="31"/>
      <c r="AZ1994" s="575"/>
      <c r="BA1994" s="575"/>
      <c r="BB1994" s="575"/>
    </row>
    <row r="1995" spans="9:54" x14ac:dyDescent="0.25">
      <c r="I1995" s="23"/>
      <c r="AE1995" s="31"/>
      <c r="AZ1995" s="575"/>
      <c r="BA1995" s="575"/>
      <c r="BB1995" s="575"/>
    </row>
    <row r="1996" spans="9:54" x14ac:dyDescent="0.25">
      <c r="I1996" s="23"/>
      <c r="AE1996" s="31"/>
      <c r="AZ1996" s="575"/>
      <c r="BA1996" s="575"/>
      <c r="BB1996" s="575"/>
    </row>
    <row r="1997" spans="9:54" x14ac:dyDescent="0.25">
      <c r="I1997" s="23"/>
      <c r="AE1997" s="31"/>
      <c r="AZ1997" s="575"/>
      <c r="BA1997" s="575"/>
      <c r="BB1997" s="575"/>
    </row>
    <row r="1998" spans="9:54" x14ac:dyDescent="0.25">
      <c r="I1998" s="23"/>
      <c r="AE1998" s="31"/>
      <c r="AZ1998" s="575"/>
      <c r="BA1998" s="575"/>
      <c r="BB1998" s="575"/>
    </row>
    <row r="1999" spans="9:54" x14ac:dyDescent="0.25">
      <c r="I1999" s="23"/>
      <c r="AE1999" s="31"/>
      <c r="AZ1999" s="575"/>
      <c r="BA1999" s="575"/>
      <c r="BB1999" s="575"/>
    </row>
    <row r="2000" spans="9:54" x14ac:dyDescent="0.25">
      <c r="I2000" s="23"/>
      <c r="AE2000" s="31"/>
      <c r="AZ2000" s="575"/>
      <c r="BA2000" s="575"/>
      <c r="BB2000" s="575"/>
    </row>
    <row r="2001" spans="9:54" x14ac:dyDescent="0.25">
      <c r="I2001" s="23"/>
      <c r="AE2001" s="31"/>
      <c r="AZ2001" s="575"/>
      <c r="BA2001" s="575"/>
      <c r="BB2001" s="575"/>
    </row>
    <row r="2002" spans="9:54" x14ac:dyDescent="0.25">
      <c r="I2002" s="23"/>
      <c r="AE2002" s="31"/>
      <c r="AZ2002" s="575"/>
      <c r="BA2002" s="575"/>
      <c r="BB2002" s="575"/>
    </row>
    <row r="2003" spans="9:54" x14ac:dyDescent="0.25">
      <c r="I2003" s="23"/>
      <c r="AE2003" s="31"/>
      <c r="AZ2003" s="575"/>
      <c r="BA2003" s="575"/>
      <c r="BB2003" s="575"/>
    </row>
    <row r="2004" spans="9:54" x14ac:dyDescent="0.25">
      <c r="I2004" s="23"/>
      <c r="AE2004" s="31"/>
      <c r="AZ2004" s="575"/>
      <c r="BA2004" s="575"/>
      <c r="BB2004" s="575"/>
    </row>
    <row r="2005" spans="9:54" x14ac:dyDescent="0.25">
      <c r="I2005" s="23"/>
      <c r="AE2005" s="31"/>
      <c r="AZ2005" s="575"/>
      <c r="BA2005" s="575"/>
      <c r="BB2005" s="575"/>
    </row>
    <row r="2006" spans="9:54" x14ac:dyDescent="0.25">
      <c r="I2006" s="23"/>
      <c r="AE2006" s="31"/>
      <c r="AZ2006" s="575"/>
      <c r="BA2006" s="575"/>
      <c r="BB2006" s="575"/>
    </row>
    <row r="2007" spans="9:54" x14ac:dyDescent="0.25">
      <c r="I2007" s="23"/>
      <c r="AE2007" s="31"/>
      <c r="AZ2007" s="575"/>
      <c r="BA2007" s="575"/>
      <c r="BB2007" s="575"/>
    </row>
    <row r="2008" spans="9:54" x14ac:dyDescent="0.25">
      <c r="I2008" s="23"/>
      <c r="AE2008" s="31"/>
      <c r="AZ2008" s="575"/>
      <c r="BA2008" s="575"/>
      <c r="BB2008" s="575"/>
    </row>
    <row r="2009" spans="9:54" x14ac:dyDescent="0.25">
      <c r="I2009" s="23"/>
      <c r="AE2009" s="31"/>
      <c r="AZ2009" s="575"/>
      <c r="BA2009" s="575"/>
      <c r="BB2009" s="575"/>
    </row>
    <row r="2010" spans="9:54" x14ac:dyDescent="0.25">
      <c r="I2010" s="23"/>
      <c r="AE2010" s="31"/>
      <c r="AZ2010" s="575"/>
      <c r="BA2010" s="575"/>
      <c r="BB2010" s="575"/>
    </row>
    <row r="2011" spans="9:54" x14ac:dyDescent="0.25">
      <c r="I2011" s="23"/>
      <c r="AE2011" s="31"/>
      <c r="AZ2011" s="575"/>
      <c r="BA2011" s="575"/>
      <c r="BB2011" s="575"/>
    </row>
    <row r="2012" spans="9:54" x14ac:dyDescent="0.25">
      <c r="I2012" s="23"/>
      <c r="AE2012" s="31"/>
      <c r="AZ2012" s="575"/>
      <c r="BA2012" s="575"/>
      <c r="BB2012" s="575"/>
    </row>
    <row r="2013" spans="9:54" x14ac:dyDescent="0.25">
      <c r="I2013" s="23"/>
      <c r="AE2013" s="31"/>
      <c r="AZ2013" s="575"/>
      <c r="BA2013" s="575"/>
      <c r="BB2013" s="575"/>
    </row>
    <row r="2014" spans="9:54" x14ac:dyDescent="0.25">
      <c r="I2014" s="23"/>
      <c r="AE2014" s="31"/>
      <c r="AZ2014" s="575"/>
      <c r="BA2014" s="575"/>
      <c r="BB2014" s="575"/>
    </row>
    <row r="2015" spans="9:54" x14ac:dyDescent="0.25">
      <c r="I2015" s="23"/>
      <c r="AE2015" s="31"/>
      <c r="AZ2015" s="575"/>
      <c r="BA2015" s="575"/>
      <c r="BB2015" s="575"/>
    </row>
    <row r="2016" spans="9:54" x14ac:dyDescent="0.25">
      <c r="I2016" s="23"/>
      <c r="AE2016" s="31"/>
      <c r="AZ2016" s="575"/>
      <c r="BA2016" s="575"/>
      <c r="BB2016" s="575"/>
    </row>
    <row r="2017" spans="9:54" x14ac:dyDescent="0.25">
      <c r="I2017" s="23"/>
      <c r="AE2017" s="31"/>
      <c r="AZ2017" s="575"/>
      <c r="BA2017" s="575"/>
      <c r="BB2017" s="575"/>
    </row>
    <row r="2018" spans="9:54" x14ac:dyDescent="0.25">
      <c r="I2018" s="23"/>
      <c r="AE2018" s="31"/>
      <c r="AZ2018" s="575"/>
      <c r="BA2018" s="575"/>
      <c r="BB2018" s="575"/>
    </row>
    <row r="2019" spans="9:54" x14ac:dyDescent="0.25">
      <c r="I2019" s="23"/>
      <c r="AE2019" s="31"/>
      <c r="AZ2019" s="575"/>
      <c r="BA2019" s="575"/>
      <c r="BB2019" s="575"/>
    </row>
    <row r="2020" spans="9:54" x14ac:dyDescent="0.25">
      <c r="I2020" s="23"/>
      <c r="AE2020" s="31"/>
      <c r="AZ2020" s="575"/>
      <c r="BA2020" s="575"/>
      <c r="BB2020" s="575"/>
    </row>
    <row r="2021" spans="9:54" x14ac:dyDescent="0.25">
      <c r="I2021" s="23"/>
      <c r="AE2021" s="31"/>
      <c r="AZ2021" s="575"/>
      <c r="BA2021" s="575"/>
      <c r="BB2021" s="575"/>
    </row>
    <row r="2022" spans="9:54" x14ac:dyDescent="0.25">
      <c r="I2022" s="23"/>
      <c r="AE2022" s="31"/>
      <c r="AZ2022" s="575"/>
      <c r="BA2022" s="575"/>
      <c r="BB2022" s="575"/>
    </row>
    <row r="2023" spans="9:54" x14ac:dyDescent="0.25">
      <c r="I2023" s="23"/>
      <c r="AE2023" s="31"/>
      <c r="AZ2023" s="575"/>
      <c r="BA2023" s="575"/>
      <c r="BB2023" s="575"/>
    </row>
    <row r="2024" spans="9:54" x14ac:dyDescent="0.25">
      <c r="I2024" s="23"/>
      <c r="AE2024" s="31"/>
      <c r="AZ2024" s="575"/>
      <c r="BA2024" s="575"/>
      <c r="BB2024" s="575"/>
    </row>
    <row r="2025" spans="9:54" x14ac:dyDescent="0.25">
      <c r="I2025" s="23"/>
      <c r="AE2025" s="31"/>
      <c r="AZ2025" s="575"/>
      <c r="BA2025" s="575"/>
      <c r="BB2025" s="575"/>
    </row>
    <row r="2026" spans="9:54" x14ac:dyDescent="0.25">
      <c r="I2026" s="23"/>
      <c r="AE2026" s="31"/>
      <c r="AZ2026" s="575"/>
      <c r="BA2026" s="575"/>
      <c r="BB2026" s="575"/>
    </row>
    <row r="2027" spans="9:54" x14ac:dyDescent="0.25">
      <c r="I2027" s="23"/>
      <c r="AE2027" s="31"/>
      <c r="AZ2027" s="575"/>
      <c r="BA2027" s="575"/>
      <c r="BB2027" s="575"/>
    </row>
    <row r="2028" spans="9:54" x14ac:dyDescent="0.25">
      <c r="I2028" s="23"/>
      <c r="AE2028" s="31"/>
      <c r="AZ2028" s="575"/>
      <c r="BA2028" s="575"/>
      <c r="BB2028" s="575"/>
    </row>
    <row r="2029" spans="9:54" x14ac:dyDescent="0.25">
      <c r="I2029" s="23"/>
      <c r="AE2029" s="31"/>
      <c r="AZ2029" s="575"/>
      <c r="BA2029" s="575"/>
      <c r="BB2029" s="575"/>
    </row>
    <row r="2030" spans="9:54" x14ac:dyDescent="0.25">
      <c r="I2030" s="23"/>
      <c r="AE2030" s="31"/>
      <c r="AZ2030" s="575"/>
      <c r="BA2030" s="575"/>
      <c r="BB2030" s="575"/>
    </row>
    <row r="2031" spans="9:54" x14ac:dyDescent="0.25">
      <c r="I2031" s="23"/>
      <c r="AE2031" s="31"/>
      <c r="AZ2031" s="575"/>
      <c r="BA2031" s="575"/>
      <c r="BB2031" s="575"/>
    </row>
    <row r="2032" spans="9:54" x14ac:dyDescent="0.25">
      <c r="I2032" s="23"/>
      <c r="AE2032" s="31"/>
      <c r="AZ2032" s="575"/>
      <c r="BA2032" s="575"/>
      <c r="BB2032" s="575"/>
    </row>
    <row r="2033" spans="9:54" x14ac:dyDescent="0.25">
      <c r="I2033" s="23"/>
      <c r="AE2033" s="31"/>
      <c r="AZ2033" s="575"/>
      <c r="BA2033" s="575"/>
      <c r="BB2033" s="575"/>
    </row>
    <row r="2034" spans="9:54" x14ac:dyDescent="0.25">
      <c r="I2034" s="23"/>
      <c r="AE2034" s="31"/>
      <c r="AZ2034" s="575"/>
      <c r="BA2034" s="575"/>
      <c r="BB2034" s="575"/>
    </row>
    <row r="2035" spans="9:54" x14ac:dyDescent="0.25">
      <c r="I2035" s="23"/>
      <c r="AE2035" s="31"/>
      <c r="AZ2035" s="575"/>
      <c r="BA2035" s="575"/>
      <c r="BB2035" s="575"/>
    </row>
    <row r="2036" spans="9:54" x14ac:dyDescent="0.25">
      <c r="I2036" s="23"/>
      <c r="AE2036" s="31"/>
      <c r="AZ2036" s="575"/>
      <c r="BA2036" s="575"/>
      <c r="BB2036" s="575"/>
    </row>
    <row r="2037" spans="9:54" x14ac:dyDescent="0.25">
      <c r="I2037" s="23"/>
      <c r="AE2037" s="31"/>
      <c r="AZ2037" s="575"/>
      <c r="BA2037" s="575"/>
      <c r="BB2037" s="575"/>
    </row>
    <row r="2038" spans="9:54" x14ac:dyDescent="0.25">
      <c r="I2038" s="23"/>
      <c r="AE2038" s="31"/>
      <c r="AZ2038" s="575"/>
      <c r="BA2038" s="575"/>
      <c r="BB2038" s="575"/>
    </row>
    <row r="2039" spans="9:54" x14ac:dyDescent="0.25">
      <c r="I2039" s="23"/>
      <c r="AE2039" s="31"/>
      <c r="AZ2039" s="575"/>
      <c r="BA2039" s="575"/>
      <c r="BB2039" s="575"/>
    </row>
    <row r="2040" spans="9:54" x14ac:dyDescent="0.25">
      <c r="I2040" s="23"/>
      <c r="AE2040" s="31"/>
      <c r="AZ2040" s="575"/>
      <c r="BA2040" s="575"/>
      <c r="BB2040" s="575"/>
    </row>
    <row r="2041" spans="9:54" x14ac:dyDescent="0.25">
      <c r="I2041" s="23"/>
      <c r="AE2041" s="31"/>
      <c r="AZ2041" s="575"/>
      <c r="BA2041" s="575"/>
      <c r="BB2041" s="575"/>
    </row>
    <row r="2042" spans="9:54" x14ac:dyDescent="0.25">
      <c r="I2042" s="23"/>
      <c r="AE2042" s="31"/>
      <c r="AZ2042" s="575"/>
      <c r="BA2042" s="575"/>
      <c r="BB2042" s="575"/>
    </row>
    <row r="2043" spans="9:54" x14ac:dyDescent="0.25">
      <c r="I2043" s="23"/>
      <c r="AE2043" s="31"/>
      <c r="AZ2043" s="575"/>
      <c r="BA2043" s="575"/>
      <c r="BB2043" s="575"/>
    </row>
    <row r="2044" spans="9:54" x14ac:dyDescent="0.25">
      <c r="I2044" s="23"/>
      <c r="AE2044" s="31"/>
      <c r="AZ2044" s="575"/>
      <c r="BA2044" s="575"/>
      <c r="BB2044" s="575"/>
    </row>
    <row r="2045" spans="9:54" x14ac:dyDescent="0.25">
      <c r="I2045" s="23"/>
      <c r="AE2045" s="31"/>
      <c r="AZ2045" s="575"/>
      <c r="BA2045" s="575"/>
      <c r="BB2045" s="575"/>
    </row>
    <row r="2046" spans="9:54" x14ac:dyDescent="0.25">
      <c r="I2046" s="23"/>
      <c r="AE2046" s="31"/>
      <c r="AZ2046" s="575"/>
      <c r="BA2046" s="575"/>
      <c r="BB2046" s="575"/>
    </row>
    <row r="2047" spans="9:54" x14ac:dyDescent="0.25">
      <c r="I2047" s="23"/>
      <c r="AE2047" s="31"/>
      <c r="AZ2047" s="575"/>
      <c r="BA2047" s="575"/>
      <c r="BB2047" s="575"/>
    </row>
    <row r="2048" spans="9:54" x14ac:dyDescent="0.25">
      <c r="I2048" s="23"/>
      <c r="AE2048" s="31"/>
      <c r="AZ2048" s="575"/>
      <c r="BA2048" s="575"/>
      <c r="BB2048" s="575"/>
    </row>
    <row r="2049" spans="9:54" x14ac:dyDescent="0.25">
      <c r="I2049" s="23"/>
      <c r="AE2049" s="31"/>
      <c r="AZ2049" s="575"/>
      <c r="BA2049" s="575"/>
      <c r="BB2049" s="575"/>
    </row>
    <row r="2050" spans="9:54" x14ac:dyDescent="0.25">
      <c r="I2050" s="23"/>
      <c r="AE2050" s="31"/>
      <c r="AZ2050" s="575"/>
      <c r="BA2050" s="575"/>
      <c r="BB2050" s="575"/>
    </row>
    <row r="2051" spans="9:54" x14ac:dyDescent="0.25">
      <c r="I2051" s="23"/>
      <c r="AE2051" s="31"/>
      <c r="AZ2051" s="575"/>
      <c r="BA2051" s="575"/>
      <c r="BB2051" s="575"/>
    </row>
    <row r="2052" spans="9:54" x14ac:dyDescent="0.25">
      <c r="I2052" s="23"/>
      <c r="AE2052" s="31"/>
      <c r="AZ2052" s="575"/>
      <c r="BA2052" s="575"/>
      <c r="BB2052" s="575"/>
    </row>
    <row r="2053" spans="9:54" x14ac:dyDescent="0.25">
      <c r="I2053" s="23"/>
      <c r="AE2053" s="31"/>
      <c r="AZ2053" s="575"/>
      <c r="BA2053" s="575"/>
      <c r="BB2053" s="575"/>
    </row>
    <row r="2054" spans="9:54" x14ac:dyDescent="0.25">
      <c r="I2054" s="23"/>
      <c r="AE2054" s="31"/>
      <c r="AZ2054" s="575"/>
      <c r="BA2054" s="575"/>
      <c r="BB2054" s="575"/>
    </row>
    <row r="2055" spans="9:54" x14ac:dyDescent="0.25">
      <c r="I2055" s="23"/>
      <c r="AE2055" s="31"/>
      <c r="AZ2055" s="575"/>
      <c r="BA2055" s="575"/>
      <c r="BB2055" s="575"/>
    </row>
    <row r="2056" spans="9:54" x14ac:dyDescent="0.25">
      <c r="I2056" s="23"/>
      <c r="AE2056" s="31"/>
      <c r="AZ2056" s="575"/>
      <c r="BA2056" s="575"/>
      <c r="BB2056" s="575"/>
    </row>
    <row r="2057" spans="9:54" x14ac:dyDescent="0.25">
      <c r="I2057" s="23"/>
      <c r="AE2057" s="31"/>
      <c r="AZ2057" s="575"/>
      <c r="BA2057" s="575"/>
      <c r="BB2057" s="575"/>
    </row>
    <row r="2058" spans="9:54" x14ac:dyDescent="0.25">
      <c r="I2058" s="23"/>
      <c r="AE2058" s="31"/>
      <c r="AZ2058" s="575"/>
      <c r="BA2058" s="575"/>
      <c r="BB2058" s="575"/>
    </row>
    <row r="2059" spans="9:54" x14ac:dyDescent="0.25">
      <c r="I2059" s="23"/>
      <c r="AE2059" s="31"/>
      <c r="AZ2059" s="575"/>
      <c r="BA2059" s="575"/>
      <c r="BB2059" s="575"/>
    </row>
    <row r="2060" spans="9:54" x14ac:dyDescent="0.25">
      <c r="I2060" s="23"/>
      <c r="AE2060" s="31"/>
      <c r="AZ2060" s="575"/>
      <c r="BA2060" s="575"/>
      <c r="BB2060" s="575"/>
    </row>
    <row r="2061" spans="9:54" x14ac:dyDescent="0.25">
      <c r="I2061" s="23"/>
      <c r="AE2061" s="31"/>
      <c r="AZ2061" s="575"/>
      <c r="BA2061" s="575"/>
      <c r="BB2061" s="575"/>
    </row>
    <row r="2062" spans="9:54" x14ac:dyDescent="0.25">
      <c r="I2062" s="23"/>
      <c r="AE2062" s="31"/>
      <c r="AZ2062" s="575"/>
      <c r="BA2062" s="575"/>
      <c r="BB2062" s="575"/>
    </row>
    <row r="2063" spans="9:54" x14ac:dyDescent="0.25">
      <c r="I2063" s="23"/>
      <c r="AE2063" s="31"/>
      <c r="AZ2063" s="575"/>
      <c r="BA2063" s="575"/>
      <c r="BB2063" s="575"/>
    </row>
    <row r="2064" spans="9:54" x14ac:dyDescent="0.25">
      <c r="I2064" s="23"/>
      <c r="AE2064" s="31"/>
      <c r="AZ2064" s="575"/>
      <c r="BA2064" s="575"/>
      <c r="BB2064" s="575"/>
    </row>
    <row r="2065" spans="9:54" x14ac:dyDescent="0.25">
      <c r="I2065" s="23"/>
      <c r="AE2065" s="31"/>
      <c r="AZ2065" s="575"/>
      <c r="BA2065" s="575"/>
      <c r="BB2065" s="575"/>
    </row>
    <row r="2066" spans="9:54" x14ac:dyDescent="0.25">
      <c r="I2066" s="23"/>
      <c r="AE2066" s="31"/>
      <c r="AZ2066" s="575"/>
      <c r="BA2066" s="575"/>
      <c r="BB2066" s="575"/>
    </row>
    <row r="2067" spans="9:54" x14ac:dyDescent="0.25">
      <c r="I2067" s="23"/>
      <c r="AE2067" s="31"/>
      <c r="AZ2067" s="575"/>
      <c r="BA2067" s="575"/>
      <c r="BB2067" s="575"/>
    </row>
    <row r="2068" spans="9:54" x14ac:dyDescent="0.25">
      <c r="I2068" s="23"/>
      <c r="AE2068" s="31"/>
      <c r="AZ2068" s="575"/>
      <c r="BA2068" s="575"/>
      <c r="BB2068" s="575"/>
    </row>
    <row r="2069" spans="9:54" x14ac:dyDescent="0.25">
      <c r="I2069" s="23"/>
      <c r="AE2069" s="31"/>
      <c r="AZ2069" s="575"/>
      <c r="BA2069" s="575"/>
      <c r="BB2069" s="575"/>
    </row>
    <row r="2070" spans="9:54" x14ac:dyDescent="0.25">
      <c r="I2070" s="23"/>
      <c r="AE2070" s="31"/>
      <c r="AZ2070" s="575"/>
      <c r="BA2070" s="575"/>
      <c r="BB2070" s="575"/>
    </row>
    <row r="2071" spans="9:54" x14ac:dyDescent="0.25">
      <c r="I2071" s="23"/>
      <c r="AE2071" s="31"/>
      <c r="AZ2071" s="575"/>
      <c r="BA2071" s="575"/>
      <c r="BB2071" s="575"/>
    </row>
    <row r="2072" spans="9:54" x14ac:dyDescent="0.25">
      <c r="I2072" s="23"/>
      <c r="AE2072" s="31"/>
      <c r="AZ2072" s="575"/>
      <c r="BA2072" s="575"/>
      <c r="BB2072" s="575"/>
    </row>
    <row r="2073" spans="9:54" x14ac:dyDescent="0.25">
      <c r="I2073" s="23"/>
      <c r="AE2073" s="31"/>
      <c r="AZ2073" s="575"/>
      <c r="BA2073" s="575"/>
      <c r="BB2073" s="575"/>
    </row>
    <row r="2074" spans="9:54" x14ac:dyDescent="0.25">
      <c r="I2074" s="23"/>
      <c r="AE2074" s="31"/>
      <c r="AZ2074" s="575"/>
      <c r="BA2074" s="575"/>
      <c r="BB2074" s="575"/>
    </row>
    <row r="2075" spans="9:54" x14ac:dyDescent="0.25">
      <c r="I2075" s="23"/>
      <c r="AE2075" s="31"/>
      <c r="AZ2075" s="575"/>
      <c r="BA2075" s="575"/>
      <c r="BB2075" s="575"/>
    </row>
    <row r="2076" spans="9:54" x14ac:dyDescent="0.25">
      <c r="I2076" s="23"/>
      <c r="AE2076" s="31"/>
      <c r="AZ2076" s="575"/>
      <c r="BA2076" s="575"/>
      <c r="BB2076" s="575"/>
    </row>
    <row r="2077" spans="9:54" x14ac:dyDescent="0.25">
      <c r="I2077" s="23"/>
      <c r="AE2077" s="31"/>
      <c r="AZ2077" s="575"/>
      <c r="BA2077" s="575"/>
      <c r="BB2077" s="575"/>
    </row>
    <row r="2078" spans="9:54" x14ac:dyDescent="0.25">
      <c r="I2078" s="23"/>
      <c r="AE2078" s="31"/>
      <c r="AZ2078" s="575"/>
      <c r="BA2078" s="575"/>
      <c r="BB2078" s="575"/>
    </row>
    <row r="2079" spans="9:54" x14ac:dyDescent="0.25">
      <c r="I2079" s="23"/>
      <c r="AE2079" s="31"/>
      <c r="AZ2079" s="575"/>
      <c r="BA2079" s="575"/>
      <c r="BB2079" s="575"/>
    </row>
    <row r="2080" spans="9:54" x14ac:dyDescent="0.25">
      <c r="I2080" s="23"/>
      <c r="AE2080" s="31"/>
      <c r="AZ2080" s="575"/>
      <c r="BA2080" s="575"/>
      <c r="BB2080" s="575"/>
    </row>
    <row r="2081" spans="9:54" x14ac:dyDescent="0.25">
      <c r="I2081" s="23"/>
      <c r="AE2081" s="31"/>
      <c r="AZ2081" s="575"/>
      <c r="BA2081" s="575"/>
      <c r="BB2081" s="575"/>
    </row>
    <row r="2082" spans="9:54" x14ac:dyDescent="0.25">
      <c r="I2082" s="23"/>
      <c r="AE2082" s="31"/>
      <c r="AZ2082" s="575"/>
      <c r="BA2082" s="575"/>
      <c r="BB2082" s="575"/>
    </row>
    <row r="2083" spans="9:54" x14ac:dyDescent="0.25">
      <c r="I2083" s="23"/>
      <c r="AE2083" s="31"/>
      <c r="AZ2083" s="575"/>
      <c r="BA2083" s="575"/>
      <c r="BB2083" s="575"/>
    </row>
    <row r="2084" spans="9:54" x14ac:dyDescent="0.25">
      <c r="I2084" s="23"/>
      <c r="AE2084" s="31"/>
      <c r="AZ2084" s="575"/>
      <c r="BA2084" s="575"/>
      <c r="BB2084" s="575"/>
    </row>
    <row r="2085" spans="9:54" x14ac:dyDescent="0.25">
      <c r="I2085" s="23"/>
      <c r="AE2085" s="31"/>
      <c r="AZ2085" s="575"/>
      <c r="BA2085" s="575"/>
      <c r="BB2085" s="575"/>
    </row>
    <row r="2086" spans="9:54" x14ac:dyDescent="0.25">
      <c r="I2086" s="23"/>
      <c r="AE2086" s="31"/>
      <c r="AZ2086" s="575"/>
      <c r="BA2086" s="575"/>
      <c r="BB2086" s="575"/>
    </row>
    <row r="2087" spans="9:54" x14ac:dyDescent="0.25">
      <c r="I2087" s="23"/>
      <c r="AE2087" s="31"/>
      <c r="AZ2087" s="575"/>
      <c r="BA2087" s="575"/>
      <c r="BB2087" s="575"/>
    </row>
    <row r="2088" spans="9:54" x14ac:dyDescent="0.25">
      <c r="I2088" s="23"/>
      <c r="AE2088" s="31"/>
      <c r="AZ2088" s="575"/>
      <c r="BA2088" s="575"/>
      <c r="BB2088" s="575"/>
    </row>
    <row r="2089" spans="9:54" x14ac:dyDescent="0.25">
      <c r="I2089" s="23"/>
      <c r="AE2089" s="31"/>
      <c r="AZ2089" s="575"/>
      <c r="BA2089" s="575"/>
      <c r="BB2089" s="575"/>
    </row>
    <row r="2090" spans="9:54" x14ac:dyDescent="0.25">
      <c r="I2090" s="23"/>
      <c r="AE2090" s="31"/>
      <c r="AZ2090" s="575"/>
      <c r="BA2090" s="575"/>
      <c r="BB2090" s="575"/>
    </row>
    <row r="2091" spans="9:54" x14ac:dyDescent="0.25">
      <c r="I2091" s="23"/>
      <c r="AE2091" s="31"/>
      <c r="AZ2091" s="575"/>
      <c r="BA2091" s="575"/>
      <c r="BB2091" s="575"/>
    </row>
    <row r="2092" spans="9:54" x14ac:dyDescent="0.25">
      <c r="I2092" s="23"/>
      <c r="AE2092" s="31"/>
      <c r="AZ2092" s="575"/>
      <c r="BA2092" s="575"/>
      <c r="BB2092" s="575"/>
    </row>
    <row r="2093" spans="9:54" x14ac:dyDescent="0.25">
      <c r="I2093" s="23"/>
      <c r="AE2093" s="31"/>
      <c r="AZ2093" s="575"/>
      <c r="BA2093" s="575"/>
      <c r="BB2093" s="575"/>
    </row>
    <row r="2094" spans="9:54" x14ac:dyDescent="0.25">
      <c r="I2094" s="23"/>
      <c r="AE2094" s="31"/>
      <c r="AZ2094" s="575"/>
      <c r="BA2094" s="575"/>
      <c r="BB2094" s="575"/>
    </row>
    <row r="2095" spans="9:54" x14ac:dyDescent="0.25">
      <c r="I2095" s="23"/>
      <c r="AE2095" s="31"/>
      <c r="AZ2095" s="575"/>
      <c r="BA2095" s="575"/>
      <c r="BB2095" s="575"/>
    </row>
    <row r="2096" spans="9:54" x14ac:dyDescent="0.25">
      <c r="I2096" s="23"/>
      <c r="AE2096" s="31"/>
      <c r="AZ2096" s="575"/>
      <c r="BA2096" s="575"/>
      <c r="BB2096" s="575"/>
    </row>
    <row r="2097" spans="9:54" x14ac:dyDescent="0.25">
      <c r="I2097" s="23"/>
      <c r="AE2097" s="31"/>
      <c r="AZ2097" s="575"/>
      <c r="BA2097" s="575"/>
      <c r="BB2097" s="575"/>
    </row>
    <row r="2098" spans="9:54" x14ac:dyDescent="0.25">
      <c r="I2098" s="23"/>
      <c r="AE2098" s="31"/>
      <c r="AZ2098" s="575"/>
      <c r="BA2098" s="575"/>
      <c r="BB2098" s="575"/>
    </row>
    <row r="2099" spans="9:54" x14ac:dyDescent="0.25">
      <c r="I2099" s="23"/>
      <c r="AE2099" s="31"/>
      <c r="AZ2099" s="575"/>
      <c r="BA2099" s="575"/>
      <c r="BB2099" s="575"/>
    </row>
    <row r="2100" spans="9:54" x14ac:dyDescent="0.25">
      <c r="I2100" s="23"/>
      <c r="AE2100" s="31"/>
      <c r="AZ2100" s="575"/>
      <c r="BA2100" s="575"/>
      <c r="BB2100" s="575"/>
    </row>
    <row r="2101" spans="9:54" x14ac:dyDescent="0.25">
      <c r="I2101" s="23"/>
      <c r="AE2101" s="31"/>
      <c r="AZ2101" s="575"/>
      <c r="BA2101" s="575"/>
      <c r="BB2101" s="575"/>
    </row>
    <row r="2102" spans="9:54" x14ac:dyDescent="0.25">
      <c r="I2102" s="23"/>
      <c r="AE2102" s="31"/>
      <c r="AZ2102" s="575"/>
      <c r="BA2102" s="575"/>
      <c r="BB2102" s="575"/>
    </row>
    <row r="2103" spans="9:54" x14ac:dyDescent="0.25">
      <c r="I2103" s="23"/>
      <c r="AE2103" s="31"/>
      <c r="AZ2103" s="575"/>
      <c r="BA2103" s="575"/>
      <c r="BB2103" s="575"/>
    </row>
    <row r="2104" spans="9:54" x14ac:dyDescent="0.25">
      <c r="I2104" s="23"/>
      <c r="AE2104" s="31"/>
      <c r="AZ2104" s="575"/>
      <c r="BA2104" s="575"/>
      <c r="BB2104" s="575"/>
    </row>
    <row r="2105" spans="9:54" x14ac:dyDescent="0.25">
      <c r="I2105" s="23"/>
      <c r="AE2105" s="31"/>
      <c r="AZ2105" s="575"/>
      <c r="BA2105" s="575"/>
      <c r="BB2105" s="575"/>
    </row>
    <row r="2106" spans="9:54" x14ac:dyDescent="0.25">
      <c r="I2106" s="23"/>
      <c r="AE2106" s="31"/>
      <c r="AZ2106" s="575"/>
      <c r="BA2106" s="575"/>
      <c r="BB2106" s="575"/>
    </row>
    <row r="2107" spans="9:54" x14ac:dyDescent="0.25">
      <c r="I2107" s="23"/>
      <c r="AE2107" s="31"/>
      <c r="AZ2107" s="575"/>
      <c r="BA2107" s="575"/>
      <c r="BB2107" s="575"/>
    </row>
    <row r="2108" spans="9:54" x14ac:dyDescent="0.25">
      <c r="I2108" s="23"/>
      <c r="AE2108" s="31"/>
      <c r="AZ2108" s="575"/>
      <c r="BA2108" s="575"/>
      <c r="BB2108" s="575"/>
    </row>
    <row r="2109" spans="9:54" x14ac:dyDescent="0.25">
      <c r="I2109" s="23"/>
      <c r="AE2109" s="31"/>
      <c r="AZ2109" s="575"/>
      <c r="BA2109" s="575"/>
      <c r="BB2109" s="575"/>
    </row>
    <row r="2110" spans="9:54" x14ac:dyDescent="0.25">
      <c r="I2110" s="23"/>
      <c r="AE2110" s="31"/>
      <c r="AZ2110" s="575"/>
      <c r="BA2110" s="575"/>
      <c r="BB2110" s="575"/>
    </row>
    <row r="2111" spans="9:54" x14ac:dyDescent="0.25">
      <c r="I2111" s="23"/>
      <c r="AE2111" s="31"/>
      <c r="AZ2111" s="575"/>
      <c r="BA2111" s="575"/>
      <c r="BB2111" s="575"/>
    </row>
    <row r="2112" spans="9:54" x14ac:dyDescent="0.25">
      <c r="I2112" s="23"/>
      <c r="AE2112" s="31"/>
      <c r="AZ2112" s="575"/>
      <c r="BA2112" s="575"/>
      <c r="BB2112" s="575"/>
    </row>
    <row r="2113" spans="9:54" x14ac:dyDescent="0.25">
      <c r="I2113" s="23"/>
      <c r="AE2113" s="31"/>
      <c r="AZ2113" s="575"/>
      <c r="BA2113" s="575"/>
      <c r="BB2113" s="575"/>
    </row>
    <row r="2114" spans="9:54" x14ac:dyDescent="0.25">
      <c r="I2114" s="23"/>
      <c r="AE2114" s="31"/>
      <c r="AZ2114" s="575"/>
      <c r="BA2114" s="575"/>
      <c r="BB2114" s="575"/>
    </row>
    <row r="2115" spans="9:54" x14ac:dyDescent="0.25">
      <c r="I2115" s="23"/>
      <c r="AE2115" s="31"/>
      <c r="AZ2115" s="575"/>
      <c r="BA2115" s="575"/>
      <c r="BB2115" s="575"/>
    </row>
    <row r="2116" spans="9:54" x14ac:dyDescent="0.25">
      <c r="I2116" s="23"/>
      <c r="AE2116" s="31"/>
      <c r="AZ2116" s="575"/>
      <c r="BA2116" s="575"/>
      <c r="BB2116" s="575"/>
    </row>
    <row r="2117" spans="9:54" x14ac:dyDescent="0.25">
      <c r="I2117" s="23"/>
      <c r="AE2117" s="31"/>
      <c r="AZ2117" s="575"/>
      <c r="BA2117" s="575"/>
      <c r="BB2117" s="575"/>
    </row>
    <row r="2118" spans="9:54" x14ac:dyDescent="0.25">
      <c r="I2118" s="23"/>
      <c r="AE2118" s="31"/>
      <c r="AZ2118" s="575"/>
      <c r="BA2118" s="575"/>
      <c r="BB2118" s="575"/>
    </row>
    <row r="2119" spans="9:54" x14ac:dyDescent="0.25">
      <c r="I2119" s="23"/>
      <c r="AE2119" s="31"/>
      <c r="AZ2119" s="575"/>
      <c r="BA2119" s="575"/>
      <c r="BB2119" s="575"/>
    </row>
    <row r="2120" spans="9:54" x14ac:dyDescent="0.25">
      <c r="I2120" s="23"/>
      <c r="AE2120" s="31"/>
      <c r="AZ2120" s="575"/>
      <c r="BA2120" s="575"/>
      <c r="BB2120" s="575"/>
    </row>
    <row r="2121" spans="9:54" x14ac:dyDescent="0.25">
      <c r="I2121" s="23"/>
      <c r="AE2121" s="31"/>
      <c r="AZ2121" s="575"/>
      <c r="BA2121" s="575"/>
      <c r="BB2121" s="575"/>
    </row>
    <row r="2122" spans="9:54" x14ac:dyDescent="0.25">
      <c r="I2122" s="23"/>
      <c r="AE2122" s="31"/>
      <c r="AZ2122" s="575"/>
      <c r="BA2122" s="575"/>
      <c r="BB2122" s="575"/>
    </row>
    <row r="2123" spans="9:54" x14ac:dyDescent="0.25">
      <c r="I2123" s="23"/>
      <c r="AE2123" s="31"/>
      <c r="AZ2123" s="575"/>
      <c r="BA2123" s="575"/>
      <c r="BB2123" s="575"/>
    </row>
    <row r="2124" spans="9:54" x14ac:dyDescent="0.25">
      <c r="I2124" s="23"/>
      <c r="AE2124" s="31"/>
      <c r="AZ2124" s="575"/>
      <c r="BA2124" s="575"/>
      <c r="BB2124" s="575"/>
    </row>
    <row r="2125" spans="9:54" x14ac:dyDescent="0.25">
      <c r="I2125" s="23"/>
      <c r="AE2125" s="31"/>
      <c r="AZ2125" s="575"/>
      <c r="BA2125" s="575"/>
      <c r="BB2125" s="575"/>
    </row>
    <row r="2126" spans="9:54" x14ac:dyDescent="0.25">
      <c r="I2126" s="23"/>
      <c r="AE2126" s="31"/>
      <c r="AZ2126" s="575"/>
      <c r="BA2126" s="575"/>
      <c r="BB2126" s="575"/>
    </row>
    <row r="2127" spans="9:54" x14ac:dyDescent="0.25">
      <c r="I2127" s="23"/>
      <c r="AE2127" s="31"/>
      <c r="AZ2127" s="575"/>
      <c r="BA2127" s="575"/>
      <c r="BB2127" s="575"/>
    </row>
    <row r="2128" spans="9:54" x14ac:dyDescent="0.25">
      <c r="I2128" s="23"/>
      <c r="AE2128" s="31"/>
      <c r="AZ2128" s="575"/>
      <c r="BA2128" s="575"/>
      <c r="BB2128" s="575"/>
    </row>
    <row r="2129" spans="9:54" x14ac:dyDescent="0.25">
      <c r="I2129" s="23"/>
      <c r="AE2129" s="31"/>
      <c r="AZ2129" s="575"/>
      <c r="BA2129" s="575"/>
      <c r="BB2129" s="575"/>
    </row>
    <row r="2130" spans="9:54" x14ac:dyDescent="0.25">
      <c r="I2130" s="23"/>
      <c r="AE2130" s="31"/>
      <c r="AZ2130" s="575"/>
      <c r="BA2130" s="575"/>
      <c r="BB2130" s="575"/>
    </row>
    <row r="2131" spans="9:54" x14ac:dyDescent="0.25">
      <c r="I2131" s="23"/>
      <c r="AE2131" s="31"/>
      <c r="AZ2131" s="575"/>
      <c r="BA2131" s="575"/>
      <c r="BB2131" s="575"/>
    </row>
    <row r="2132" spans="9:54" x14ac:dyDescent="0.25">
      <c r="I2132" s="23"/>
      <c r="AE2132" s="31"/>
      <c r="AZ2132" s="575"/>
      <c r="BA2132" s="575"/>
      <c r="BB2132" s="575"/>
    </row>
    <row r="2133" spans="9:54" x14ac:dyDescent="0.25">
      <c r="I2133" s="23"/>
      <c r="AE2133" s="31"/>
      <c r="AZ2133" s="575"/>
      <c r="BA2133" s="575"/>
      <c r="BB2133" s="575"/>
    </row>
    <row r="2134" spans="9:54" x14ac:dyDescent="0.25">
      <c r="I2134" s="23"/>
      <c r="AE2134" s="31"/>
      <c r="AZ2134" s="575"/>
      <c r="BA2134" s="575"/>
      <c r="BB2134" s="575"/>
    </row>
    <row r="2135" spans="9:54" x14ac:dyDescent="0.25">
      <c r="I2135" s="23"/>
      <c r="AE2135" s="31"/>
      <c r="AZ2135" s="575"/>
      <c r="BA2135" s="575"/>
      <c r="BB2135" s="575"/>
    </row>
    <row r="2136" spans="9:54" x14ac:dyDescent="0.25">
      <c r="I2136" s="23"/>
      <c r="AE2136" s="31"/>
      <c r="AZ2136" s="575"/>
      <c r="BA2136" s="575"/>
      <c r="BB2136" s="575"/>
    </row>
    <row r="2137" spans="9:54" x14ac:dyDescent="0.25">
      <c r="I2137" s="23"/>
      <c r="AE2137" s="31"/>
      <c r="AZ2137" s="575"/>
      <c r="BA2137" s="575"/>
      <c r="BB2137" s="575"/>
    </row>
    <row r="2138" spans="9:54" x14ac:dyDescent="0.25">
      <c r="I2138" s="23"/>
      <c r="AE2138" s="31"/>
      <c r="AZ2138" s="575"/>
      <c r="BA2138" s="575"/>
      <c r="BB2138" s="575"/>
    </row>
    <row r="2139" spans="9:54" x14ac:dyDescent="0.25">
      <c r="I2139" s="23"/>
      <c r="AE2139" s="31"/>
      <c r="AZ2139" s="575"/>
      <c r="BA2139" s="575"/>
      <c r="BB2139" s="575"/>
    </row>
    <row r="2140" spans="9:54" x14ac:dyDescent="0.25">
      <c r="I2140" s="23"/>
      <c r="AE2140" s="31"/>
      <c r="AZ2140" s="575"/>
      <c r="BA2140" s="575"/>
      <c r="BB2140" s="575"/>
    </row>
    <row r="2141" spans="9:54" x14ac:dyDescent="0.25">
      <c r="I2141" s="23"/>
      <c r="AE2141" s="31"/>
      <c r="AZ2141" s="575"/>
      <c r="BA2141" s="575"/>
      <c r="BB2141" s="575"/>
    </row>
    <row r="2142" spans="9:54" x14ac:dyDescent="0.25">
      <c r="I2142" s="23"/>
      <c r="AE2142" s="31"/>
      <c r="AZ2142" s="575"/>
      <c r="BA2142" s="575"/>
      <c r="BB2142" s="575"/>
    </row>
    <row r="2143" spans="9:54" x14ac:dyDescent="0.25">
      <c r="I2143" s="23"/>
      <c r="AE2143" s="31"/>
      <c r="AZ2143" s="575"/>
      <c r="BA2143" s="575"/>
      <c r="BB2143" s="575"/>
    </row>
    <row r="2144" spans="9:54" x14ac:dyDescent="0.25">
      <c r="I2144" s="23"/>
      <c r="AE2144" s="31"/>
      <c r="AZ2144" s="575"/>
      <c r="BA2144" s="575"/>
      <c r="BB2144" s="575"/>
    </row>
    <row r="2145" spans="9:54" x14ac:dyDescent="0.25">
      <c r="I2145" s="23"/>
      <c r="AE2145" s="31"/>
      <c r="AZ2145" s="575"/>
      <c r="BA2145" s="575"/>
      <c r="BB2145" s="575"/>
    </row>
    <row r="2146" spans="9:54" x14ac:dyDescent="0.25">
      <c r="I2146" s="23"/>
      <c r="AE2146" s="31"/>
      <c r="AZ2146" s="575"/>
      <c r="BA2146" s="575"/>
      <c r="BB2146" s="575"/>
    </row>
    <row r="2147" spans="9:54" x14ac:dyDescent="0.25">
      <c r="I2147" s="23"/>
      <c r="AE2147" s="31"/>
      <c r="AZ2147" s="575"/>
      <c r="BA2147" s="575"/>
      <c r="BB2147" s="575"/>
    </row>
    <row r="2148" spans="9:54" x14ac:dyDescent="0.25">
      <c r="I2148" s="23"/>
      <c r="AE2148" s="31"/>
      <c r="AZ2148" s="575"/>
      <c r="BA2148" s="575"/>
      <c r="BB2148" s="575"/>
    </row>
    <row r="2149" spans="9:54" x14ac:dyDescent="0.25">
      <c r="I2149" s="23"/>
      <c r="AE2149" s="31"/>
      <c r="AZ2149" s="575"/>
      <c r="BA2149" s="575"/>
      <c r="BB2149" s="575"/>
    </row>
    <row r="2150" spans="9:54" x14ac:dyDescent="0.25">
      <c r="I2150" s="23"/>
      <c r="AE2150" s="31"/>
      <c r="AZ2150" s="575"/>
      <c r="BA2150" s="575"/>
      <c r="BB2150" s="575"/>
    </row>
    <row r="2151" spans="9:54" x14ac:dyDescent="0.25">
      <c r="I2151" s="23"/>
      <c r="AE2151" s="31"/>
      <c r="AZ2151" s="575"/>
      <c r="BA2151" s="575"/>
      <c r="BB2151" s="575"/>
    </row>
    <row r="2152" spans="9:54" x14ac:dyDescent="0.25">
      <c r="I2152" s="23"/>
      <c r="AE2152" s="31"/>
      <c r="AZ2152" s="575"/>
      <c r="BA2152" s="575"/>
      <c r="BB2152" s="575"/>
    </row>
    <row r="2153" spans="9:54" x14ac:dyDescent="0.25">
      <c r="I2153" s="23"/>
      <c r="AE2153" s="31"/>
      <c r="AZ2153" s="575"/>
      <c r="BA2153" s="575"/>
      <c r="BB2153" s="575"/>
    </row>
    <row r="2154" spans="9:54" x14ac:dyDescent="0.25">
      <c r="I2154" s="23"/>
      <c r="AE2154" s="31"/>
      <c r="AZ2154" s="575"/>
      <c r="BA2154" s="575"/>
      <c r="BB2154" s="575"/>
    </row>
    <row r="2155" spans="9:54" x14ac:dyDescent="0.25">
      <c r="I2155" s="23"/>
      <c r="AE2155" s="31"/>
      <c r="AZ2155" s="575"/>
      <c r="BA2155" s="575"/>
      <c r="BB2155" s="575"/>
    </row>
    <row r="2156" spans="9:54" x14ac:dyDescent="0.25">
      <c r="I2156" s="23"/>
      <c r="AE2156" s="31"/>
      <c r="AZ2156" s="575"/>
      <c r="BA2156" s="575"/>
      <c r="BB2156" s="575"/>
    </row>
    <row r="2157" spans="9:54" x14ac:dyDescent="0.25">
      <c r="I2157" s="23"/>
      <c r="AE2157" s="31"/>
      <c r="AZ2157" s="575"/>
      <c r="BA2157" s="575"/>
      <c r="BB2157" s="575"/>
    </row>
    <row r="2158" spans="9:54" x14ac:dyDescent="0.25">
      <c r="I2158" s="23"/>
      <c r="AE2158" s="31"/>
      <c r="AZ2158" s="575"/>
      <c r="BA2158" s="575"/>
      <c r="BB2158" s="575"/>
    </row>
    <row r="2159" spans="9:54" x14ac:dyDescent="0.25">
      <c r="I2159" s="23"/>
      <c r="AE2159" s="31"/>
      <c r="AZ2159" s="575"/>
      <c r="BA2159" s="575"/>
      <c r="BB2159" s="575"/>
    </row>
    <row r="2160" spans="9:54" x14ac:dyDescent="0.25">
      <c r="I2160" s="23"/>
      <c r="AE2160" s="31"/>
      <c r="AZ2160" s="575"/>
      <c r="BA2160" s="575"/>
      <c r="BB2160" s="575"/>
    </row>
    <row r="2161" spans="9:54" x14ac:dyDescent="0.25">
      <c r="I2161" s="23"/>
      <c r="AE2161" s="31"/>
      <c r="AZ2161" s="575"/>
      <c r="BA2161" s="575"/>
      <c r="BB2161" s="575"/>
    </row>
    <row r="2162" spans="9:54" x14ac:dyDescent="0.25">
      <c r="I2162" s="23"/>
      <c r="AE2162" s="31"/>
      <c r="AZ2162" s="575"/>
      <c r="BA2162" s="575"/>
      <c r="BB2162" s="575"/>
    </row>
    <row r="2163" spans="9:54" x14ac:dyDescent="0.25">
      <c r="I2163" s="23"/>
      <c r="AE2163" s="31"/>
      <c r="AZ2163" s="575"/>
      <c r="BA2163" s="575"/>
      <c r="BB2163" s="575"/>
    </row>
    <row r="2164" spans="9:54" x14ac:dyDescent="0.25">
      <c r="I2164" s="23"/>
      <c r="AE2164" s="31"/>
      <c r="AZ2164" s="575"/>
      <c r="BA2164" s="575"/>
      <c r="BB2164" s="575"/>
    </row>
    <row r="2165" spans="9:54" x14ac:dyDescent="0.25">
      <c r="I2165" s="23"/>
      <c r="AE2165" s="31"/>
      <c r="AZ2165" s="575"/>
      <c r="BA2165" s="575"/>
      <c r="BB2165" s="575"/>
    </row>
    <row r="2166" spans="9:54" x14ac:dyDescent="0.25">
      <c r="I2166" s="23"/>
      <c r="AE2166" s="31"/>
      <c r="AZ2166" s="575"/>
      <c r="BA2166" s="575"/>
      <c r="BB2166" s="575"/>
    </row>
    <row r="2167" spans="9:54" x14ac:dyDescent="0.25">
      <c r="I2167" s="23"/>
      <c r="AE2167" s="31"/>
      <c r="AZ2167" s="575"/>
      <c r="BA2167" s="575"/>
      <c r="BB2167" s="575"/>
    </row>
    <row r="2168" spans="9:54" x14ac:dyDescent="0.25">
      <c r="I2168" s="23"/>
      <c r="AE2168" s="31"/>
      <c r="AZ2168" s="575"/>
      <c r="BA2168" s="575"/>
      <c r="BB2168" s="575"/>
    </row>
    <row r="2169" spans="9:54" x14ac:dyDescent="0.25">
      <c r="I2169" s="23"/>
      <c r="AE2169" s="31"/>
      <c r="AZ2169" s="575"/>
      <c r="BA2169" s="575"/>
      <c r="BB2169" s="575"/>
    </row>
    <row r="2170" spans="9:54" x14ac:dyDescent="0.25">
      <c r="I2170" s="23"/>
      <c r="AE2170" s="31"/>
      <c r="AZ2170" s="575"/>
      <c r="BA2170" s="575"/>
      <c r="BB2170" s="575"/>
    </row>
    <row r="2171" spans="9:54" x14ac:dyDescent="0.25">
      <c r="I2171" s="23"/>
      <c r="AE2171" s="31"/>
      <c r="AZ2171" s="575"/>
      <c r="BA2171" s="575"/>
      <c r="BB2171" s="575"/>
    </row>
    <row r="2172" spans="9:54" x14ac:dyDescent="0.25">
      <c r="I2172" s="23"/>
      <c r="AE2172" s="31"/>
      <c r="AZ2172" s="575"/>
      <c r="BA2172" s="575"/>
      <c r="BB2172" s="575"/>
    </row>
    <row r="2173" spans="9:54" x14ac:dyDescent="0.25">
      <c r="I2173" s="23"/>
      <c r="AE2173" s="31"/>
      <c r="AZ2173" s="575"/>
      <c r="BA2173" s="575"/>
      <c r="BB2173" s="575"/>
    </row>
    <row r="2174" spans="9:54" x14ac:dyDescent="0.25">
      <c r="I2174" s="23"/>
      <c r="AE2174" s="31"/>
      <c r="AZ2174" s="575"/>
      <c r="BA2174" s="575"/>
      <c r="BB2174" s="575"/>
    </row>
    <row r="2175" spans="9:54" x14ac:dyDescent="0.25">
      <c r="I2175" s="23"/>
      <c r="AE2175" s="31"/>
      <c r="AZ2175" s="575"/>
      <c r="BA2175" s="575"/>
      <c r="BB2175" s="575"/>
    </row>
    <row r="2176" spans="9:54" x14ac:dyDescent="0.25">
      <c r="I2176" s="23"/>
      <c r="AE2176" s="31"/>
      <c r="AZ2176" s="575"/>
      <c r="BA2176" s="575"/>
      <c r="BB2176" s="575"/>
    </row>
    <row r="2177" spans="9:54" x14ac:dyDescent="0.25">
      <c r="I2177" s="23"/>
      <c r="AE2177" s="31"/>
      <c r="AZ2177" s="575"/>
      <c r="BA2177" s="575"/>
      <c r="BB2177" s="575"/>
    </row>
    <row r="2178" spans="9:54" x14ac:dyDescent="0.25">
      <c r="I2178" s="23"/>
      <c r="AE2178" s="31"/>
      <c r="AZ2178" s="575"/>
      <c r="BA2178" s="575"/>
      <c r="BB2178" s="575"/>
    </row>
    <row r="2179" spans="9:54" x14ac:dyDescent="0.25">
      <c r="I2179" s="23"/>
      <c r="AE2179" s="31"/>
      <c r="AZ2179" s="575"/>
      <c r="BA2179" s="575"/>
      <c r="BB2179" s="575"/>
    </row>
    <row r="2180" spans="9:54" x14ac:dyDescent="0.25">
      <c r="I2180" s="23"/>
      <c r="AE2180" s="31"/>
      <c r="AZ2180" s="575"/>
      <c r="BA2180" s="575"/>
      <c r="BB2180" s="575"/>
    </row>
    <row r="2181" spans="9:54" x14ac:dyDescent="0.25">
      <c r="I2181" s="23"/>
      <c r="AE2181" s="31"/>
      <c r="AZ2181" s="575"/>
      <c r="BA2181" s="575"/>
      <c r="BB2181" s="575"/>
    </row>
    <row r="2182" spans="9:54" x14ac:dyDescent="0.25">
      <c r="I2182" s="23"/>
      <c r="AE2182" s="31"/>
      <c r="AZ2182" s="575"/>
      <c r="BA2182" s="575"/>
      <c r="BB2182" s="575"/>
    </row>
    <row r="2183" spans="9:54" x14ac:dyDescent="0.25">
      <c r="I2183" s="23"/>
      <c r="AE2183" s="31"/>
      <c r="AZ2183" s="575"/>
      <c r="BA2183" s="575"/>
      <c r="BB2183" s="575"/>
    </row>
    <row r="2184" spans="9:54" x14ac:dyDescent="0.25">
      <c r="I2184" s="23"/>
      <c r="AE2184" s="31"/>
      <c r="AZ2184" s="575"/>
      <c r="BA2184" s="575"/>
      <c r="BB2184" s="575"/>
    </row>
    <row r="2185" spans="9:54" x14ac:dyDescent="0.25">
      <c r="I2185" s="23"/>
      <c r="AE2185" s="31"/>
      <c r="AZ2185" s="575"/>
      <c r="BA2185" s="575"/>
      <c r="BB2185" s="575"/>
    </row>
    <row r="2186" spans="9:54" x14ac:dyDescent="0.25">
      <c r="I2186" s="23"/>
      <c r="AE2186" s="31"/>
      <c r="AZ2186" s="575"/>
      <c r="BA2186" s="575"/>
      <c r="BB2186" s="575"/>
    </row>
    <row r="2187" spans="9:54" x14ac:dyDescent="0.25">
      <c r="I2187" s="23"/>
      <c r="AE2187" s="31"/>
      <c r="AZ2187" s="575"/>
      <c r="BA2187" s="575"/>
      <c r="BB2187" s="575"/>
    </row>
    <row r="2188" spans="9:54" x14ac:dyDescent="0.25">
      <c r="I2188" s="23"/>
      <c r="AE2188" s="31"/>
      <c r="AZ2188" s="575"/>
      <c r="BA2188" s="575"/>
      <c r="BB2188" s="575"/>
    </row>
    <row r="2189" spans="9:54" x14ac:dyDescent="0.25">
      <c r="I2189" s="23"/>
      <c r="AE2189" s="31"/>
      <c r="AZ2189" s="575"/>
      <c r="BA2189" s="575"/>
      <c r="BB2189" s="575"/>
    </row>
    <row r="2190" spans="9:54" x14ac:dyDescent="0.25">
      <c r="I2190" s="23"/>
      <c r="AE2190" s="31"/>
      <c r="AZ2190" s="575"/>
      <c r="BA2190" s="575"/>
      <c r="BB2190" s="575"/>
    </row>
    <row r="2191" spans="9:54" x14ac:dyDescent="0.25">
      <c r="I2191" s="23"/>
      <c r="AE2191" s="31"/>
      <c r="AZ2191" s="575"/>
      <c r="BA2191" s="575"/>
      <c r="BB2191" s="575"/>
    </row>
    <row r="2192" spans="9:54" x14ac:dyDescent="0.25">
      <c r="I2192" s="23"/>
      <c r="AE2192" s="31"/>
      <c r="AZ2192" s="575"/>
      <c r="BA2192" s="575"/>
      <c r="BB2192" s="575"/>
    </row>
    <row r="2193" spans="9:54" x14ac:dyDescent="0.25">
      <c r="I2193" s="23"/>
      <c r="AE2193" s="31"/>
      <c r="AZ2193" s="575"/>
      <c r="BA2193" s="575"/>
      <c r="BB2193" s="575"/>
    </row>
    <row r="2194" spans="9:54" x14ac:dyDescent="0.25">
      <c r="I2194" s="23"/>
      <c r="AE2194" s="31"/>
      <c r="AZ2194" s="575"/>
      <c r="BA2194" s="575"/>
      <c r="BB2194" s="575"/>
    </row>
    <row r="2195" spans="9:54" x14ac:dyDescent="0.25">
      <c r="I2195" s="23"/>
      <c r="AE2195" s="31"/>
      <c r="AZ2195" s="575"/>
      <c r="BA2195" s="575"/>
      <c r="BB2195" s="575"/>
    </row>
    <row r="2196" spans="9:54" x14ac:dyDescent="0.25">
      <c r="I2196" s="23"/>
      <c r="AE2196" s="31"/>
      <c r="AZ2196" s="575"/>
      <c r="BA2196" s="575"/>
      <c r="BB2196" s="575"/>
    </row>
    <row r="2197" spans="9:54" x14ac:dyDescent="0.25">
      <c r="I2197" s="23"/>
      <c r="AE2197" s="31"/>
      <c r="AZ2197" s="575"/>
      <c r="BA2197" s="575"/>
      <c r="BB2197" s="575"/>
    </row>
    <row r="2198" spans="9:54" x14ac:dyDescent="0.25">
      <c r="I2198" s="23"/>
      <c r="AE2198" s="31"/>
      <c r="AZ2198" s="575"/>
      <c r="BA2198" s="575"/>
      <c r="BB2198" s="575"/>
    </row>
    <row r="2199" spans="9:54" x14ac:dyDescent="0.25">
      <c r="I2199" s="23"/>
      <c r="AE2199" s="31"/>
      <c r="AZ2199" s="575"/>
      <c r="BA2199" s="575"/>
      <c r="BB2199" s="575"/>
    </row>
    <row r="2200" spans="9:54" x14ac:dyDescent="0.25">
      <c r="I2200" s="23"/>
      <c r="AE2200" s="31"/>
      <c r="AZ2200" s="575"/>
      <c r="BA2200" s="575"/>
      <c r="BB2200" s="575"/>
    </row>
    <row r="2201" spans="9:54" x14ac:dyDescent="0.25">
      <c r="I2201" s="23"/>
      <c r="AE2201" s="31"/>
      <c r="AZ2201" s="575"/>
      <c r="BA2201" s="575"/>
      <c r="BB2201" s="575"/>
    </row>
    <row r="2202" spans="9:54" x14ac:dyDescent="0.25">
      <c r="I2202" s="23"/>
      <c r="AE2202" s="31"/>
      <c r="AZ2202" s="575"/>
      <c r="BA2202" s="575"/>
      <c r="BB2202" s="575"/>
    </row>
    <row r="2203" spans="9:54" x14ac:dyDescent="0.25">
      <c r="I2203" s="23"/>
      <c r="AE2203" s="31"/>
      <c r="AZ2203" s="575"/>
      <c r="BA2203" s="575"/>
      <c r="BB2203" s="575"/>
    </row>
    <row r="2204" spans="9:54" x14ac:dyDescent="0.25">
      <c r="I2204" s="23"/>
      <c r="AE2204" s="31"/>
      <c r="AZ2204" s="575"/>
      <c r="BA2204" s="575"/>
      <c r="BB2204" s="575"/>
    </row>
    <row r="2205" spans="9:54" x14ac:dyDescent="0.25">
      <c r="I2205" s="23"/>
      <c r="AE2205" s="31"/>
      <c r="AZ2205" s="575"/>
      <c r="BA2205" s="575"/>
      <c r="BB2205" s="575"/>
    </row>
    <row r="2206" spans="9:54" x14ac:dyDescent="0.25">
      <c r="I2206" s="23"/>
      <c r="AE2206" s="31"/>
      <c r="AZ2206" s="575"/>
      <c r="BA2206" s="575"/>
      <c r="BB2206" s="575"/>
    </row>
    <row r="2207" spans="9:54" x14ac:dyDescent="0.25">
      <c r="I2207" s="23"/>
      <c r="AE2207" s="31"/>
      <c r="AZ2207" s="575"/>
      <c r="BA2207" s="575"/>
      <c r="BB2207" s="575"/>
    </row>
    <row r="2208" spans="9:54" x14ac:dyDescent="0.25">
      <c r="I2208" s="23"/>
      <c r="AE2208" s="31"/>
      <c r="AZ2208" s="575"/>
      <c r="BA2208" s="575"/>
      <c r="BB2208" s="575"/>
    </row>
    <row r="2209" spans="9:54" x14ac:dyDescent="0.25">
      <c r="I2209" s="23"/>
      <c r="AE2209" s="31"/>
      <c r="AZ2209" s="575"/>
      <c r="BA2209" s="575"/>
      <c r="BB2209" s="575"/>
    </row>
    <row r="2210" spans="9:54" x14ac:dyDescent="0.25">
      <c r="I2210" s="23"/>
      <c r="AE2210" s="31"/>
      <c r="AZ2210" s="575"/>
      <c r="BA2210" s="575"/>
      <c r="BB2210" s="575"/>
    </row>
    <row r="2211" spans="9:54" x14ac:dyDescent="0.25">
      <c r="I2211" s="23"/>
      <c r="AE2211" s="31"/>
      <c r="AZ2211" s="575"/>
      <c r="BA2211" s="575"/>
      <c r="BB2211" s="575"/>
    </row>
    <row r="2212" spans="9:54" x14ac:dyDescent="0.25">
      <c r="I2212" s="23"/>
      <c r="AE2212" s="31"/>
      <c r="AZ2212" s="575"/>
      <c r="BA2212" s="575"/>
      <c r="BB2212" s="575"/>
    </row>
    <row r="2213" spans="9:54" x14ac:dyDescent="0.25">
      <c r="I2213" s="23"/>
      <c r="AE2213" s="31"/>
      <c r="AZ2213" s="575"/>
      <c r="BA2213" s="575"/>
      <c r="BB2213" s="575"/>
    </row>
    <row r="2214" spans="9:54" x14ac:dyDescent="0.25">
      <c r="I2214" s="23"/>
      <c r="AE2214" s="31"/>
      <c r="AZ2214" s="575"/>
      <c r="BA2214" s="575"/>
      <c r="BB2214" s="575"/>
    </row>
    <row r="2215" spans="9:54" x14ac:dyDescent="0.25">
      <c r="I2215" s="23"/>
      <c r="AE2215" s="31"/>
      <c r="AZ2215" s="575"/>
      <c r="BA2215" s="575"/>
      <c r="BB2215" s="575"/>
    </row>
    <row r="2216" spans="9:54" x14ac:dyDescent="0.25">
      <c r="I2216" s="23"/>
      <c r="AE2216" s="31"/>
      <c r="AZ2216" s="575"/>
      <c r="BA2216" s="575"/>
      <c r="BB2216" s="575"/>
    </row>
    <row r="2217" spans="9:54" x14ac:dyDescent="0.25">
      <c r="I2217" s="23"/>
      <c r="AE2217" s="31"/>
      <c r="AZ2217" s="575"/>
      <c r="BA2217" s="575"/>
      <c r="BB2217" s="575"/>
    </row>
    <row r="2218" spans="9:54" x14ac:dyDescent="0.25">
      <c r="I2218" s="23"/>
      <c r="AE2218" s="31"/>
      <c r="AZ2218" s="575"/>
      <c r="BA2218" s="575"/>
      <c r="BB2218" s="575"/>
    </row>
    <row r="2219" spans="9:54" x14ac:dyDescent="0.25">
      <c r="I2219" s="23"/>
      <c r="AE2219" s="31"/>
      <c r="AZ2219" s="575"/>
      <c r="BA2219" s="575"/>
      <c r="BB2219" s="575"/>
    </row>
    <row r="2220" spans="9:54" x14ac:dyDescent="0.25">
      <c r="I2220" s="23"/>
      <c r="AE2220" s="31"/>
      <c r="AZ2220" s="575"/>
      <c r="BA2220" s="575"/>
      <c r="BB2220" s="575"/>
    </row>
    <row r="2221" spans="9:54" x14ac:dyDescent="0.25">
      <c r="I2221" s="23"/>
      <c r="AE2221" s="31"/>
      <c r="AZ2221" s="575"/>
      <c r="BA2221" s="575"/>
      <c r="BB2221" s="575"/>
    </row>
    <row r="2222" spans="9:54" x14ac:dyDescent="0.25">
      <c r="I2222" s="23"/>
      <c r="AE2222" s="31"/>
      <c r="AZ2222" s="575"/>
      <c r="BA2222" s="575"/>
      <c r="BB2222" s="575"/>
    </row>
    <row r="2223" spans="9:54" x14ac:dyDescent="0.25">
      <c r="I2223" s="23"/>
      <c r="AE2223" s="31"/>
      <c r="AZ2223" s="575"/>
      <c r="BA2223" s="575"/>
      <c r="BB2223" s="575"/>
    </row>
    <row r="2224" spans="9:54" x14ac:dyDescent="0.25">
      <c r="I2224" s="23"/>
      <c r="AE2224" s="31"/>
      <c r="AZ2224" s="575"/>
      <c r="BA2224" s="575"/>
      <c r="BB2224" s="575"/>
    </row>
    <row r="2225" spans="9:54" x14ac:dyDescent="0.25">
      <c r="I2225" s="23"/>
      <c r="AE2225" s="31"/>
      <c r="AZ2225" s="575"/>
      <c r="BA2225" s="575"/>
      <c r="BB2225" s="575"/>
    </row>
    <row r="2226" spans="9:54" x14ac:dyDescent="0.25">
      <c r="I2226" s="23"/>
      <c r="AE2226" s="31"/>
      <c r="AZ2226" s="575"/>
      <c r="BA2226" s="575"/>
      <c r="BB2226" s="575"/>
    </row>
    <row r="2227" spans="9:54" x14ac:dyDescent="0.25">
      <c r="I2227" s="23"/>
      <c r="AE2227" s="31"/>
      <c r="AZ2227" s="575"/>
      <c r="BA2227" s="575"/>
      <c r="BB2227" s="575"/>
    </row>
    <row r="2228" spans="9:54" x14ac:dyDescent="0.25">
      <c r="I2228" s="23"/>
      <c r="AE2228" s="31"/>
      <c r="AZ2228" s="575"/>
      <c r="BA2228" s="575"/>
      <c r="BB2228" s="575"/>
    </row>
    <row r="2229" spans="9:54" x14ac:dyDescent="0.25">
      <c r="I2229" s="23"/>
      <c r="AE2229" s="31"/>
      <c r="AZ2229" s="575"/>
      <c r="BA2229" s="575"/>
      <c r="BB2229" s="575"/>
    </row>
    <row r="2230" spans="9:54" x14ac:dyDescent="0.25">
      <c r="I2230" s="23"/>
      <c r="AE2230" s="31"/>
      <c r="AZ2230" s="575"/>
      <c r="BA2230" s="575"/>
      <c r="BB2230" s="575"/>
    </row>
    <row r="2231" spans="9:54" x14ac:dyDescent="0.25">
      <c r="I2231" s="23"/>
      <c r="AE2231" s="31"/>
      <c r="AZ2231" s="575"/>
      <c r="BA2231" s="575"/>
      <c r="BB2231" s="575"/>
    </row>
    <row r="2232" spans="9:54" x14ac:dyDescent="0.25">
      <c r="I2232" s="23"/>
      <c r="AE2232" s="31"/>
      <c r="AZ2232" s="575"/>
      <c r="BA2232" s="575"/>
      <c r="BB2232" s="575"/>
    </row>
    <row r="2233" spans="9:54" x14ac:dyDescent="0.25">
      <c r="I2233" s="23"/>
      <c r="AE2233" s="31"/>
      <c r="AZ2233" s="575"/>
      <c r="BA2233" s="575"/>
      <c r="BB2233" s="575"/>
    </row>
    <row r="2234" spans="9:54" x14ac:dyDescent="0.25">
      <c r="I2234" s="23"/>
      <c r="AE2234" s="31"/>
      <c r="AZ2234" s="575"/>
      <c r="BA2234" s="575"/>
      <c r="BB2234" s="575"/>
    </row>
    <row r="2235" spans="9:54" x14ac:dyDescent="0.25">
      <c r="I2235" s="23"/>
      <c r="AE2235" s="31"/>
      <c r="AZ2235" s="575"/>
      <c r="BA2235" s="575"/>
      <c r="BB2235" s="575"/>
    </row>
    <row r="2236" spans="9:54" x14ac:dyDescent="0.25">
      <c r="I2236" s="23"/>
      <c r="AE2236" s="31"/>
      <c r="AZ2236" s="575"/>
      <c r="BA2236" s="575"/>
      <c r="BB2236" s="575"/>
    </row>
    <row r="2237" spans="9:54" x14ac:dyDescent="0.25">
      <c r="I2237" s="23"/>
      <c r="AE2237" s="31"/>
      <c r="AZ2237" s="575"/>
      <c r="BA2237" s="575"/>
      <c r="BB2237" s="575"/>
    </row>
    <row r="2238" spans="9:54" x14ac:dyDescent="0.25">
      <c r="I2238" s="23"/>
      <c r="AE2238" s="31"/>
      <c r="AZ2238" s="575"/>
      <c r="BA2238" s="575"/>
      <c r="BB2238" s="575"/>
    </row>
    <row r="2239" spans="9:54" x14ac:dyDescent="0.25">
      <c r="I2239" s="23"/>
      <c r="AE2239" s="31"/>
      <c r="AZ2239" s="575"/>
      <c r="BA2239" s="575"/>
      <c r="BB2239" s="575"/>
    </row>
    <row r="2240" spans="9:54" x14ac:dyDescent="0.25">
      <c r="I2240" s="23"/>
      <c r="AE2240" s="31"/>
      <c r="AZ2240" s="575"/>
      <c r="BA2240" s="575"/>
      <c r="BB2240" s="575"/>
    </row>
    <row r="2241" spans="9:54" x14ac:dyDescent="0.25">
      <c r="I2241" s="23"/>
      <c r="AE2241" s="31"/>
      <c r="AZ2241" s="575"/>
      <c r="BA2241" s="575"/>
      <c r="BB2241" s="575"/>
    </row>
    <row r="2242" spans="9:54" x14ac:dyDescent="0.25">
      <c r="I2242" s="23"/>
      <c r="AE2242" s="31"/>
      <c r="AZ2242" s="575"/>
      <c r="BA2242" s="575"/>
      <c r="BB2242" s="575"/>
    </row>
    <row r="2243" spans="9:54" x14ac:dyDescent="0.25">
      <c r="I2243" s="23"/>
      <c r="AE2243" s="31"/>
      <c r="AZ2243" s="575"/>
      <c r="BA2243" s="575"/>
      <c r="BB2243" s="575"/>
    </row>
    <row r="2244" spans="9:54" x14ac:dyDescent="0.25">
      <c r="I2244" s="23"/>
      <c r="AE2244" s="31"/>
      <c r="AZ2244" s="575"/>
      <c r="BA2244" s="575"/>
      <c r="BB2244" s="575"/>
    </row>
    <row r="2245" spans="9:54" x14ac:dyDescent="0.25">
      <c r="I2245" s="23"/>
      <c r="AE2245" s="31"/>
      <c r="AZ2245" s="575"/>
      <c r="BA2245" s="575"/>
      <c r="BB2245" s="575"/>
    </row>
    <row r="2246" spans="9:54" x14ac:dyDescent="0.25">
      <c r="I2246" s="23"/>
      <c r="AE2246" s="31"/>
      <c r="AZ2246" s="575"/>
      <c r="BA2246" s="575"/>
      <c r="BB2246" s="575"/>
    </row>
    <row r="2247" spans="9:54" x14ac:dyDescent="0.25">
      <c r="I2247" s="23"/>
      <c r="AE2247" s="31"/>
      <c r="AZ2247" s="575"/>
      <c r="BA2247" s="575"/>
      <c r="BB2247" s="575"/>
    </row>
    <row r="2248" spans="9:54" x14ac:dyDescent="0.25">
      <c r="I2248" s="23"/>
      <c r="AE2248" s="31"/>
      <c r="AZ2248" s="575"/>
      <c r="BA2248" s="575"/>
      <c r="BB2248" s="575"/>
    </row>
    <row r="2249" spans="9:54" x14ac:dyDescent="0.25">
      <c r="I2249" s="23"/>
      <c r="AE2249" s="31"/>
      <c r="AZ2249" s="575"/>
      <c r="BA2249" s="575"/>
      <c r="BB2249" s="575"/>
    </row>
    <row r="2250" spans="9:54" x14ac:dyDescent="0.25">
      <c r="I2250" s="23"/>
      <c r="AE2250" s="31"/>
      <c r="AZ2250" s="575"/>
      <c r="BA2250" s="575"/>
      <c r="BB2250" s="575"/>
    </row>
    <row r="2251" spans="9:54" x14ac:dyDescent="0.25">
      <c r="I2251" s="23"/>
      <c r="AE2251" s="31"/>
      <c r="AZ2251" s="575"/>
      <c r="BA2251" s="575"/>
      <c r="BB2251" s="575"/>
    </row>
    <row r="2252" spans="9:54" x14ac:dyDescent="0.25">
      <c r="I2252" s="23"/>
      <c r="AE2252" s="31"/>
      <c r="AZ2252" s="575"/>
      <c r="BA2252" s="575"/>
      <c r="BB2252" s="575"/>
    </row>
    <row r="2253" spans="9:54" x14ac:dyDescent="0.25">
      <c r="I2253" s="23"/>
      <c r="AE2253" s="31"/>
      <c r="AZ2253" s="575"/>
      <c r="BA2253" s="575"/>
      <c r="BB2253" s="575"/>
    </row>
    <row r="2254" spans="9:54" x14ac:dyDescent="0.25">
      <c r="I2254" s="23"/>
      <c r="AE2254" s="31"/>
      <c r="AZ2254" s="575"/>
      <c r="BA2254" s="575"/>
      <c r="BB2254" s="575"/>
    </row>
    <row r="2255" spans="9:54" x14ac:dyDescent="0.25">
      <c r="I2255" s="23"/>
      <c r="AE2255" s="31"/>
      <c r="AZ2255" s="575"/>
      <c r="BA2255" s="575"/>
      <c r="BB2255" s="575"/>
    </row>
    <row r="2256" spans="9:54" x14ac:dyDescent="0.25">
      <c r="I2256" s="23"/>
      <c r="AE2256" s="31"/>
      <c r="AZ2256" s="575"/>
      <c r="BA2256" s="575"/>
      <c r="BB2256" s="575"/>
    </row>
    <row r="2257" spans="9:54" x14ac:dyDescent="0.25">
      <c r="I2257" s="23"/>
      <c r="AE2257" s="31"/>
      <c r="AZ2257" s="575"/>
      <c r="BA2257" s="575"/>
      <c r="BB2257" s="575"/>
    </row>
    <row r="2258" spans="9:54" x14ac:dyDescent="0.25">
      <c r="I2258" s="23"/>
      <c r="AE2258" s="31"/>
      <c r="AZ2258" s="575"/>
      <c r="BA2258" s="575"/>
      <c r="BB2258" s="575"/>
    </row>
    <row r="2259" spans="9:54" x14ac:dyDescent="0.25">
      <c r="I2259" s="23"/>
      <c r="AE2259" s="31"/>
      <c r="AZ2259" s="575"/>
      <c r="BA2259" s="575"/>
      <c r="BB2259" s="575"/>
    </row>
    <row r="2260" spans="9:54" x14ac:dyDescent="0.25">
      <c r="I2260" s="23"/>
      <c r="AE2260" s="31"/>
      <c r="AZ2260" s="575"/>
      <c r="BA2260" s="575"/>
      <c r="BB2260" s="575"/>
    </row>
    <row r="2261" spans="9:54" x14ac:dyDescent="0.25">
      <c r="I2261" s="23"/>
      <c r="AE2261" s="31"/>
      <c r="AZ2261" s="575"/>
      <c r="BA2261" s="575"/>
      <c r="BB2261" s="575"/>
    </row>
    <row r="2262" spans="9:54" x14ac:dyDescent="0.25">
      <c r="I2262" s="23"/>
      <c r="AE2262" s="31"/>
      <c r="AZ2262" s="575"/>
      <c r="BA2262" s="575"/>
      <c r="BB2262" s="575"/>
    </row>
    <row r="2263" spans="9:54" x14ac:dyDescent="0.25">
      <c r="I2263" s="23"/>
      <c r="AE2263" s="31"/>
      <c r="AZ2263" s="575"/>
      <c r="BA2263" s="575"/>
      <c r="BB2263" s="575"/>
    </row>
    <row r="2264" spans="9:54" x14ac:dyDescent="0.25">
      <c r="I2264" s="23"/>
      <c r="AE2264" s="31"/>
      <c r="AZ2264" s="575"/>
      <c r="BA2264" s="575"/>
      <c r="BB2264" s="575"/>
    </row>
    <row r="2265" spans="9:54" x14ac:dyDescent="0.25">
      <c r="I2265" s="23"/>
      <c r="AE2265" s="31"/>
      <c r="AZ2265" s="575"/>
      <c r="BA2265" s="575"/>
      <c r="BB2265" s="575"/>
    </row>
    <row r="2266" spans="9:54" x14ac:dyDescent="0.25">
      <c r="I2266" s="23"/>
      <c r="AE2266" s="31"/>
      <c r="AZ2266" s="575"/>
      <c r="BA2266" s="575"/>
      <c r="BB2266" s="575"/>
    </row>
    <row r="2267" spans="9:54" x14ac:dyDescent="0.25">
      <c r="I2267" s="23"/>
      <c r="AE2267" s="31"/>
      <c r="AZ2267" s="575"/>
      <c r="BA2267" s="575"/>
      <c r="BB2267" s="575"/>
    </row>
    <row r="2268" spans="9:54" x14ac:dyDescent="0.25">
      <c r="I2268" s="23"/>
      <c r="AE2268" s="31"/>
      <c r="AZ2268" s="575"/>
      <c r="BA2268" s="575"/>
      <c r="BB2268" s="575"/>
    </row>
    <row r="2269" spans="9:54" x14ac:dyDescent="0.25">
      <c r="I2269" s="23"/>
      <c r="AE2269" s="31"/>
      <c r="AZ2269" s="575"/>
      <c r="BA2269" s="575"/>
      <c r="BB2269" s="575"/>
    </row>
    <row r="2270" spans="9:54" x14ac:dyDescent="0.25">
      <c r="I2270" s="23"/>
      <c r="AE2270" s="31"/>
      <c r="AZ2270" s="575"/>
      <c r="BA2270" s="575"/>
      <c r="BB2270" s="575"/>
    </row>
    <row r="2271" spans="9:54" x14ac:dyDescent="0.25">
      <c r="I2271" s="23"/>
      <c r="AE2271" s="31"/>
      <c r="AZ2271" s="575"/>
      <c r="BA2271" s="575"/>
      <c r="BB2271" s="575"/>
    </row>
    <row r="2272" spans="9:54" x14ac:dyDescent="0.25">
      <c r="I2272" s="23"/>
      <c r="AE2272" s="31"/>
      <c r="AZ2272" s="575"/>
      <c r="BA2272" s="575"/>
      <c r="BB2272" s="575"/>
    </row>
    <row r="2273" spans="9:54" x14ac:dyDescent="0.25">
      <c r="I2273" s="23"/>
      <c r="AE2273" s="31"/>
      <c r="AZ2273" s="575"/>
      <c r="BA2273" s="575"/>
      <c r="BB2273" s="575"/>
    </row>
    <row r="2274" spans="9:54" x14ac:dyDescent="0.25">
      <c r="I2274" s="23"/>
      <c r="AE2274" s="31"/>
      <c r="AZ2274" s="575"/>
      <c r="BA2274" s="575"/>
      <c r="BB2274" s="575"/>
    </row>
    <row r="2275" spans="9:54" x14ac:dyDescent="0.25">
      <c r="I2275" s="23"/>
      <c r="AE2275" s="31"/>
      <c r="AZ2275" s="575"/>
      <c r="BA2275" s="575"/>
      <c r="BB2275" s="575"/>
    </row>
    <row r="2276" spans="9:54" x14ac:dyDescent="0.25">
      <c r="I2276" s="23"/>
      <c r="AE2276" s="31"/>
      <c r="AZ2276" s="575"/>
      <c r="BA2276" s="575"/>
      <c r="BB2276" s="575"/>
    </row>
    <row r="2277" spans="9:54" x14ac:dyDescent="0.25">
      <c r="I2277" s="23"/>
      <c r="AE2277" s="31"/>
      <c r="AZ2277" s="575"/>
      <c r="BA2277" s="575"/>
      <c r="BB2277" s="575"/>
    </row>
    <row r="2278" spans="9:54" x14ac:dyDescent="0.25">
      <c r="I2278" s="23"/>
      <c r="AE2278" s="31"/>
      <c r="AZ2278" s="575"/>
      <c r="BA2278" s="575"/>
      <c r="BB2278" s="575"/>
    </row>
    <row r="2279" spans="9:54" x14ac:dyDescent="0.25">
      <c r="I2279" s="23"/>
      <c r="AE2279" s="31"/>
      <c r="AZ2279" s="575"/>
      <c r="BA2279" s="575"/>
      <c r="BB2279" s="575"/>
    </row>
    <row r="2280" spans="9:54" x14ac:dyDescent="0.25">
      <c r="I2280" s="23"/>
      <c r="AE2280" s="31"/>
      <c r="AZ2280" s="575"/>
      <c r="BA2280" s="575"/>
      <c r="BB2280" s="575"/>
    </row>
    <row r="2281" spans="9:54" x14ac:dyDescent="0.25">
      <c r="I2281" s="23"/>
      <c r="AE2281" s="31"/>
      <c r="AZ2281" s="575"/>
      <c r="BA2281" s="575"/>
      <c r="BB2281" s="575"/>
    </row>
    <row r="2282" spans="9:54" x14ac:dyDescent="0.25">
      <c r="I2282" s="23"/>
      <c r="AE2282" s="31"/>
      <c r="AZ2282" s="575"/>
      <c r="BA2282" s="575"/>
      <c r="BB2282" s="575"/>
    </row>
    <row r="2283" spans="9:54" x14ac:dyDescent="0.25">
      <c r="I2283" s="23"/>
      <c r="AE2283" s="31"/>
      <c r="AZ2283" s="575"/>
      <c r="BA2283" s="575"/>
      <c r="BB2283" s="575"/>
    </row>
    <row r="2284" spans="9:54" x14ac:dyDescent="0.25">
      <c r="I2284" s="23"/>
      <c r="AE2284" s="31"/>
      <c r="AZ2284" s="575"/>
      <c r="BA2284" s="575"/>
      <c r="BB2284" s="575"/>
    </row>
    <row r="2285" spans="9:54" x14ac:dyDescent="0.25">
      <c r="I2285" s="23"/>
      <c r="AE2285" s="31"/>
      <c r="AZ2285" s="575"/>
      <c r="BA2285" s="575"/>
      <c r="BB2285" s="575"/>
    </row>
    <row r="2286" spans="9:54" x14ac:dyDescent="0.25">
      <c r="I2286" s="23"/>
      <c r="AE2286" s="31"/>
      <c r="AZ2286" s="575"/>
      <c r="BA2286" s="575"/>
      <c r="BB2286" s="575"/>
    </row>
    <row r="2287" spans="9:54" x14ac:dyDescent="0.25">
      <c r="I2287" s="23"/>
      <c r="AE2287" s="31"/>
      <c r="AZ2287" s="575"/>
      <c r="BA2287" s="575"/>
      <c r="BB2287" s="575"/>
    </row>
    <row r="2288" spans="9:54" x14ac:dyDescent="0.25">
      <c r="I2288" s="23"/>
      <c r="AE2288" s="31"/>
      <c r="AZ2288" s="575"/>
      <c r="BA2288" s="575"/>
      <c r="BB2288" s="575"/>
    </row>
    <row r="2289" spans="9:54" x14ac:dyDescent="0.25">
      <c r="I2289" s="23"/>
      <c r="AE2289" s="31"/>
      <c r="AZ2289" s="575"/>
      <c r="BA2289" s="575"/>
      <c r="BB2289" s="575"/>
    </row>
    <row r="2290" spans="9:54" x14ac:dyDescent="0.25">
      <c r="I2290" s="23"/>
      <c r="AE2290" s="31"/>
      <c r="AZ2290" s="575"/>
      <c r="BA2290" s="575"/>
      <c r="BB2290" s="575"/>
    </row>
    <row r="2291" spans="9:54" x14ac:dyDescent="0.25">
      <c r="I2291" s="23"/>
      <c r="AE2291" s="31"/>
      <c r="AZ2291" s="575"/>
      <c r="BA2291" s="575"/>
      <c r="BB2291" s="575"/>
    </row>
    <row r="2292" spans="9:54" x14ac:dyDescent="0.25">
      <c r="I2292" s="23"/>
      <c r="AE2292" s="31"/>
      <c r="AZ2292" s="575"/>
      <c r="BA2292" s="575"/>
      <c r="BB2292" s="575"/>
    </row>
    <row r="2293" spans="9:54" x14ac:dyDescent="0.25">
      <c r="I2293" s="23"/>
      <c r="AE2293" s="31"/>
      <c r="AZ2293" s="575"/>
      <c r="BA2293" s="575"/>
      <c r="BB2293" s="575"/>
    </row>
    <row r="2294" spans="9:54" x14ac:dyDescent="0.25">
      <c r="I2294" s="23"/>
      <c r="AE2294" s="31"/>
      <c r="AZ2294" s="575"/>
      <c r="BA2294" s="575"/>
      <c r="BB2294" s="575"/>
    </row>
    <row r="2295" spans="9:54" x14ac:dyDescent="0.25">
      <c r="I2295" s="23"/>
      <c r="AE2295" s="31"/>
      <c r="AZ2295" s="575"/>
      <c r="BA2295" s="575"/>
      <c r="BB2295" s="575"/>
    </row>
    <row r="2296" spans="9:54" x14ac:dyDescent="0.25">
      <c r="I2296" s="23"/>
      <c r="AE2296" s="31"/>
      <c r="AZ2296" s="575"/>
      <c r="BA2296" s="575"/>
      <c r="BB2296" s="575"/>
    </row>
    <row r="2297" spans="9:54" x14ac:dyDescent="0.25">
      <c r="I2297" s="23"/>
      <c r="AE2297" s="31"/>
      <c r="AZ2297" s="575"/>
      <c r="BA2297" s="575"/>
      <c r="BB2297" s="575"/>
    </row>
    <row r="2298" spans="9:54" x14ac:dyDescent="0.25">
      <c r="I2298" s="23"/>
      <c r="AE2298" s="31"/>
      <c r="AZ2298" s="575"/>
      <c r="BA2298" s="575"/>
      <c r="BB2298" s="575"/>
    </row>
    <row r="2299" spans="9:54" x14ac:dyDescent="0.25">
      <c r="I2299" s="23"/>
      <c r="AE2299" s="31"/>
      <c r="AZ2299" s="575"/>
      <c r="BA2299" s="575"/>
      <c r="BB2299" s="575"/>
    </row>
    <row r="2300" spans="9:54" x14ac:dyDescent="0.25">
      <c r="I2300" s="23"/>
      <c r="AE2300" s="31"/>
      <c r="AZ2300" s="575"/>
      <c r="BA2300" s="575"/>
      <c r="BB2300" s="575"/>
    </row>
    <row r="2301" spans="9:54" x14ac:dyDescent="0.25">
      <c r="I2301" s="23"/>
      <c r="AE2301" s="31"/>
      <c r="AZ2301" s="575"/>
      <c r="BA2301" s="575"/>
      <c r="BB2301" s="575"/>
    </row>
    <row r="2302" spans="9:54" x14ac:dyDescent="0.25">
      <c r="I2302" s="23"/>
      <c r="AE2302" s="31"/>
      <c r="AZ2302" s="575"/>
      <c r="BA2302" s="575"/>
      <c r="BB2302" s="575"/>
    </row>
    <row r="2303" spans="9:54" x14ac:dyDescent="0.25">
      <c r="I2303" s="23"/>
      <c r="AE2303" s="31"/>
      <c r="AZ2303" s="575"/>
      <c r="BA2303" s="575"/>
      <c r="BB2303" s="575"/>
    </row>
    <row r="2304" spans="9:54" x14ac:dyDescent="0.25">
      <c r="I2304" s="23"/>
      <c r="AE2304" s="31"/>
      <c r="AZ2304" s="575"/>
      <c r="BA2304" s="575"/>
      <c r="BB2304" s="575"/>
    </row>
    <row r="2305" spans="9:54" x14ac:dyDescent="0.25">
      <c r="I2305" s="23"/>
      <c r="AE2305" s="31"/>
      <c r="AZ2305" s="575"/>
      <c r="BA2305" s="575"/>
      <c r="BB2305" s="575"/>
    </row>
    <row r="2306" spans="9:54" x14ac:dyDescent="0.25">
      <c r="I2306" s="23"/>
      <c r="AE2306" s="31"/>
      <c r="AZ2306" s="575"/>
      <c r="BA2306" s="575"/>
      <c r="BB2306" s="575"/>
    </row>
    <row r="2307" spans="9:54" x14ac:dyDescent="0.25">
      <c r="I2307" s="23"/>
      <c r="AE2307" s="31"/>
      <c r="AZ2307" s="575"/>
      <c r="BA2307" s="575"/>
      <c r="BB2307" s="575"/>
    </row>
    <row r="2308" spans="9:54" x14ac:dyDescent="0.25">
      <c r="I2308" s="23"/>
      <c r="AE2308" s="31"/>
      <c r="AZ2308" s="575"/>
      <c r="BA2308" s="575"/>
      <c r="BB2308" s="575"/>
    </row>
    <row r="2309" spans="9:54" x14ac:dyDescent="0.25">
      <c r="I2309" s="23"/>
      <c r="AE2309" s="31"/>
      <c r="AZ2309" s="575"/>
      <c r="BA2309" s="575"/>
      <c r="BB2309" s="575"/>
    </row>
    <row r="2310" spans="9:54" x14ac:dyDescent="0.25">
      <c r="I2310" s="23"/>
      <c r="AE2310" s="31"/>
      <c r="AZ2310" s="575"/>
      <c r="BA2310" s="575"/>
      <c r="BB2310" s="575"/>
    </row>
    <row r="2311" spans="9:54" x14ac:dyDescent="0.25">
      <c r="I2311" s="23"/>
      <c r="AE2311" s="31"/>
      <c r="AZ2311" s="575"/>
      <c r="BA2311" s="575"/>
      <c r="BB2311" s="575"/>
    </row>
    <row r="2312" spans="9:54" x14ac:dyDescent="0.25">
      <c r="I2312" s="23"/>
      <c r="AE2312" s="31"/>
      <c r="AZ2312" s="575"/>
      <c r="BA2312" s="575"/>
      <c r="BB2312" s="575"/>
    </row>
    <row r="2313" spans="9:54" x14ac:dyDescent="0.25">
      <c r="I2313" s="23"/>
      <c r="AE2313" s="31"/>
      <c r="AZ2313" s="575"/>
      <c r="BA2313" s="575"/>
      <c r="BB2313" s="575"/>
    </row>
    <row r="2314" spans="9:54" x14ac:dyDescent="0.25">
      <c r="I2314" s="23"/>
      <c r="AE2314" s="31"/>
      <c r="AZ2314" s="575"/>
      <c r="BA2314" s="575"/>
      <c r="BB2314" s="575"/>
    </row>
    <row r="2315" spans="9:54" x14ac:dyDescent="0.25">
      <c r="I2315" s="23"/>
      <c r="AE2315" s="31"/>
      <c r="AZ2315" s="575"/>
      <c r="BA2315" s="575"/>
      <c r="BB2315" s="575"/>
    </row>
    <row r="2316" spans="9:54" x14ac:dyDescent="0.25">
      <c r="I2316" s="23"/>
      <c r="AE2316" s="31"/>
      <c r="AZ2316" s="575"/>
      <c r="BA2316" s="575"/>
      <c r="BB2316" s="575"/>
    </row>
    <row r="2317" spans="9:54" x14ac:dyDescent="0.25">
      <c r="I2317" s="23"/>
      <c r="AE2317" s="31"/>
      <c r="AZ2317" s="575"/>
      <c r="BA2317" s="575"/>
      <c r="BB2317" s="575"/>
    </row>
    <row r="2318" spans="9:54" x14ac:dyDescent="0.25">
      <c r="I2318" s="23"/>
      <c r="AE2318" s="31"/>
      <c r="AZ2318" s="575"/>
      <c r="BA2318" s="575"/>
      <c r="BB2318" s="575"/>
    </row>
    <row r="2319" spans="9:54" x14ac:dyDescent="0.25">
      <c r="I2319" s="23"/>
      <c r="AE2319" s="31"/>
      <c r="AZ2319" s="575"/>
      <c r="BA2319" s="575"/>
      <c r="BB2319" s="575"/>
    </row>
    <row r="2320" spans="9:54" x14ac:dyDescent="0.25">
      <c r="I2320" s="23"/>
      <c r="AE2320" s="31"/>
      <c r="AZ2320" s="575"/>
      <c r="BA2320" s="575"/>
      <c r="BB2320" s="575"/>
    </row>
    <row r="2321" spans="9:54" x14ac:dyDescent="0.25">
      <c r="I2321" s="23"/>
      <c r="AE2321" s="31"/>
      <c r="AZ2321" s="575"/>
      <c r="BA2321" s="575"/>
      <c r="BB2321" s="575"/>
    </row>
    <row r="2322" spans="9:54" x14ac:dyDescent="0.25">
      <c r="I2322" s="23"/>
      <c r="AE2322" s="31"/>
      <c r="AZ2322" s="575"/>
      <c r="BA2322" s="575"/>
      <c r="BB2322" s="575"/>
    </row>
    <row r="2323" spans="9:54" x14ac:dyDescent="0.25">
      <c r="I2323" s="23"/>
      <c r="AE2323" s="31"/>
      <c r="AZ2323" s="575"/>
      <c r="BA2323" s="575"/>
      <c r="BB2323" s="575"/>
    </row>
    <row r="2324" spans="9:54" x14ac:dyDescent="0.25">
      <c r="I2324" s="23"/>
      <c r="AE2324" s="31"/>
      <c r="AZ2324" s="575"/>
      <c r="BA2324" s="575"/>
      <c r="BB2324" s="575"/>
    </row>
    <row r="2325" spans="9:54" x14ac:dyDescent="0.25">
      <c r="I2325" s="23"/>
      <c r="AE2325" s="31"/>
      <c r="AZ2325" s="575"/>
      <c r="BA2325" s="575"/>
      <c r="BB2325" s="575"/>
    </row>
    <row r="2326" spans="9:54" x14ac:dyDescent="0.25">
      <c r="I2326" s="23"/>
      <c r="AE2326" s="31"/>
      <c r="AZ2326" s="575"/>
      <c r="BA2326" s="575"/>
      <c r="BB2326" s="575"/>
    </row>
    <row r="2327" spans="9:54" x14ac:dyDescent="0.25">
      <c r="I2327" s="23"/>
      <c r="AE2327" s="31"/>
      <c r="AZ2327" s="575"/>
      <c r="BA2327" s="575"/>
      <c r="BB2327" s="575"/>
    </row>
    <row r="2328" spans="9:54" x14ac:dyDescent="0.25">
      <c r="I2328" s="23"/>
      <c r="AE2328" s="31"/>
      <c r="AZ2328" s="575"/>
      <c r="BA2328" s="575"/>
      <c r="BB2328" s="575"/>
    </row>
    <row r="2329" spans="9:54" x14ac:dyDescent="0.25">
      <c r="I2329" s="23"/>
      <c r="AE2329" s="31"/>
      <c r="AZ2329" s="575"/>
      <c r="BA2329" s="575"/>
      <c r="BB2329" s="575"/>
    </row>
    <row r="2330" spans="9:54" x14ac:dyDescent="0.25">
      <c r="I2330" s="23"/>
      <c r="AE2330" s="31"/>
      <c r="AZ2330" s="575"/>
      <c r="BA2330" s="575"/>
      <c r="BB2330" s="575"/>
    </row>
    <row r="2331" spans="9:54" x14ac:dyDescent="0.25">
      <c r="I2331" s="23"/>
      <c r="AE2331" s="31"/>
      <c r="AZ2331" s="575"/>
      <c r="BA2331" s="575"/>
      <c r="BB2331" s="575"/>
    </row>
    <row r="2332" spans="9:54" x14ac:dyDescent="0.25">
      <c r="I2332" s="23"/>
      <c r="AE2332" s="31"/>
      <c r="AZ2332" s="575"/>
      <c r="BA2332" s="575"/>
      <c r="BB2332" s="575"/>
    </row>
    <row r="2333" spans="9:54" x14ac:dyDescent="0.25">
      <c r="I2333" s="23"/>
      <c r="AE2333" s="31"/>
      <c r="AZ2333" s="575"/>
      <c r="BA2333" s="575"/>
      <c r="BB2333" s="575"/>
    </row>
    <row r="2334" spans="9:54" x14ac:dyDescent="0.25">
      <c r="I2334" s="23"/>
      <c r="AE2334" s="31"/>
      <c r="AZ2334" s="575"/>
      <c r="BA2334" s="575"/>
      <c r="BB2334" s="575"/>
    </row>
    <row r="2335" spans="9:54" x14ac:dyDescent="0.25">
      <c r="I2335" s="23"/>
      <c r="AE2335" s="31"/>
      <c r="AZ2335" s="575"/>
      <c r="BA2335" s="575"/>
      <c r="BB2335" s="575"/>
    </row>
    <row r="2336" spans="9:54" x14ac:dyDescent="0.25">
      <c r="I2336" s="23"/>
      <c r="AE2336" s="31"/>
      <c r="AZ2336" s="575"/>
      <c r="BA2336" s="575"/>
      <c r="BB2336" s="575"/>
    </row>
    <row r="2337" spans="9:54" x14ac:dyDescent="0.25">
      <c r="I2337" s="23"/>
      <c r="AE2337" s="31"/>
      <c r="AZ2337" s="575"/>
      <c r="BA2337" s="575"/>
      <c r="BB2337" s="575"/>
    </row>
    <row r="2338" spans="9:54" x14ac:dyDescent="0.25">
      <c r="I2338" s="23"/>
      <c r="AE2338" s="31"/>
      <c r="AZ2338" s="575"/>
      <c r="BA2338" s="575"/>
      <c r="BB2338" s="575"/>
    </row>
    <row r="2339" spans="9:54" x14ac:dyDescent="0.25">
      <c r="I2339" s="23"/>
      <c r="AE2339" s="31"/>
      <c r="AZ2339" s="575"/>
      <c r="BA2339" s="575"/>
      <c r="BB2339" s="575"/>
    </row>
    <row r="2340" spans="9:54" x14ac:dyDescent="0.25">
      <c r="I2340" s="23"/>
      <c r="AE2340" s="31"/>
      <c r="AZ2340" s="575"/>
      <c r="BA2340" s="575"/>
      <c r="BB2340" s="575"/>
    </row>
    <row r="2341" spans="9:54" x14ac:dyDescent="0.25">
      <c r="I2341" s="23"/>
      <c r="AE2341" s="31"/>
      <c r="AZ2341" s="575"/>
      <c r="BA2341" s="575"/>
      <c r="BB2341" s="575"/>
    </row>
    <row r="2342" spans="9:54" x14ac:dyDescent="0.25">
      <c r="I2342" s="23"/>
      <c r="AE2342" s="31"/>
      <c r="AZ2342" s="575"/>
      <c r="BA2342" s="575"/>
      <c r="BB2342" s="575"/>
    </row>
    <row r="2343" spans="9:54" x14ac:dyDescent="0.25">
      <c r="I2343" s="23"/>
      <c r="AE2343" s="31"/>
      <c r="AZ2343" s="575"/>
      <c r="BA2343" s="575"/>
      <c r="BB2343" s="575"/>
    </row>
    <row r="2344" spans="9:54" x14ac:dyDescent="0.25">
      <c r="I2344" s="23"/>
      <c r="AE2344" s="31"/>
      <c r="AZ2344" s="575"/>
      <c r="BA2344" s="575"/>
      <c r="BB2344" s="575"/>
    </row>
    <row r="2345" spans="9:54" x14ac:dyDescent="0.25">
      <c r="I2345" s="23"/>
      <c r="AE2345" s="31"/>
      <c r="AZ2345" s="575"/>
      <c r="BA2345" s="575"/>
      <c r="BB2345" s="575"/>
    </row>
    <row r="2346" spans="9:54" x14ac:dyDescent="0.25">
      <c r="I2346" s="23"/>
      <c r="AE2346" s="31"/>
      <c r="AZ2346" s="575"/>
      <c r="BA2346" s="575"/>
      <c r="BB2346" s="575"/>
    </row>
    <row r="2347" spans="9:54" x14ac:dyDescent="0.25">
      <c r="I2347" s="23"/>
      <c r="AE2347" s="31"/>
      <c r="AZ2347" s="575"/>
      <c r="BA2347" s="575"/>
      <c r="BB2347" s="575"/>
    </row>
    <row r="2348" spans="9:54" x14ac:dyDescent="0.25">
      <c r="I2348" s="23"/>
      <c r="AE2348" s="31"/>
      <c r="AZ2348" s="575"/>
      <c r="BA2348" s="575"/>
      <c r="BB2348" s="575"/>
    </row>
    <row r="2349" spans="9:54" x14ac:dyDescent="0.25">
      <c r="I2349" s="23"/>
      <c r="AE2349" s="31"/>
      <c r="AZ2349" s="575"/>
      <c r="BA2349" s="575"/>
      <c r="BB2349" s="575"/>
    </row>
    <row r="2350" spans="9:54" x14ac:dyDescent="0.25">
      <c r="I2350" s="23"/>
      <c r="AE2350" s="31"/>
      <c r="AZ2350" s="575"/>
      <c r="BA2350" s="575"/>
      <c r="BB2350" s="575"/>
    </row>
    <row r="2351" spans="9:54" x14ac:dyDescent="0.25">
      <c r="I2351" s="23"/>
      <c r="AE2351" s="31"/>
      <c r="AZ2351" s="575"/>
      <c r="BA2351" s="575"/>
      <c r="BB2351" s="575"/>
    </row>
    <row r="2352" spans="9:54" x14ac:dyDescent="0.25">
      <c r="I2352" s="23"/>
      <c r="AE2352" s="31"/>
      <c r="AZ2352" s="575"/>
      <c r="BA2352" s="575"/>
      <c r="BB2352" s="575"/>
    </row>
    <row r="2353" spans="9:54" x14ac:dyDescent="0.25">
      <c r="I2353" s="23"/>
      <c r="AE2353" s="31"/>
      <c r="AZ2353" s="575"/>
      <c r="BA2353" s="575"/>
      <c r="BB2353" s="575"/>
    </row>
    <row r="2354" spans="9:54" x14ac:dyDescent="0.25">
      <c r="I2354" s="23"/>
      <c r="AE2354" s="31"/>
      <c r="AZ2354" s="575"/>
      <c r="BA2354" s="575"/>
      <c r="BB2354" s="575"/>
    </row>
    <row r="2355" spans="9:54" x14ac:dyDescent="0.25">
      <c r="I2355" s="23"/>
      <c r="AE2355" s="31"/>
      <c r="AZ2355" s="575"/>
      <c r="BA2355" s="575"/>
      <c r="BB2355" s="575"/>
    </row>
    <row r="2356" spans="9:54" x14ac:dyDescent="0.25">
      <c r="I2356" s="23"/>
      <c r="AE2356" s="31"/>
      <c r="AZ2356" s="575"/>
      <c r="BA2356" s="575"/>
      <c r="BB2356" s="575"/>
    </row>
    <row r="2357" spans="9:54" x14ac:dyDescent="0.25">
      <c r="I2357" s="23"/>
      <c r="AE2357" s="31"/>
      <c r="AZ2357" s="575"/>
      <c r="BA2357" s="575"/>
      <c r="BB2357" s="575"/>
    </row>
    <row r="2358" spans="9:54" x14ac:dyDescent="0.25">
      <c r="I2358" s="23"/>
      <c r="AE2358" s="31"/>
      <c r="AZ2358" s="575"/>
      <c r="BA2358" s="575"/>
      <c r="BB2358" s="575"/>
    </row>
    <row r="2359" spans="9:54" x14ac:dyDescent="0.25">
      <c r="I2359" s="23"/>
      <c r="AE2359" s="31"/>
      <c r="AZ2359" s="575"/>
      <c r="BA2359" s="575"/>
      <c r="BB2359" s="575"/>
    </row>
    <row r="2360" spans="9:54" x14ac:dyDescent="0.25">
      <c r="I2360" s="23"/>
      <c r="AE2360" s="31"/>
      <c r="AZ2360" s="575"/>
      <c r="BA2360" s="575"/>
      <c r="BB2360" s="575"/>
    </row>
    <row r="2361" spans="9:54" x14ac:dyDescent="0.25">
      <c r="I2361" s="23"/>
      <c r="AE2361" s="31"/>
      <c r="AZ2361" s="575"/>
      <c r="BA2361" s="575"/>
      <c r="BB2361" s="575"/>
    </row>
    <row r="2362" spans="9:54" x14ac:dyDescent="0.25">
      <c r="I2362" s="23"/>
      <c r="AE2362" s="31"/>
      <c r="AZ2362" s="575"/>
      <c r="BA2362" s="575"/>
      <c r="BB2362" s="575"/>
    </row>
    <row r="2363" spans="9:54" x14ac:dyDescent="0.25">
      <c r="I2363" s="23"/>
      <c r="AE2363" s="31"/>
      <c r="AZ2363" s="575"/>
      <c r="BA2363" s="575"/>
      <c r="BB2363" s="575"/>
    </row>
    <row r="2364" spans="9:54" x14ac:dyDescent="0.25">
      <c r="I2364" s="23"/>
      <c r="AE2364" s="31"/>
      <c r="AZ2364" s="575"/>
      <c r="BA2364" s="575"/>
      <c r="BB2364" s="575"/>
    </row>
    <row r="2365" spans="9:54" x14ac:dyDescent="0.25">
      <c r="I2365" s="23"/>
      <c r="AE2365" s="31"/>
      <c r="AZ2365" s="575"/>
      <c r="BA2365" s="575"/>
      <c r="BB2365" s="575"/>
    </row>
    <row r="2366" spans="9:54" x14ac:dyDescent="0.25">
      <c r="I2366" s="23"/>
      <c r="AE2366" s="31"/>
      <c r="AZ2366" s="575"/>
      <c r="BA2366" s="575"/>
      <c r="BB2366" s="575"/>
    </row>
    <row r="2367" spans="9:54" x14ac:dyDescent="0.25">
      <c r="I2367" s="23"/>
      <c r="AE2367" s="31"/>
      <c r="AZ2367" s="575"/>
      <c r="BA2367" s="575"/>
      <c r="BB2367" s="575"/>
    </row>
    <row r="2368" spans="9:54" x14ac:dyDescent="0.25">
      <c r="I2368" s="23"/>
      <c r="AE2368" s="31"/>
      <c r="AZ2368" s="575"/>
      <c r="BA2368" s="575"/>
      <c r="BB2368" s="575"/>
    </row>
    <row r="2369" spans="9:54" x14ac:dyDescent="0.25">
      <c r="I2369" s="23"/>
      <c r="AE2369" s="31"/>
      <c r="AZ2369" s="575"/>
      <c r="BA2369" s="575"/>
      <c r="BB2369" s="575"/>
    </row>
    <row r="2370" spans="9:54" x14ac:dyDescent="0.25">
      <c r="I2370" s="23"/>
      <c r="AE2370" s="31"/>
      <c r="AZ2370" s="575"/>
      <c r="BA2370" s="575"/>
      <c r="BB2370" s="575"/>
    </row>
    <row r="2371" spans="9:54" x14ac:dyDescent="0.25">
      <c r="I2371" s="23"/>
      <c r="AE2371" s="31"/>
      <c r="AZ2371" s="575"/>
      <c r="BA2371" s="575"/>
      <c r="BB2371" s="575"/>
    </row>
    <row r="2372" spans="9:54" x14ac:dyDescent="0.25">
      <c r="I2372" s="23"/>
      <c r="AE2372" s="31"/>
      <c r="AZ2372" s="575"/>
      <c r="BA2372" s="575"/>
      <c r="BB2372" s="575"/>
    </row>
    <row r="2373" spans="9:54" x14ac:dyDescent="0.25">
      <c r="I2373" s="23"/>
      <c r="AE2373" s="31"/>
      <c r="AZ2373" s="575"/>
      <c r="BA2373" s="575"/>
      <c r="BB2373" s="575"/>
    </row>
    <row r="2374" spans="9:54" x14ac:dyDescent="0.25">
      <c r="I2374" s="23"/>
      <c r="AE2374" s="31"/>
      <c r="AZ2374" s="575"/>
      <c r="BA2374" s="575"/>
      <c r="BB2374" s="575"/>
    </row>
    <row r="2375" spans="9:54" x14ac:dyDescent="0.25">
      <c r="I2375" s="23"/>
      <c r="AE2375" s="31"/>
      <c r="AZ2375" s="575"/>
      <c r="BA2375" s="575"/>
      <c r="BB2375" s="575"/>
    </row>
    <row r="2376" spans="9:54" x14ac:dyDescent="0.25">
      <c r="I2376" s="23"/>
      <c r="AE2376" s="31"/>
      <c r="AZ2376" s="575"/>
      <c r="BA2376" s="575"/>
      <c r="BB2376" s="575"/>
    </row>
    <row r="2377" spans="9:54" x14ac:dyDescent="0.25">
      <c r="I2377" s="23"/>
      <c r="AE2377" s="31"/>
      <c r="AZ2377" s="575"/>
      <c r="BA2377" s="575"/>
      <c r="BB2377" s="575"/>
    </row>
    <row r="2378" spans="9:54" x14ac:dyDescent="0.25">
      <c r="I2378" s="23"/>
      <c r="AE2378" s="31"/>
      <c r="AZ2378" s="575"/>
      <c r="BA2378" s="575"/>
      <c r="BB2378" s="575"/>
    </row>
    <row r="2379" spans="9:54" x14ac:dyDescent="0.25">
      <c r="I2379" s="23"/>
      <c r="AE2379" s="31"/>
      <c r="AZ2379" s="575"/>
      <c r="BA2379" s="575"/>
      <c r="BB2379" s="575"/>
    </row>
    <row r="2380" spans="9:54" x14ac:dyDescent="0.25">
      <c r="I2380" s="23"/>
      <c r="AE2380" s="31"/>
      <c r="AZ2380" s="575"/>
      <c r="BA2380" s="575"/>
      <c r="BB2380" s="575"/>
    </row>
    <row r="2381" spans="9:54" x14ac:dyDescent="0.25">
      <c r="I2381" s="23"/>
      <c r="AE2381" s="31"/>
      <c r="AZ2381" s="575"/>
      <c r="BA2381" s="575"/>
      <c r="BB2381" s="575"/>
    </row>
    <row r="2382" spans="9:54" x14ac:dyDescent="0.25">
      <c r="I2382" s="23"/>
      <c r="AE2382" s="31"/>
      <c r="AZ2382" s="575"/>
      <c r="BA2382" s="575"/>
      <c r="BB2382" s="575"/>
    </row>
    <row r="2383" spans="9:54" x14ac:dyDescent="0.25">
      <c r="I2383" s="23"/>
      <c r="AE2383" s="31"/>
      <c r="AZ2383" s="575"/>
      <c r="BA2383" s="575"/>
      <c r="BB2383" s="575"/>
    </row>
    <row r="2384" spans="9:54" x14ac:dyDescent="0.25">
      <c r="I2384" s="23"/>
      <c r="AE2384" s="31"/>
      <c r="AZ2384" s="575"/>
      <c r="BA2384" s="575"/>
      <c r="BB2384" s="575"/>
    </row>
    <row r="2385" spans="9:54" x14ac:dyDescent="0.25">
      <c r="I2385" s="23"/>
      <c r="AE2385" s="31"/>
      <c r="AZ2385" s="575"/>
      <c r="BA2385" s="575"/>
      <c r="BB2385" s="575"/>
    </row>
    <row r="2386" spans="9:54" x14ac:dyDescent="0.25">
      <c r="I2386" s="23"/>
      <c r="AE2386" s="31"/>
      <c r="AZ2386" s="575"/>
      <c r="BA2386" s="575"/>
      <c r="BB2386" s="575"/>
    </row>
    <row r="2387" spans="9:54" x14ac:dyDescent="0.25">
      <c r="I2387" s="23"/>
      <c r="AE2387" s="31"/>
      <c r="AZ2387" s="575"/>
      <c r="BA2387" s="575"/>
      <c r="BB2387" s="575"/>
    </row>
    <row r="2388" spans="9:54" x14ac:dyDescent="0.25">
      <c r="I2388" s="23"/>
      <c r="AE2388" s="31"/>
      <c r="AZ2388" s="575"/>
      <c r="BA2388" s="575"/>
      <c r="BB2388" s="575"/>
    </row>
    <row r="2389" spans="9:54" x14ac:dyDescent="0.25">
      <c r="I2389" s="23"/>
      <c r="AE2389" s="31"/>
      <c r="AZ2389" s="575"/>
      <c r="BA2389" s="575"/>
      <c r="BB2389" s="575"/>
    </row>
    <row r="2390" spans="9:54" x14ac:dyDescent="0.25">
      <c r="I2390" s="23"/>
      <c r="AE2390" s="31"/>
      <c r="AZ2390" s="575"/>
      <c r="BA2390" s="575"/>
      <c r="BB2390" s="575"/>
    </row>
    <row r="2391" spans="9:54" x14ac:dyDescent="0.25">
      <c r="I2391" s="23"/>
      <c r="AE2391" s="31"/>
      <c r="AZ2391" s="575"/>
      <c r="BA2391" s="575"/>
      <c r="BB2391" s="575"/>
    </row>
    <row r="2392" spans="9:54" x14ac:dyDescent="0.25">
      <c r="I2392" s="23"/>
      <c r="AE2392" s="31"/>
      <c r="AZ2392" s="575"/>
      <c r="BA2392" s="575"/>
      <c r="BB2392" s="575"/>
    </row>
    <row r="2393" spans="9:54" x14ac:dyDescent="0.25">
      <c r="I2393" s="23"/>
      <c r="AE2393" s="31"/>
      <c r="AZ2393" s="575"/>
      <c r="BA2393" s="575"/>
      <c r="BB2393" s="575"/>
    </row>
    <row r="2394" spans="9:54" x14ac:dyDescent="0.25">
      <c r="I2394" s="23"/>
      <c r="AE2394" s="31"/>
      <c r="AZ2394" s="575"/>
      <c r="BA2394" s="575"/>
      <c r="BB2394" s="575"/>
    </row>
    <row r="2395" spans="9:54" x14ac:dyDescent="0.25">
      <c r="I2395" s="23"/>
      <c r="AE2395" s="31"/>
      <c r="AZ2395" s="575"/>
      <c r="BA2395" s="575"/>
      <c r="BB2395" s="575"/>
    </row>
    <row r="2396" spans="9:54" x14ac:dyDescent="0.25">
      <c r="I2396" s="23"/>
      <c r="AE2396" s="31"/>
      <c r="AZ2396" s="575"/>
      <c r="BA2396" s="575"/>
      <c r="BB2396" s="575"/>
    </row>
    <row r="2397" spans="9:54" x14ac:dyDescent="0.25">
      <c r="I2397" s="23"/>
      <c r="AE2397" s="31"/>
      <c r="AZ2397" s="575"/>
      <c r="BA2397" s="575"/>
      <c r="BB2397" s="575"/>
    </row>
    <row r="2398" spans="9:54" x14ac:dyDescent="0.25">
      <c r="I2398" s="23"/>
      <c r="AE2398" s="31"/>
      <c r="AZ2398" s="575"/>
      <c r="BA2398" s="575"/>
      <c r="BB2398" s="575"/>
    </row>
    <row r="2399" spans="9:54" x14ac:dyDescent="0.25">
      <c r="I2399" s="23"/>
      <c r="AE2399" s="31"/>
      <c r="AZ2399" s="575"/>
      <c r="BA2399" s="575"/>
      <c r="BB2399" s="575"/>
    </row>
    <row r="2400" spans="9:54" x14ac:dyDescent="0.25">
      <c r="I2400" s="23"/>
      <c r="AE2400" s="31"/>
      <c r="AZ2400" s="575"/>
      <c r="BA2400" s="575"/>
      <c r="BB2400" s="575"/>
    </row>
    <row r="2401" spans="9:54" x14ac:dyDescent="0.25">
      <c r="I2401" s="23"/>
      <c r="AE2401" s="31"/>
      <c r="AZ2401" s="575"/>
      <c r="BA2401" s="575"/>
      <c r="BB2401" s="575"/>
    </row>
    <row r="2402" spans="9:54" x14ac:dyDescent="0.25">
      <c r="I2402" s="23"/>
      <c r="AE2402" s="31"/>
      <c r="AZ2402" s="575"/>
      <c r="BA2402" s="575"/>
      <c r="BB2402" s="575"/>
    </row>
    <row r="2403" spans="9:54" x14ac:dyDescent="0.25">
      <c r="I2403" s="23"/>
      <c r="AE2403" s="31"/>
      <c r="AZ2403" s="575"/>
      <c r="BA2403" s="575"/>
      <c r="BB2403" s="575"/>
    </row>
    <row r="2404" spans="9:54" x14ac:dyDescent="0.25">
      <c r="I2404" s="23"/>
      <c r="AE2404" s="31"/>
      <c r="AZ2404" s="575"/>
      <c r="BA2404" s="575"/>
      <c r="BB2404" s="575"/>
    </row>
    <row r="2405" spans="9:54" x14ac:dyDescent="0.25">
      <c r="I2405" s="23"/>
      <c r="AE2405" s="31"/>
      <c r="AZ2405" s="575"/>
      <c r="BA2405" s="575"/>
      <c r="BB2405" s="575"/>
    </row>
    <row r="2406" spans="9:54" x14ac:dyDescent="0.25">
      <c r="I2406" s="23"/>
      <c r="AE2406" s="31"/>
      <c r="AZ2406" s="575"/>
      <c r="BA2406" s="575"/>
      <c r="BB2406" s="575"/>
    </row>
    <row r="2407" spans="9:54" x14ac:dyDescent="0.25">
      <c r="I2407" s="23"/>
      <c r="AE2407" s="31"/>
      <c r="AZ2407" s="575"/>
      <c r="BA2407" s="575"/>
      <c r="BB2407" s="575"/>
    </row>
    <row r="2408" spans="9:54" x14ac:dyDescent="0.25">
      <c r="I2408" s="23"/>
      <c r="AE2408" s="31"/>
      <c r="AZ2408" s="575"/>
      <c r="BA2408" s="575"/>
      <c r="BB2408" s="575"/>
    </row>
    <row r="2409" spans="9:54" x14ac:dyDescent="0.25">
      <c r="I2409" s="23"/>
      <c r="AE2409" s="31"/>
      <c r="AZ2409" s="575"/>
      <c r="BA2409" s="575"/>
      <c r="BB2409" s="575"/>
    </row>
    <row r="2410" spans="9:54" x14ac:dyDescent="0.25">
      <c r="I2410" s="23"/>
      <c r="AE2410" s="31"/>
      <c r="AZ2410" s="575"/>
      <c r="BA2410" s="575"/>
      <c r="BB2410" s="575"/>
    </row>
    <row r="2411" spans="9:54" x14ac:dyDescent="0.25">
      <c r="I2411" s="23"/>
      <c r="AE2411" s="31"/>
      <c r="AZ2411" s="575"/>
      <c r="BA2411" s="575"/>
      <c r="BB2411" s="575"/>
    </row>
    <row r="2412" spans="9:54" x14ac:dyDescent="0.25">
      <c r="I2412" s="23"/>
      <c r="AE2412" s="31"/>
      <c r="AZ2412" s="575"/>
      <c r="BA2412" s="575"/>
      <c r="BB2412" s="575"/>
    </row>
    <row r="2413" spans="9:54" x14ac:dyDescent="0.25">
      <c r="I2413" s="23"/>
      <c r="AE2413" s="31"/>
      <c r="AZ2413" s="575"/>
      <c r="BA2413" s="575"/>
      <c r="BB2413" s="575"/>
    </row>
    <row r="2414" spans="9:54" x14ac:dyDescent="0.25">
      <c r="I2414" s="23"/>
      <c r="AE2414" s="31"/>
      <c r="AZ2414" s="575"/>
      <c r="BA2414" s="575"/>
      <c r="BB2414" s="575"/>
    </row>
    <row r="2415" spans="9:54" x14ac:dyDescent="0.25">
      <c r="I2415" s="23"/>
      <c r="AE2415" s="31"/>
      <c r="AZ2415" s="575"/>
      <c r="BA2415" s="575"/>
      <c r="BB2415" s="575"/>
    </row>
    <row r="2416" spans="9:54" x14ac:dyDescent="0.25">
      <c r="I2416" s="23"/>
      <c r="AE2416" s="31"/>
      <c r="AZ2416" s="575"/>
      <c r="BA2416" s="575"/>
      <c r="BB2416" s="575"/>
    </row>
    <row r="2417" spans="9:54" x14ac:dyDescent="0.25">
      <c r="I2417" s="23"/>
      <c r="AE2417" s="31"/>
      <c r="AZ2417" s="575"/>
      <c r="BA2417" s="575"/>
      <c r="BB2417" s="575"/>
    </row>
    <row r="2418" spans="9:54" x14ac:dyDescent="0.25">
      <c r="I2418" s="23"/>
      <c r="AE2418" s="31"/>
      <c r="AZ2418" s="575"/>
      <c r="BA2418" s="575"/>
      <c r="BB2418" s="575"/>
    </row>
    <row r="2419" spans="9:54" x14ac:dyDescent="0.25">
      <c r="I2419" s="23"/>
      <c r="AE2419" s="31"/>
      <c r="AZ2419" s="575"/>
      <c r="BA2419" s="575"/>
      <c r="BB2419" s="575"/>
    </row>
    <row r="2420" spans="9:54" x14ac:dyDescent="0.25">
      <c r="I2420" s="23"/>
      <c r="AE2420" s="31"/>
      <c r="AZ2420" s="575"/>
      <c r="BA2420" s="575"/>
      <c r="BB2420" s="575"/>
    </row>
    <row r="2421" spans="9:54" x14ac:dyDescent="0.25">
      <c r="I2421" s="23"/>
      <c r="AE2421" s="31"/>
      <c r="AZ2421" s="575"/>
      <c r="BA2421" s="575"/>
      <c r="BB2421" s="575"/>
    </row>
    <row r="2422" spans="9:54" x14ac:dyDescent="0.25">
      <c r="I2422" s="23"/>
      <c r="AE2422" s="31"/>
      <c r="AZ2422" s="575"/>
      <c r="BA2422" s="575"/>
      <c r="BB2422" s="575"/>
    </row>
    <row r="2423" spans="9:54" x14ac:dyDescent="0.25">
      <c r="I2423" s="23"/>
      <c r="AE2423" s="31"/>
      <c r="AZ2423" s="575"/>
      <c r="BA2423" s="575"/>
      <c r="BB2423" s="575"/>
    </row>
    <row r="2424" spans="9:54" x14ac:dyDescent="0.25">
      <c r="I2424" s="23"/>
      <c r="AE2424" s="31"/>
      <c r="AZ2424" s="575"/>
      <c r="BA2424" s="575"/>
      <c r="BB2424" s="575"/>
    </row>
    <row r="2425" spans="9:54" x14ac:dyDescent="0.25">
      <c r="I2425" s="23"/>
      <c r="AE2425" s="31"/>
      <c r="AZ2425" s="575"/>
      <c r="BA2425" s="575"/>
      <c r="BB2425" s="575"/>
    </row>
    <row r="2426" spans="9:54" x14ac:dyDescent="0.25">
      <c r="I2426" s="23"/>
      <c r="AE2426" s="31"/>
      <c r="AZ2426" s="575"/>
      <c r="BA2426" s="575"/>
      <c r="BB2426" s="575"/>
    </row>
    <row r="2427" spans="9:54" x14ac:dyDescent="0.25">
      <c r="I2427" s="23"/>
      <c r="AE2427" s="31"/>
      <c r="AZ2427" s="575"/>
      <c r="BA2427" s="575"/>
      <c r="BB2427" s="575"/>
    </row>
    <row r="2428" spans="9:54" x14ac:dyDescent="0.25">
      <c r="I2428" s="23"/>
      <c r="AE2428" s="31"/>
      <c r="AZ2428" s="575"/>
      <c r="BA2428" s="575"/>
      <c r="BB2428" s="575"/>
    </row>
    <row r="2429" spans="9:54" x14ac:dyDescent="0.25">
      <c r="I2429" s="23"/>
      <c r="AE2429" s="31"/>
      <c r="AZ2429" s="575"/>
      <c r="BA2429" s="575"/>
      <c r="BB2429" s="575"/>
    </row>
    <row r="2430" spans="9:54" x14ac:dyDescent="0.25">
      <c r="I2430" s="23"/>
      <c r="AE2430" s="31"/>
      <c r="AZ2430" s="575"/>
      <c r="BA2430" s="575"/>
      <c r="BB2430" s="575"/>
    </row>
    <row r="2431" spans="9:54" x14ac:dyDescent="0.25">
      <c r="I2431" s="23"/>
      <c r="AE2431" s="31"/>
      <c r="AZ2431" s="575"/>
      <c r="BA2431" s="575"/>
      <c r="BB2431" s="575"/>
    </row>
    <row r="2432" spans="9:54" x14ac:dyDescent="0.25">
      <c r="I2432" s="23"/>
      <c r="AE2432" s="31"/>
      <c r="AZ2432" s="575"/>
      <c r="BA2432" s="575"/>
      <c r="BB2432" s="575"/>
    </row>
    <row r="2433" spans="9:54" x14ac:dyDescent="0.25">
      <c r="I2433" s="23"/>
      <c r="AE2433" s="31"/>
      <c r="AZ2433" s="575"/>
      <c r="BA2433" s="575"/>
      <c r="BB2433" s="575"/>
    </row>
    <row r="2434" spans="9:54" x14ac:dyDescent="0.25">
      <c r="I2434" s="23"/>
      <c r="AE2434" s="31"/>
      <c r="AZ2434" s="575"/>
      <c r="BA2434" s="575"/>
      <c r="BB2434" s="575"/>
    </row>
    <row r="2435" spans="9:54" x14ac:dyDescent="0.25">
      <c r="I2435" s="23"/>
      <c r="AE2435" s="31"/>
      <c r="AZ2435" s="575"/>
      <c r="BA2435" s="575"/>
      <c r="BB2435" s="575"/>
    </row>
    <row r="2436" spans="9:54" x14ac:dyDescent="0.25">
      <c r="I2436" s="23"/>
      <c r="AE2436" s="31"/>
      <c r="AZ2436" s="575"/>
      <c r="BA2436" s="575"/>
      <c r="BB2436" s="575"/>
    </row>
    <row r="2437" spans="9:54" x14ac:dyDescent="0.25">
      <c r="I2437" s="23"/>
      <c r="AE2437" s="31"/>
      <c r="AZ2437" s="575"/>
      <c r="BA2437" s="575"/>
      <c r="BB2437" s="575"/>
    </row>
    <row r="2438" spans="9:54" x14ac:dyDescent="0.25">
      <c r="I2438" s="23"/>
      <c r="AE2438" s="31"/>
      <c r="AZ2438" s="575"/>
      <c r="BA2438" s="575"/>
      <c r="BB2438" s="575"/>
    </row>
    <row r="2439" spans="9:54" x14ac:dyDescent="0.25">
      <c r="I2439" s="23"/>
      <c r="AE2439" s="31"/>
      <c r="AZ2439" s="575"/>
      <c r="BA2439" s="575"/>
      <c r="BB2439" s="575"/>
    </row>
    <row r="2440" spans="9:54" x14ac:dyDescent="0.25">
      <c r="I2440" s="23"/>
      <c r="AE2440" s="31"/>
      <c r="AZ2440" s="575"/>
      <c r="BA2440" s="575"/>
      <c r="BB2440" s="575"/>
    </row>
    <row r="2441" spans="9:54" x14ac:dyDescent="0.25">
      <c r="I2441" s="23"/>
      <c r="AE2441" s="31"/>
      <c r="AZ2441" s="575"/>
      <c r="BA2441" s="575"/>
      <c r="BB2441" s="575"/>
    </row>
    <row r="2442" spans="9:54" x14ac:dyDescent="0.25">
      <c r="I2442" s="23"/>
      <c r="AE2442" s="31"/>
      <c r="AZ2442" s="575"/>
      <c r="BA2442" s="575"/>
      <c r="BB2442" s="575"/>
    </row>
    <row r="2443" spans="9:54" x14ac:dyDescent="0.25">
      <c r="I2443" s="23"/>
      <c r="AE2443" s="31"/>
      <c r="AZ2443" s="575"/>
      <c r="BA2443" s="575"/>
      <c r="BB2443" s="575"/>
    </row>
    <row r="2444" spans="9:54" x14ac:dyDescent="0.25">
      <c r="I2444" s="23"/>
      <c r="AE2444" s="31"/>
      <c r="AZ2444" s="575"/>
      <c r="BA2444" s="575"/>
      <c r="BB2444" s="575"/>
    </row>
    <row r="2445" spans="9:54" x14ac:dyDescent="0.25">
      <c r="I2445" s="23"/>
      <c r="AE2445" s="31"/>
      <c r="AZ2445" s="575"/>
      <c r="BA2445" s="575"/>
      <c r="BB2445" s="575"/>
    </row>
    <row r="2446" spans="9:54" x14ac:dyDescent="0.25">
      <c r="I2446" s="23"/>
      <c r="AE2446" s="31"/>
      <c r="AZ2446" s="575"/>
      <c r="BA2446" s="575"/>
      <c r="BB2446" s="575"/>
    </row>
    <row r="2447" spans="9:54" x14ac:dyDescent="0.25">
      <c r="I2447" s="23"/>
      <c r="AE2447" s="31"/>
      <c r="AZ2447" s="575"/>
      <c r="BA2447" s="575"/>
      <c r="BB2447" s="575"/>
    </row>
    <row r="2448" spans="9:54" x14ac:dyDescent="0.25">
      <c r="I2448" s="23"/>
      <c r="AE2448" s="31"/>
      <c r="AZ2448" s="575"/>
      <c r="BA2448" s="575"/>
      <c r="BB2448" s="575"/>
    </row>
    <row r="2449" spans="9:54" x14ac:dyDescent="0.25">
      <c r="I2449" s="23"/>
      <c r="AE2449" s="31"/>
      <c r="AZ2449" s="575"/>
      <c r="BA2449" s="575"/>
      <c r="BB2449" s="575"/>
    </row>
    <row r="2450" spans="9:54" x14ac:dyDescent="0.25">
      <c r="I2450" s="23"/>
      <c r="AE2450" s="31"/>
      <c r="AZ2450" s="575"/>
      <c r="BA2450" s="575"/>
      <c r="BB2450" s="575"/>
    </row>
    <row r="2451" spans="9:54" x14ac:dyDescent="0.25">
      <c r="I2451" s="23"/>
      <c r="AE2451" s="31"/>
      <c r="AZ2451" s="575"/>
      <c r="BA2451" s="575"/>
      <c r="BB2451" s="575"/>
    </row>
    <row r="2452" spans="9:54" x14ac:dyDescent="0.25">
      <c r="I2452" s="23"/>
      <c r="AE2452" s="31"/>
      <c r="AZ2452" s="575"/>
      <c r="BA2452" s="575"/>
      <c r="BB2452" s="575"/>
    </row>
    <row r="2453" spans="9:54" x14ac:dyDescent="0.25">
      <c r="I2453" s="23"/>
      <c r="AE2453" s="31"/>
      <c r="AZ2453" s="575"/>
      <c r="BA2453" s="575"/>
      <c r="BB2453" s="575"/>
    </row>
    <row r="2454" spans="9:54" x14ac:dyDescent="0.25">
      <c r="I2454" s="23"/>
      <c r="AE2454" s="31"/>
      <c r="AZ2454" s="575"/>
      <c r="BA2454" s="575"/>
      <c r="BB2454" s="575"/>
    </row>
    <row r="2455" spans="9:54" x14ac:dyDescent="0.25">
      <c r="I2455" s="23"/>
      <c r="AE2455" s="31"/>
      <c r="AZ2455" s="575"/>
      <c r="BA2455" s="575"/>
      <c r="BB2455" s="575"/>
    </row>
    <row r="2456" spans="9:54" x14ac:dyDescent="0.25">
      <c r="I2456" s="23"/>
      <c r="AE2456" s="31"/>
      <c r="AZ2456" s="575"/>
      <c r="BA2456" s="575"/>
      <c r="BB2456" s="575"/>
    </row>
    <row r="2457" spans="9:54" x14ac:dyDescent="0.25">
      <c r="I2457" s="23"/>
      <c r="AE2457" s="31"/>
      <c r="AZ2457" s="575"/>
      <c r="BA2457" s="575"/>
      <c r="BB2457" s="575"/>
    </row>
    <row r="2458" spans="9:54" x14ac:dyDescent="0.25">
      <c r="I2458" s="23"/>
      <c r="AE2458" s="31"/>
      <c r="AZ2458" s="575"/>
      <c r="BA2458" s="575"/>
      <c r="BB2458" s="575"/>
    </row>
    <row r="2459" spans="9:54" x14ac:dyDescent="0.25">
      <c r="I2459" s="23"/>
      <c r="AE2459" s="31"/>
      <c r="AZ2459" s="575"/>
      <c r="BA2459" s="575"/>
      <c r="BB2459" s="575"/>
    </row>
    <row r="2460" spans="9:54" x14ac:dyDescent="0.25">
      <c r="I2460" s="23"/>
      <c r="AE2460" s="31"/>
      <c r="AZ2460" s="575"/>
      <c r="BA2460" s="575"/>
      <c r="BB2460" s="575"/>
    </row>
    <row r="2461" spans="9:54" x14ac:dyDescent="0.25">
      <c r="I2461" s="23"/>
      <c r="AE2461" s="31"/>
      <c r="AZ2461" s="575"/>
      <c r="BA2461" s="575"/>
      <c r="BB2461" s="575"/>
    </row>
    <row r="2462" spans="9:54" x14ac:dyDescent="0.25">
      <c r="I2462" s="23"/>
      <c r="AE2462" s="31"/>
      <c r="AZ2462" s="575"/>
      <c r="BA2462" s="575"/>
      <c r="BB2462" s="575"/>
    </row>
    <row r="2463" spans="9:54" x14ac:dyDescent="0.25">
      <c r="I2463" s="23"/>
      <c r="AE2463" s="31"/>
      <c r="AZ2463" s="575"/>
      <c r="BA2463" s="575"/>
      <c r="BB2463" s="575"/>
    </row>
    <row r="2464" spans="9:54" x14ac:dyDescent="0.25">
      <c r="I2464" s="23"/>
      <c r="AE2464" s="31"/>
      <c r="AZ2464" s="575"/>
      <c r="BA2464" s="575"/>
      <c r="BB2464" s="575"/>
    </row>
    <row r="2465" spans="9:54" x14ac:dyDescent="0.25">
      <c r="I2465" s="23"/>
      <c r="AE2465" s="31"/>
      <c r="AZ2465" s="575"/>
      <c r="BA2465" s="575"/>
      <c r="BB2465" s="575"/>
    </row>
    <row r="2466" spans="9:54" x14ac:dyDescent="0.25">
      <c r="I2466" s="23"/>
      <c r="AE2466" s="31"/>
      <c r="AZ2466" s="575"/>
      <c r="BA2466" s="575"/>
      <c r="BB2466" s="575"/>
    </row>
    <row r="2467" spans="9:54" x14ac:dyDescent="0.25">
      <c r="I2467" s="23"/>
      <c r="AE2467" s="31"/>
      <c r="AZ2467" s="575"/>
      <c r="BA2467" s="575"/>
      <c r="BB2467" s="575"/>
    </row>
    <row r="2468" spans="9:54" x14ac:dyDescent="0.25">
      <c r="I2468" s="23"/>
      <c r="AE2468" s="31"/>
      <c r="AZ2468" s="575"/>
      <c r="BA2468" s="575"/>
      <c r="BB2468" s="575"/>
    </row>
    <row r="2469" spans="9:54" x14ac:dyDescent="0.25">
      <c r="I2469" s="23"/>
      <c r="AE2469" s="31"/>
      <c r="AZ2469" s="575"/>
      <c r="BA2469" s="575"/>
      <c r="BB2469" s="575"/>
    </row>
    <row r="2470" spans="9:54" x14ac:dyDescent="0.25">
      <c r="I2470" s="23"/>
      <c r="AE2470" s="31"/>
      <c r="AZ2470" s="575"/>
      <c r="BA2470" s="575"/>
      <c r="BB2470" s="575"/>
    </row>
    <row r="2471" spans="9:54" x14ac:dyDescent="0.25">
      <c r="I2471" s="23"/>
      <c r="AE2471" s="31"/>
      <c r="AZ2471" s="575"/>
      <c r="BA2471" s="575"/>
      <c r="BB2471" s="575"/>
    </row>
    <row r="2472" spans="9:54" x14ac:dyDescent="0.25">
      <c r="I2472" s="23"/>
      <c r="AE2472" s="31"/>
      <c r="AZ2472" s="575"/>
      <c r="BA2472" s="575"/>
      <c r="BB2472" s="575"/>
    </row>
    <row r="2473" spans="9:54" x14ac:dyDescent="0.25">
      <c r="I2473" s="23"/>
      <c r="AE2473" s="31"/>
      <c r="AZ2473" s="575"/>
      <c r="BA2473" s="575"/>
      <c r="BB2473" s="575"/>
    </row>
    <row r="2474" spans="9:54" x14ac:dyDescent="0.25">
      <c r="I2474" s="23"/>
      <c r="AE2474" s="31"/>
      <c r="AZ2474" s="575"/>
      <c r="BA2474" s="575"/>
      <c r="BB2474" s="575"/>
    </row>
    <row r="2475" spans="9:54" x14ac:dyDescent="0.25">
      <c r="I2475" s="23"/>
      <c r="AE2475" s="31"/>
      <c r="AZ2475" s="575"/>
      <c r="BA2475" s="575"/>
      <c r="BB2475" s="575"/>
    </row>
    <row r="2476" spans="9:54" x14ac:dyDescent="0.25">
      <c r="I2476" s="23"/>
      <c r="AE2476" s="31"/>
      <c r="AZ2476" s="575"/>
      <c r="BA2476" s="575"/>
      <c r="BB2476" s="575"/>
    </row>
    <row r="2477" spans="9:54" x14ac:dyDescent="0.25">
      <c r="I2477" s="23"/>
      <c r="AE2477" s="31"/>
      <c r="AZ2477" s="575"/>
      <c r="BA2477" s="575"/>
      <c r="BB2477" s="575"/>
    </row>
    <row r="2478" spans="9:54" x14ac:dyDescent="0.25">
      <c r="I2478" s="23"/>
      <c r="AE2478" s="31"/>
      <c r="AZ2478" s="575"/>
      <c r="BA2478" s="575"/>
      <c r="BB2478" s="575"/>
    </row>
    <row r="2479" spans="9:54" x14ac:dyDescent="0.25">
      <c r="I2479" s="23"/>
      <c r="AE2479" s="31"/>
      <c r="AZ2479" s="575"/>
      <c r="BA2479" s="575"/>
      <c r="BB2479" s="575"/>
    </row>
    <row r="2480" spans="9:54" x14ac:dyDescent="0.25">
      <c r="I2480" s="23"/>
      <c r="AE2480" s="31"/>
      <c r="AZ2480" s="575"/>
      <c r="BA2480" s="575"/>
      <c r="BB2480" s="575"/>
    </row>
    <row r="2481" spans="9:54" x14ac:dyDescent="0.25">
      <c r="I2481" s="23"/>
      <c r="AE2481" s="31"/>
      <c r="AZ2481" s="575"/>
      <c r="BA2481" s="575"/>
      <c r="BB2481" s="575"/>
    </row>
    <row r="2482" spans="9:54" x14ac:dyDescent="0.25">
      <c r="I2482" s="23"/>
      <c r="AE2482" s="31"/>
      <c r="AZ2482" s="575"/>
      <c r="BA2482" s="575"/>
      <c r="BB2482" s="575"/>
    </row>
    <row r="2483" spans="9:54" x14ac:dyDescent="0.25">
      <c r="I2483" s="23"/>
      <c r="AE2483" s="31"/>
      <c r="AZ2483" s="575"/>
      <c r="BA2483" s="575"/>
      <c r="BB2483" s="575"/>
    </row>
    <row r="2484" spans="9:54" x14ac:dyDescent="0.25">
      <c r="I2484" s="23"/>
      <c r="AE2484" s="31"/>
      <c r="AZ2484" s="575"/>
      <c r="BA2484" s="575"/>
      <c r="BB2484" s="575"/>
    </row>
    <row r="2485" spans="9:54" x14ac:dyDescent="0.25">
      <c r="I2485" s="23"/>
      <c r="AE2485" s="31"/>
      <c r="AZ2485" s="575"/>
      <c r="BA2485" s="575"/>
      <c r="BB2485" s="575"/>
    </row>
    <row r="2486" spans="9:54" x14ac:dyDescent="0.25">
      <c r="I2486" s="23"/>
      <c r="AE2486" s="31"/>
      <c r="AZ2486" s="575"/>
      <c r="BA2486" s="575"/>
      <c r="BB2486" s="575"/>
    </row>
    <row r="2487" spans="9:54" x14ac:dyDescent="0.25">
      <c r="I2487" s="23"/>
      <c r="AE2487" s="31"/>
      <c r="AZ2487" s="575"/>
      <c r="BA2487" s="575"/>
      <c r="BB2487" s="575"/>
    </row>
    <row r="2488" spans="9:54" x14ac:dyDescent="0.25">
      <c r="I2488" s="23"/>
      <c r="AE2488" s="31"/>
      <c r="AZ2488" s="575"/>
      <c r="BA2488" s="575"/>
      <c r="BB2488" s="575"/>
    </row>
    <row r="2489" spans="9:54" x14ac:dyDescent="0.25">
      <c r="I2489" s="23"/>
      <c r="AE2489" s="31"/>
      <c r="AZ2489" s="575"/>
      <c r="BA2489" s="575"/>
      <c r="BB2489" s="575"/>
    </row>
    <row r="2490" spans="9:54" x14ac:dyDescent="0.25">
      <c r="I2490" s="23"/>
      <c r="AE2490" s="31"/>
      <c r="AZ2490" s="575"/>
      <c r="BA2490" s="575"/>
      <c r="BB2490" s="575"/>
    </row>
    <row r="2491" spans="9:54" x14ac:dyDescent="0.25">
      <c r="I2491" s="23"/>
      <c r="AE2491" s="31"/>
      <c r="AZ2491" s="575"/>
      <c r="BA2491" s="575"/>
      <c r="BB2491" s="575"/>
    </row>
    <row r="2492" spans="9:54" x14ac:dyDescent="0.25">
      <c r="I2492" s="23"/>
      <c r="AE2492" s="31"/>
      <c r="AZ2492" s="575"/>
      <c r="BA2492" s="575"/>
      <c r="BB2492" s="575"/>
    </row>
    <row r="2493" spans="9:54" x14ac:dyDescent="0.25">
      <c r="I2493" s="23"/>
      <c r="AE2493" s="31"/>
      <c r="AZ2493" s="575"/>
      <c r="BA2493" s="575"/>
      <c r="BB2493" s="575"/>
    </row>
    <row r="2494" spans="9:54" x14ac:dyDescent="0.25">
      <c r="I2494" s="23"/>
      <c r="AE2494" s="31"/>
      <c r="AZ2494" s="575"/>
      <c r="BA2494" s="575"/>
      <c r="BB2494" s="575"/>
    </row>
    <row r="2495" spans="9:54" x14ac:dyDescent="0.25">
      <c r="I2495" s="23"/>
      <c r="AE2495" s="31"/>
      <c r="AZ2495" s="575"/>
      <c r="BA2495" s="575"/>
      <c r="BB2495" s="575"/>
    </row>
    <row r="2496" spans="9:54" x14ac:dyDescent="0.25">
      <c r="I2496" s="23"/>
      <c r="AE2496" s="31"/>
      <c r="AZ2496" s="575"/>
      <c r="BA2496" s="575"/>
      <c r="BB2496" s="575"/>
    </row>
    <row r="2497" spans="9:54" x14ac:dyDescent="0.25">
      <c r="I2497" s="23"/>
      <c r="AE2497" s="31"/>
      <c r="AZ2497" s="575"/>
      <c r="BA2497" s="575"/>
      <c r="BB2497" s="575"/>
    </row>
    <row r="2498" spans="9:54" x14ac:dyDescent="0.25">
      <c r="I2498" s="23"/>
      <c r="AE2498" s="31"/>
      <c r="AZ2498" s="575"/>
      <c r="BA2498" s="575"/>
      <c r="BB2498" s="575"/>
    </row>
    <row r="2499" spans="9:54" x14ac:dyDescent="0.25">
      <c r="I2499" s="23"/>
      <c r="AE2499" s="31"/>
      <c r="AZ2499" s="575"/>
      <c r="BA2499" s="575"/>
      <c r="BB2499" s="575"/>
    </row>
    <row r="2500" spans="9:54" x14ac:dyDescent="0.25">
      <c r="I2500" s="23"/>
      <c r="AE2500" s="31"/>
      <c r="AZ2500" s="575"/>
      <c r="BA2500" s="575"/>
      <c r="BB2500" s="575"/>
    </row>
    <row r="2501" spans="9:54" x14ac:dyDescent="0.25">
      <c r="I2501" s="23"/>
      <c r="AE2501" s="31"/>
      <c r="AZ2501" s="575"/>
      <c r="BA2501" s="575"/>
      <c r="BB2501" s="575"/>
    </row>
    <row r="2502" spans="9:54" x14ac:dyDescent="0.25">
      <c r="I2502" s="23"/>
      <c r="AE2502" s="31"/>
      <c r="AZ2502" s="575"/>
      <c r="BA2502" s="575"/>
      <c r="BB2502" s="575"/>
    </row>
    <row r="2503" spans="9:54" x14ac:dyDescent="0.25">
      <c r="I2503" s="23"/>
      <c r="AE2503" s="31"/>
      <c r="AZ2503" s="575"/>
      <c r="BA2503" s="575"/>
      <c r="BB2503" s="575"/>
    </row>
    <row r="2504" spans="9:54" x14ac:dyDescent="0.25">
      <c r="I2504" s="23"/>
      <c r="AE2504" s="31"/>
      <c r="AZ2504" s="575"/>
      <c r="BA2504" s="575"/>
      <c r="BB2504" s="575"/>
    </row>
    <row r="2505" spans="9:54" x14ac:dyDescent="0.25">
      <c r="I2505" s="23"/>
      <c r="AE2505" s="31"/>
      <c r="AZ2505" s="575"/>
      <c r="BA2505" s="575"/>
      <c r="BB2505" s="575"/>
    </row>
    <row r="2506" spans="9:54" x14ac:dyDescent="0.25">
      <c r="I2506" s="23"/>
      <c r="AE2506" s="31"/>
      <c r="AZ2506" s="575"/>
      <c r="BA2506" s="575"/>
      <c r="BB2506" s="575"/>
    </row>
    <row r="2507" spans="9:54" x14ac:dyDescent="0.25">
      <c r="I2507" s="23"/>
      <c r="AE2507" s="31"/>
      <c r="AZ2507" s="575"/>
      <c r="BA2507" s="575"/>
      <c r="BB2507" s="575"/>
    </row>
    <row r="2508" spans="9:54" x14ac:dyDescent="0.25">
      <c r="I2508" s="23"/>
      <c r="AE2508" s="31"/>
      <c r="AZ2508" s="575"/>
      <c r="BA2508" s="575"/>
      <c r="BB2508" s="575"/>
    </row>
    <row r="2509" spans="9:54" x14ac:dyDescent="0.25">
      <c r="I2509" s="23"/>
      <c r="AE2509" s="31"/>
      <c r="AZ2509" s="575"/>
      <c r="BA2509" s="575"/>
      <c r="BB2509" s="575"/>
    </row>
    <row r="2510" spans="9:54" x14ac:dyDescent="0.25">
      <c r="I2510" s="23"/>
      <c r="AE2510" s="31"/>
      <c r="AZ2510" s="575"/>
      <c r="BA2510" s="575"/>
      <c r="BB2510" s="575"/>
    </row>
    <row r="2511" spans="9:54" x14ac:dyDescent="0.25">
      <c r="I2511" s="23"/>
      <c r="AE2511" s="31"/>
      <c r="AZ2511" s="575"/>
      <c r="BA2511" s="575"/>
      <c r="BB2511" s="575"/>
    </row>
    <row r="2512" spans="9:54" x14ac:dyDescent="0.25">
      <c r="I2512" s="23"/>
      <c r="AE2512" s="31"/>
      <c r="AZ2512" s="575"/>
      <c r="BA2512" s="575"/>
      <c r="BB2512" s="575"/>
    </row>
    <row r="2513" spans="9:54" x14ac:dyDescent="0.25">
      <c r="I2513" s="23"/>
      <c r="AE2513" s="31"/>
      <c r="AZ2513" s="575"/>
      <c r="BA2513" s="575"/>
      <c r="BB2513" s="575"/>
    </row>
    <row r="2514" spans="9:54" x14ac:dyDescent="0.25">
      <c r="I2514" s="23"/>
      <c r="AE2514" s="31"/>
      <c r="AZ2514" s="575"/>
      <c r="BA2514" s="575"/>
      <c r="BB2514" s="575"/>
    </row>
    <row r="2515" spans="9:54" x14ac:dyDescent="0.25">
      <c r="I2515" s="23"/>
      <c r="AE2515" s="31"/>
      <c r="AZ2515" s="575"/>
      <c r="BA2515" s="575"/>
      <c r="BB2515" s="575"/>
    </row>
    <row r="2516" spans="9:54" x14ac:dyDescent="0.25">
      <c r="I2516" s="23"/>
      <c r="AE2516" s="31"/>
      <c r="AZ2516" s="575"/>
      <c r="BA2516" s="575"/>
      <c r="BB2516" s="575"/>
    </row>
    <row r="2517" spans="9:54" x14ac:dyDescent="0.25">
      <c r="I2517" s="23"/>
      <c r="AE2517" s="31"/>
      <c r="AZ2517" s="575"/>
      <c r="BA2517" s="575"/>
      <c r="BB2517" s="575"/>
    </row>
    <row r="2518" spans="9:54" x14ac:dyDescent="0.25">
      <c r="I2518" s="23"/>
      <c r="AE2518" s="31"/>
      <c r="AZ2518" s="575"/>
      <c r="BA2518" s="575"/>
      <c r="BB2518" s="575"/>
    </row>
    <row r="2519" spans="9:54" x14ac:dyDescent="0.25">
      <c r="I2519" s="23"/>
      <c r="AE2519" s="31"/>
      <c r="AZ2519" s="575"/>
      <c r="BA2519" s="575"/>
      <c r="BB2519" s="575"/>
    </row>
    <row r="2520" spans="9:54" x14ac:dyDescent="0.25">
      <c r="I2520" s="23"/>
      <c r="AE2520" s="31"/>
      <c r="AZ2520" s="575"/>
      <c r="BA2520" s="575"/>
      <c r="BB2520" s="575"/>
    </row>
    <row r="2521" spans="9:54" x14ac:dyDescent="0.25">
      <c r="I2521" s="23"/>
      <c r="AE2521" s="31"/>
      <c r="AZ2521" s="575"/>
      <c r="BA2521" s="575"/>
      <c r="BB2521" s="575"/>
    </row>
    <row r="2522" spans="9:54" x14ac:dyDescent="0.25">
      <c r="I2522" s="23"/>
      <c r="AE2522" s="31"/>
      <c r="AZ2522" s="575"/>
      <c r="BA2522" s="575"/>
      <c r="BB2522" s="575"/>
    </row>
    <row r="2523" spans="9:54" x14ac:dyDescent="0.25">
      <c r="I2523" s="23"/>
      <c r="AE2523" s="31"/>
      <c r="AZ2523" s="575"/>
      <c r="BA2523" s="575"/>
      <c r="BB2523" s="575"/>
    </row>
    <row r="2524" spans="9:54" x14ac:dyDescent="0.25">
      <c r="I2524" s="23"/>
      <c r="AE2524" s="31"/>
      <c r="AZ2524" s="575"/>
      <c r="BA2524" s="575"/>
      <c r="BB2524" s="575"/>
    </row>
    <row r="2525" spans="9:54" x14ac:dyDescent="0.25">
      <c r="I2525" s="23"/>
      <c r="AE2525" s="31"/>
      <c r="AZ2525" s="575"/>
      <c r="BA2525" s="575"/>
      <c r="BB2525" s="575"/>
    </row>
    <row r="2526" spans="9:54" x14ac:dyDescent="0.25">
      <c r="I2526" s="23"/>
      <c r="AE2526" s="31"/>
      <c r="AZ2526" s="575"/>
      <c r="BA2526" s="575"/>
      <c r="BB2526" s="575"/>
    </row>
    <row r="2527" spans="9:54" x14ac:dyDescent="0.25">
      <c r="I2527" s="23"/>
      <c r="AE2527" s="31"/>
      <c r="AZ2527" s="575"/>
      <c r="BA2527" s="575"/>
      <c r="BB2527" s="575"/>
    </row>
    <row r="2528" spans="9:54" x14ac:dyDescent="0.25">
      <c r="I2528" s="23"/>
      <c r="AE2528" s="31"/>
      <c r="AZ2528" s="575"/>
      <c r="BA2528" s="575"/>
      <c r="BB2528" s="575"/>
    </row>
    <row r="2529" spans="9:54" x14ac:dyDescent="0.25">
      <c r="I2529" s="23"/>
      <c r="AE2529" s="31"/>
      <c r="AZ2529" s="575"/>
      <c r="BA2529" s="575"/>
      <c r="BB2529" s="575"/>
    </row>
    <row r="2530" spans="9:54" x14ac:dyDescent="0.25">
      <c r="I2530" s="23"/>
      <c r="AE2530" s="31"/>
      <c r="AZ2530" s="575"/>
      <c r="BA2530" s="575"/>
      <c r="BB2530" s="575"/>
    </row>
    <row r="2531" spans="9:54" x14ac:dyDescent="0.25">
      <c r="I2531" s="23"/>
      <c r="AE2531" s="31"/>
      <c r="AZ2531" s="575"/>
      <c r="BA2531" s="575"/>
      <c r="BB2531" s="575"/>
    </row>
    <row r="2532" spans="9:54" x14ac:dyDescent="0.25">
      <c r="I2532" s="23"/>
      <c r="AE2532" s="31"/>
      <c r="AZ2532" s="575"/>
      <c r="BA2532" s="575"/>
      <c r="BB2532" s="575"/>
    </row>
    <row r="2533" spans="9:54" x14ac:dyDescent="0.25">
      <c r="I2533" s="23"/>
      <c r="AE2533" s="31"/>
      <c r="AZ2533" s="575"/>
      <c r="BA2533" s="575"/>
      <c r="BB2533" s="575"/>
    </row>
    <row r="2534" spans="9:54" x14ac:dyDescent="0.25">
      <c r="I2534" s="23"/>
      <c r="AE2534" s="31"/>
      <c r="AZ2534" s="575"/>
      <c r="BA2534" s="575"/>
      <c r="BB2534" s="575"/>
    </row>
    <row r="2535" spans="9:54" x14ac:dyDescent="0.25">
      <c r="I2535" s="23"/>
      <c r="AE2535" s="31"/>
      <c r="AZ2535" s="575"/>
      <c r="BA2535" s="575"/>
      <c r="BB2535" s="575"/>
    </row>
    <row r="2536" spans="9:54" x14ac:dyDescent="0.25">
      <c r="I2536" s="23"/>
      <c r="AE2536" s="31"/>
      <c r="AZ2536" s="575"/>
      <c r="BA2536" s="575"/>
      <c r="BB2536" s="575"/>
    </row>
    <row r="2537" spans="9:54" x14ac:dyDescent="0.25">
      <c r="I2537" s="23"/>
      <c r="AE2537" s="31"/>
      <c r="AZ2537" s="575"/>
      <c r="BA2537" s="575"/>
      <c r="BB2537" s="575"/>
    </row>
    <row r="2538" spans="9:54" x14ac:dyDescent="0.25">
      <c r="I2538" s="23"/>
      <c r="AE2538" s="31"/>
      <c r="AZ2538" s="575"/>
      <c r="BA2538" s="575"/>
      <c r="BB2538" s="575"/>
    </row>
    <row r="2539" spans="9:54" x14ac:dyDescent="0.25">
      <c r="I2539" s="23"/>
      <c r="AE2539" s="31"/>
      <c r="AZ2539" s="575"/>
      <c r="BA2539" s="575"/>
      <c r="BB2539" s="575"/>
    </row>
    <row r="2540" spans="9:54" x14ac:dyDescent="0.25">
      <c r="I2540" s="23"/>
      <c r="AE2540" s="31"/>
      <c r="AZ2540" s="575"/>
      <c r="BA2540" s="575"/>
      <c r="BB2540" s="575"/>
    </row>
    <row r="2541" spans="9:54" x14ac:dyDescent="0.25">
      <c r="I2541" s="23"/>
      <c r="AE2541" s="31"/>
      <c r="AZ2541" s="575"/>
      <c r="BA2541" s="575"/>
      <c r="BB2541" s="575"/>
    </row>
    <row r="2542" spans="9:54" x14ac:dyDescent="0.25">
      <c r="I2542" s="23"/>
      <c r="AE2542" s="31"/>
      <c r="AZ2542" s="575"/>
      <c r="BA2542" s="575"/>
      <c r="BB2542" s="575"/>
    </row>
    <row r="2543" spans="9:54" x14ac:dyDescent="0.25">
      <c r="I2543" s="23"/>
      <c r="AE2543" s="31"/>
      <c r="AZ2543" s="575"/>
      <c r="BA2543" s="575"/>
      <c r="BB2543" s="575"/>
    </row>
    <row r="2544" spans="9:54" x14ac:dyDescent="0.25">
      <c r="I2544" s="23"/>
      <c r="AE2544" s="31"/>
      <c r="AZ2544" s="575"/>
      <c r="BA2544" s="575"/>
      <c r="BB2544" s="575"/>
    </row>
    <row r="2545" spans="9:54" x14ac:dyDescent="0.25">
      <c r="I2545" s="23"/>
      <c r="AE2545" s="31"/>
      <c r="AZ2545" s="575"/>
      <c r="BA2545" s="575"/>
      <c r="BB2545" s="575"/>
    </row>
    <row r="2546" spans="9:54" x14ac:dyDescent="0.25">
      <c r="I2546" s="23"/>
      <c r="AE2546" s="31"/>
      <c r="AZ2546" s="575"/>
      <c r="BA2546" s="575"/>
      <c r="BB2546" s="575"/>
    </row>
    <row r="2547" spans="9:54" x14ac:dyDescent="0.25">
      <c r="I2547" s="23"/>
      <c r="AE2547" s="31"/>
      <c r="AZ2547" s="575"/>
      <c r="BA2547" s="575"/>
      <c r="BB2547" s="575"/>
    </row>
    <row r="2548" spans="9:54" x14ac:dyDescent="0.25">
      <c r="I2548" s="23"/>
      <c r="AE2548" s="31"/>
      <c r="AZ2548" s="575"/>
      <c r="BA2548" s="575"/>
      <c r="BB2548" s="575"/>
    </row>
    <row r="2549" spans="9:54" x14ac:dyDescent="0.25">
      <c r="I2549" s="23"/>
      <c r="AE2549" s="31"/>
      <c r="AZ2549" s="575"/>
      <c r="BA2549" s="575"/>
      <c r="BB2549" s="575"/>
    </row>
    <row r="2550" spans="9:54" x14ac:dyDescent="0.25">
      <c r="I2550" s="23"/>
      <c r="AE2550" s="31"/>
      <c r="AZ2550" s="575"/>
      <c r="BA2550" s="575"/>
      <c r="BB2550" s="575"/>
    </row>
    <row r="2551" spans="9:54" x14ac:dyDescent="0.25">
      <c r="I2551" s="23"/>
      <c r="AE2551" s="31"/>
      <c r="AZ2551" s="575"/>
      <c r="BA2551" s="575"/>
      <c r="BB2551" s="575"/>
    </row>
    <row r="2552" spans="9:54" x14ac:dyDescent="0.25">
      <c r="I2552" s="23"/>
      <c r="AE2552" s="31"/>
      <c r="AZ2552" s="575"/>
      <c r="BA2552" s="575"/>
      <c r="BB2552" s="575"/>
    </row>
    <row r="2553" spans="9:54" x14ac:dyDescent="0.25">
      <c r="I2553" s="23"/>
      <c r="AE2553" s="31"/>
      <c r="AZ2553" s="575"/>
      <c r="BA2553" s="575"/>
      <c r="BB2553" s="575"/>
    </row>
    <row r="2554" spans="9:54" x14ac:dyDescent="0.25">
      <c r="I2554" s="23"/>
      <c r="AE2554" s="31"/>
      <c r="AZ2554" s="575"/>
      <c r="BA2554" s="575"/>
      <c r="BB2554" s="575"/>
    </row>
    <row r="2555" spans="9:54" x14ac:dyDescent="0.25">
      <c r="I2555" s="23"/>
      <c r="AE2555" s="31"/>
      <c r="AZ2555" s="575"/>
      <c r="BA2555" s="575"/>
      <c r="BB2555" s="575"/>
    </row>
    <row r="2556" spans="9:54" x14ac:dyDescent="0.25">
      <c r="I2556" s="23"/>
      <c r="AE2556" s="31"/>
      <c r="AZ2556" s="575"/>
      <c r="BA2556" s="575"/>
      <c r="BB2556" s="575"/>
    </row>
    <row r="2557" spans="9:54" x14ac:dyDescent="0.25">
      <c r="I2557" s="23"/>
      <c r="AE2557" s="31"/>
      <c r="AZ2557" s="575"/>
      <c r="BA2557" s="575"/>
      <c r="BB2557" s="575"/>
    </row>
    <row r="2558" spans="9:54" x14ac:dyDescent="0.25">
      <c r="I2558" s="23"/>
      <c r="AE2558" s="31"/>
      <c r="AZ2558" s="575"/>
      <c r="BA2558" s="575"/>
      <c r="BB2558" s="575"/>
    </row>
    <row r="2559" spans="9:54" x14ac:dyDescent="0.25">
      <c r="I2559" s="23"/>
      <c r="AE2559" s="31"/>
      <c r="AZ2559" s="575"/>
      <c r="BA2559" s="575"/>
      <c r="BB2559" s="575"/>
    </row>
    <row r="2560" spans="9:54" x14ac:dyDescent="0.25">
      <c r="I2560" s="23"/>
      <c r="AE2560" s="31"/>
      <c r="AZ2560" s="575"/>
      <c r="BA2560" s="575"/>
      <c r="BB2560" s="575"/>
    </row>
    <row r="2561" spans="9:54" x14ac:dyDescent="0.25">
      <c r="I2561" s="23"/>
      <c r="AE2561" s="31"/>
      <c r="AZ2561" s="575"/>
      <c r="BA2561" s="575"/>
      <c r="BB2561" s="575"/>
    </row>
    <row r="2562" spans="9:54" x14ac:dyDescent="0.25">
      <c r="I2562" s="23"/>
      <c r="AE2562" s="31"/>
      <c r="AZ2562" s="575"/>
      <c r="BA2562" s="575"/>
      <c r="BB2562" s="575"/>
    </row>
    <row r="2563" spans="9:54" x14ac:dyDescent="0.25">
      <c r="I2563" s="23"/>
      <c r="AE2563" s="31"/>
      <c r="AZ2563" s="575"/>
      <c r="BA2563" s="575"/>
      <c r="BB2563" s="575"/>
    </row>
    <row r="2564" spans="9:54" x14ac:dyDescent="0.25">
      <c r="I2564" s="23"/>
      <c r="AE2564" s="31"/>
      <c r="AZ2564" s="575"/>
      <c r="BA2564" s="575"/>
      <c r="BB2564" s="575"/>
    </row>
    <row r="2565" spans="9:54" x14ac:dyDescent="0.25">
      <c r="I2565" s="23"/>
      <c r="AE2565" s="31"/>
      <c r="AZ2565" s="575"/>
      <c r="BA2565" s="575"/>
      <c r="BB2565" s="575"/>
    </row>
    <row r="2566" spans="9:54" x14ac:dyDescent="0.25">
      <c r="I2566" s="23"/>
      <c r="AE2566" s="31"/>
      <c r="AZ2566" s="575"/>
      <c r="BA2566" s="575"/>
      <c r="BB2566" s="575"/>
    </row>
    <row r="2567" spans="9:54" x14ac:dyDescent="0.25">
      <c r="I2567" s="23"/>
      <c r="AE2567" s="31"/>
      <c r="AZ2567" s="575"/>
      <c r="BA2567" s="575"/>
      <c r="BB2567" s="575"/>
    </row>
    <row r="2568" spans="9:54" x14ac:dyDescent="0.25">
      <c r="I2568" s="23"/>
      <c r="AE2568" s="31"/>
      <c r="AZ2568" s="575"/>
      <c r="BA2568" s="575"/>
      <c r="BB2568" s="575"/>
    </row>
    <row r="2569" spans="9:54" x14ac:dyDescent="0.25">
      <c r="I2569" s="23"/>
      <c r="AE2569" s="31"/>
      <c r="AZ2569" s="575"/>
      <c r="BA2569" s="575"/>
      <c r="BB2569" s="575"/>
    </row>
    <row r="2570" spans="9:54" x14ac:dyDescent="0.25">
      <c r="I2570" s="23"/>
      <c r="AE2570" s="31"/>
      <c r="AZ2570" s="575"/>
      <c r="BA2570" s="575"/>
      <c r="BB2570" s="575"/>
    </row>
    <row r="2571" spans="9:54" x14ac:dyDescent="0.25">
      <c r="I2571" s="23"/>
      <c r="AE2571" s="31"/>
      <c r="AZ2571" s="575"/>
      <c r="BA2571" s="575"/>
      <c r="BB2571" s="575"/>
    </row>
    <row r="2572" spans="9:54" x14ac:dyDescent="0.25">
      <c r="I2572" s="23"/>
      <c r="AE2572" s="31"/>
      <c r="AZ2572" s="575"/>
      <c r="BA2572" s="575"/>
      <c r="BB2572" s="575"/>
    </row>
    <row r="2573" spans="9:54" x14ac:dyDescent="0.25">
      <c r="I2573" s="23"/>
      <c r="AE2573" s="31"/>
      <c r="AZ2573" s="575"/>
      <c r="BA2573" s="575"/>
      <c r="BB2573" s="575"/>
    </row>
    <row r="2574" spans="9:54" x14ac:dyDescent="0.25">
      <c r="I2574" s="23"/>
      <c r="AE2574" s="31"/>
      <c r="AZ2574" s="575"/>
      <c r="BA2574" s="575"/>
      <c r="BB2574" s="575"/>
    </row>
    <row r="2575" spans="9:54" x14ac:dyDescent="0.25">
      <c r="I2575" s="23"/>
      <c r="AE2575" s="31"/>
      <c r="AZ2575" s="575"/>
      <c r="BA2575" s="575"/>
      <c r="BB2575" s="575"/>
    </row>
    <row r="2576" spans="9:54" x14ac:dyDescent="0.25">
      <c r="I2576" s="23"/>
      <c r="AE2576" s="31"/>
      <c r="AZ2576" s="575"/>
      <c r="BA2576" s="575"/>
      <c r="BB2576" s="575"/>
    </row>
    <row r="2577" spans="9:54" x14ac:dyDescent="0.25">
      <c r="I2577" s="23"/>
      <c r="AE2577" s="31"/>
      <c r="AZ2577" s="575"/>
      <c r="BA2577" s="575"/>
      <c r="BB2577" s="575"/>
    </row>
    <row r="2578" spans="9:54" x14ac:dyDescent="0.25">
      <c r="I2578" s="23"/>
      <c r="AE2578" s="31"/>
      <c r="AZ2578" s="575"/>
      <c r="BA2578" s="575"/>
      <c r="BB2578" s="575"/>
    </row>
    <row r="2579" spans="9:54" x14ac:dyDescent="0.25">
      <c r="I2579" s="23"/>
      <c r="AE2579" s="31"/>
      <c r="AZ2579" s="575"/>
      <c r="BA2579" s="575"/>
      <c r="BB2579" s="575"/>
    </row>
    <row r="2580" spans="9:54" x14ac:dyDescent="0.25">
      <c r="I2580" s="23"/>
      <c r="AE2580" s="31"/>
      <c r="AZ2580" s="575"/>
      <c r="BA2580" s="575"/>
      <c r="BB2580" s="575"/>
    </row>
    <row r="2581" spans="9:54" x14ac:dyDescent="0.25">
      <c r="I2581" s="23"/>
      <c r="AE2581" s="31"/>
      <c r="AZ2581" s="575"/>
      <c r="BA2581" s="575"/>
      <c r="BB2581" s="575"/>
    </row>
    <row r="2582" spans="9:54" x14ac:dyDescent="0.25">
      <c r="I2582" s="23"/>
      <c r="AE2582" s="31"/>
      <c r="AZ2582" s="575"/>
      <c r="BA2582" s="575"/>
      <c r="BB2582" s="575"/>
    </row>
    <row r="2583" spans="9:54" x14ac:dyDescent="0.25">
      <c r="I2583" s="23"/>
      <c r="AE2583" s="31"/>
      <c r="AZ2583" s="575"/>
      <c r="BA2583" s="575"/>
      <c r="BB2583" s="575"/>
    </row>
    <row r="2584" spans="9:54" x14ac:dyDescent="0.25">
      <c r="I2584" s="23"/>
      <c r="AE2584" s="31"/>
      <c r="AZ2584" s="575"/>
      <c r="BA2584" s="575"/>
      <c r="BB2584" s="575"/>
    </row>
    <row r="2585" spans="9:54" x14ac:dyDescent="0.25">
      <c r="I2585" s="23"/>
      <c r="AE2585" s="31"/>
      <c r="AZ2585" s="575"/>
      <c r="BA2585" s="575"/>
      <c r="BB2585" s="575"/>
    </row>
    <row r="2586" spans="9:54" x14ac:dyDescent="0.25">
      <c r="I2586" s="23"/>
      <c r="AE2586" s="31"/>
      <c r="AZ2586" s="575"/>
      <c r="BA2586" s="575"/>
      <c r="BB2586" s="575"/>
    </row>
    <row r="2587" spans="9:54" x14ac:dyDescent="0.25">
      <c r="I2587" s="23"/>
      <c r="AE2587" s="31"/>
      <c r="AZ2587" s="575"/>
      <c r="BA2587" s="575"/>
      <c r="BB2587" s="575"/>
    </row>
    <row r="2588" spans="9:54" x14ac:dyDescent="0.25">
      <c r="I2588" s="23"/>
      <c r="AE2588" s="31"/>
      <c r="AZ2588" s="575"/>
      <c r="BA2588" s="575"/>
      <c r="BB2588" s="575"/>
    </row>
    <row r="2589" spans="9:54" x14ac:dyDescent="0.25">
      <c r="I2589" s="23"/>
      <c r="AE2589" s="31"/>
      <c r="AZ2589" s="575"/>
      <c r="BA2589" s="575"/>
      <c r="BB2589" s="575"/>
    </row>
    <row r="2590" spans="9:54" x14ac:dyDescent="0.25">
      <c r="I2590" s="23"/>
      <c r="AE2590" s="31"/>
      <c r="AZ2590" s="575"/>
      <c r="BA2590" s="575"/>
      <c r="BB2590" s="575"/>
    </row>
    <row r="2591" spans="9:54" x14ac:dyDescent="0.25">
      <c r="I2591" s="23"/>
      <c r="AE2591" s="31"/>
      <c r="AZ2591" s="575"/>
      <c r="BA2591" s="575"/>
      <c r="BB2591" s="575"/>
    </row>
    <row r="2592" spans="9:54" x14ac:dyDescent="0.25">
      <c r="I2592" s="23"/>
      <c r="AE2592" s="31"/>
      <c r="AZ2592" s="575"/>
      <c r="BA2592" s="575"/>
      <c r="BB2592" s="575"/>
    </row>
    <row r="2593" spans="9:54" x14ac:dyDescent="0.25">
      <c r="I2593" s="23"/>
      <c r="AE2593" s="31"/>
      <c r="AZ2593" s="575"/>
      <c r="BA2593" s="575"/>
      <c r="BB2593" s="575"/>
    </row>
    <row r="2594" spans="9:54" x14ac:dyDescent="0.25">
      <c r="I2594" s="23"/>
      <c r="AE2594" s="31"/>
      <c r="AZ2594" s="575"/>
      <c r="BA2594" s="575"/>
      <c r="BB2594" s="575"/>
    </row>
    <row r="2595" spans="9:54" x14ac:dyDescent="0.25">
      <c r="I2595" s="23"/>
      <c r="AE2595" s="31"/>
      <c r="AZ2595" s="575"/>
      <c r="BA2595" s="575"/>
      <c r="BB2595" s="575"/>
    </row>
    <row r="2596" spans="9:54" x14ac:dyDescent="0.25">
      <c r="I2596" s="23"/>
      <c r="AE2596" s="31"/>
      <c r="AZ2596" s="575"/>
      <c r="BA2596" s="575"/>
      <c r="BB2596" s="575"/>
    </row>
    <row r="2597" spans="9:54" x14ac:dyDescent="0.25">
      <c r="I2597" s="23"/>
      <c r="AE2597" s="31"/>
      <c r="AZ2597" s="575"/>
      <c r="BA2597" s="575"/>
      <c r="BB2597" s="575"/>
    </row>
    <row r="2598" spans="9:54" x14ac:dyDescent="0.25">
      <c r="I2598" s="23"/>
      <c r="AE2598" s="31"/>
      <c r="AZ2598" s="575"/>
      <c r="BA2598" s="575"/>
      <c r="BB2598" s="575"/>
    </row>
    <row r="2599" spans="9:54" x14ac:dyDescent="0.25">
      <c r="I2599" s="23"/>
      <c r="AE2599" s="31"/>
      <c r="AZ2599" s="575"/>
      <c r="BA2599" s="575"/>
      <c r="BB2599" s="575"/>
    </row>
    <row r="2600" spans="9:54" x14ac:dyDescent="0.25">
      <c r="I2600" s="23"/>
      <c r="AE2600" s="31"/>
      <c r="AZ2600" s="575"/>
      <c r="BA2600" s="575"/>
      <c r="BB2600" s="575"/>
    </row>
    <row r="2601" spans="9:54" x14ac:dyDescent="0.25">
      <c r="I2601" s="23"/>
      <c r="AE2601" s="31"/>
      <c r="AZ2601" s="575"/>
      <c r="BA2601" s="575"/>
      <c r="BB2601" s="575"/>
    </row>
    <row r="2602" spans="9:54" x14ac:dyDescent="0.25">
      <c r="I2602" s="23"/>
      <c r="AE2602" s="31"/>
      <c r="AZ2602" s="575"/>
      <c r="BA2602" s="575"/>
      <c r="BB2602" s="575"/>
    </row>
    <row r="2603" spans="9:54" x14ac:dyDescent="0.25">
      <c r="I2603" s="23"/>
      <c r="AE2603" s="31"/>
      <c r="AZ2603" s="575"/>
      <c r="BA2603" s="575"/>
      <c r="BB2603" s="575"/>
    </row>
    <row r="2604" spans="9:54" x14ac:dyDescent="0.25">
      <c r="I2604" s="23"/>
      <c r="AE2604" s="31"/>
      <c r="AZ2604" s="575"/>
      <c r="BA2604" s="575"/>
      <c r="BB2604" s="575"/>
    </row>
    <row r="2605" spans="9:54" x14ac:dyDescent="0.25">
      <c r="I2605" s="23"/>
      <c r="AE2605" s="31"/>
      <c r="AZ2605" s="575"/>
      <c r="BA2605" s="575"/>
      <c r="BB2605" s="575"/>
    </row>
    <row r="2606" spans="9:54" x14ac:dyDescent="0.25">
      <c r="I2606" s="23"/>
      <c r="AE2606" s="31"/>
      <c r="AZ2606" s="575"/>
      <c r="BA2606" s="575"/>
      <c r="BB2606" s="575"/>
    </row>
    <row r="2607" spans="9:54" x14ac:dyDescent="0.25">
      <c r="I2607" s="23"/>
      <c r="AE2607" s="31"/>
      <c r="AZ2607" s="575"/>
      <c r="BA2607" s="575"/>
      <c r="BB2607" s="575"/>
    </row>
    <row r="2608" spans="9:54" x14ac:dyDescent="0.25">
      <c r="I2608" s="23"/>
      <c r="AE2608" s="31"/>
      <c r="AZ2608" s="575"/>
      <c r="BA2608" s="575"/>
      <c r="BB2608" s="575"/>
    </row>
    <row r="2609" spans="9:54" x14ac:dyDescent="0.25">
      <c r="I2609" s="23"/>
      <c r="AE2609" s="31"/>
      <c r="AZ2609" s="575"/>
      <c r="BA2609" s="575"/>
      <c r="BB2609" s="575"/>
    </row>
    <row r="2610" spans="9:54" x14ac:dyDescent="0.25">
      <c r="I2610" s="23"/>
      <c r="AE2610" s="31"/>
      <c r="AZ2610" s="575"/>
      <c r="BA2610" s="575"/>
      <c r="BB2610" s="575"/>
    </row>
    <row r="2611" spans="9:54" x14ac:dyDescent="0.25">
      <c r="I2611" s="23"/>
      <c r="AE2611" s="31"/>
      <c r="AZ2611" s="575"/>
      <c r="BA2611" s="575"/>
      <c r="BB2611" s="575"/>
    </row>
    <row r="2612" spans="9:54" x14ac:dyDescent="0.25">
      <c r="I2612" s="23"/>
      <c r="AE2612" s="31"/>
      <c r="AZ2612" s="575"/>
      <c r="BA2612" s="575"/>
      <c r="BB2612" s="575"/>
    </row>
    <row r="2613" spans="9:54" x14ac:dyDescent="0.25">
      <c r="I2613" s="23"/>
      <c r="AE2613" s="31"/>
      <c r="AZ2613" s="575"/>
      <c r="BA2613" s="575"/>
      <c r="BB2613" s="575"/>
    </row>
    <row r="2614" spans="9:54" x14ac:dyDescent="0.25">
      <c r="I2614" s="23"/>
      <c r="AE2614" s="31"/>
      <c r="AZ2614" s="575"/>
      <c r="BA2614" s="575"/>
      <c r="BB2614" s="575"/>
    </row>
    <row r="2615" spans="9:54" x14ac:dyDescent="0.25">
      <c r="I2615" s="23"/>
      <c r="AE2615" s="31"/>
      <c r="AZ2615" s="575"/>
      <c r="BA2615" s="575"/>
      <c r="BB2615" s="575"/>
    </row>
    <row r="2616" spans="9:54" x14ac:dyDescent="0.25">
      <c r="I2616" s="23"/>
      <c r="AE2616" s="31"/>
      <c r="AZ2616" s="575"/>
      <c r="BA2616" s="575"/>
      <c r="BB2616" s="575"/>
    </row>
    <row r="2617" spans="9:54" x14ac:dyDescent="0.25">
      <c r="I2617" s="23"/>
      <c r="AE2617" s="31"/>
      <c r="AZ2617" s="575"/>
      <c r="BA2617" s="575"/>
      <c r="BB2617" s="575"/>
    </row>
    <row r="2618" spans="9:54" x14ac:dyDescent="0.25">
      <c r="I2618" s="23"/>
      <c r="AE2618" s="31"/>
      <c r="AZ2618" s="575"/>
      <c r="BA2618" s="575"/>
      <c r="BB2618" s="575"/>
    </row>
    <row r="2619" spans="9:54" x14ac:dyDescent="0.25">
      <c r="I2619" s="23"/>
      <c r="AE2619" s="31"/>
      <c r="AZ2619" s="575"/>
      <c r="BA2619" s="575"/>
      <c r="BB2619" s="575"/>
    </row>
    <row r="2620" spans="9:54" x14ac:dyDescent="0.25">
      <c r="I2620" s="23"/>
      <c r="AE2620" s="31"/>
      <c r="AZ2620" s="575"/>
      <c r="BA2620" s="575"/>
      <c r="BB2620" s="575"/>
    </row>
    <row r="2621" spans="9:54" x14ac:dyDescent="0.25">
      <c r="I2621" s="23"/>
      <c r="AE2621" s="31"/>
      <c r="AZ2621" s="575"/>
      <c r="BA2621" s="575"/>
      <c r="BB2621" s="575"/>
    </row>
    <row r="2622" spans="9:54" x14ac:dyDescent="0.25">
      <c r="I2622" s="23"/>
      <c r="AE2622" s="31"/>
      <c r="AZ2622" s="575"/>
      <c r="BA2622" s="575"/>
      <c r="BB2622" s="575"/>
    </row>
    <row r="2623" spans="9:54" x14ac:dyDescent="0.25">
      <c r="I2623" s="23"/>
      <c r="AE2623" s="31"/>
      <c r="AZ2623" s="575"/>
      <c r="BA2623" s="575"/>
      <c r="BB2623" s="575"/>
    </row>
    <row r="2624" spans="9:54" x14ac:dyDescent="0.25">
      <c r="I2624" s="23"/>
      <c r="AE2624" s="31"/>
      <c r="AZ2624" s="575"/>
      <c r="BA2624" s="575"/>
      <c r="BB2624" s="575"/>
    </row>
    <row r="2625" spans="9:54" x14ac:dyDescent="0.25">
      <c r="I2625" s="23"/>
      <c r="AE2625" s="31"/>
      <c r="AZ2625" s="575"/>
      <c r="BA2625" s="575"/>
      <c r="BB2625" s="575"/>
    </row>
    <row r="2626" spans="9:54" x14ac:dyDescent="0.25">
      <c r="I2626" s="23"/>
      <c r="AE2626" s="31"/>
      <c r="AZ2626" s="575"/>
      <c r="BA2626" s="575"/>
      <c r="BB2626" s="575"/>
    </row>
    <row r="2627" spans="9:54" x14ac:dyDescent="0.25">
      <c r="I2627" s="23"/>
      <c r="AE2627" s="31"/>
      <c r="AZ2627" s="575"/>
      <c r="BA2627" s="575"/>
      <c r="BB2627" s="575"/>
    </row>
    <row r="2628" spans="9:54" x14ac:dyDescent="0.25">
      <c r="I2628" s="23"/>
      <c r="AE2628" s="31"/>
      <c r="AZ2628" s="575"/>
      <c r="BA2628" s="575"/>
      <c r="BB2628" s="575"/>
    </row>
    <row r="2629" spans="9:54" x14ac:dyDescent="0.25">
      <c r="I2629" s="23"/>
      <c r="AE2629" s="31"/>
      <c r="AZ2629" s="575"/>
      <c r="BA2629" s="575"/>
      <c r="BB2629" s="575"/>
    </row>
    <row r="2630" spans="9:54" x14ac:dyDescent="0.25">
      <c r="I2630" s="23"/>
      <c r="AE2630" s="31"/>
      <c r="AZ2630" s="575"/>
      <c r="BA2630" s="575"/>
      <c r="BB2630" s="575"/>
    </row>
    <row r="2631" spans="9:54" x14ac:dyDescent="0.25">
      <c r="I2631" s="23"/>
      <c r="AE2631" s="31"/>
      <c r="AZ2631" s="575"/>
      <c r="BA2631" s="575"/>
      <c r="BB2631" s="575"/>
    </row>
    <row r="2632" spans="9:54" x14ac:dyDescent="0.25">
      <c r="I2632" s="23"/>
      <c r="AE2632" s="31"/>
      <c r="AZ2632" s="575"/>
      <c r="BA2632" s="575"/>
      <c r="BB2632" s="575"/>
    </row>
    <row r="2633" spans="9:54" x14ac:dyDescent="0.25">
      <c r="I2633" s="23"/>
      <c r="AE2633" s="31"/>
      <c r="AZ2633" s="575"/>
      <c r="BA2633" s="575"/>
      <c r="BB2633" s="575"/>
    </row>
    <row r="2634" spans="9:54" x14ac:dyDescent="0.25">
      <c r="I2634" s="23"/>
      <c r="AE2634" s="31"/>
      <c r="AZ2634" s="575"/>
      <c r="BA2634" s="575"/>
      <c r="BB2634" s="575"/>
    </row>
    <row r="2635" spans="9:54" x14ac:dyDescent="0.25">
      <c r="I2635" s="23"/>
      <c r="AE2635" s="31"/>
      <c r="AZ2635" s="575"/>
      <c r="BA2635" s="575"/>
      <c r="BB2635" s="575"/>
    </row>
    <row r="2636" spans="9:54" x14ac:dyDescent="0.25">
      <c r="I2636" s="23"/>
      <c r="AE2636" s="31"/>
      <c r="AZ2636" s="575"/>
      <c r="BA2636" s="575"/>
      <c r="BB2636" s="575"/>
    </row>
    <row r="2637" spans="9:54" x14ac:dyDescent="0.25">
      <c r="I2637" s="23"/>
      <c r="AE2637" s="31"/>
      <c r="AZ2637" s="575"/>
      <c r="BA2637" s="575"/>
      <c r="BB2637" s="575"/>
    </row>
    <row r="2638" spans="9:54" x14ac:dyDescent="0.25">
      <c r="I2638" s="23"/>
      <c r="AE2638" s="31"/>
      <c r="AZ2638" s="575"/>
      <c r="BA2638" s="575"/>
      <c r="BB2638" s="575"/>
    </row>
    <row r="2639" spans="9:54" x14ac:dyDescent="0.25">
      <c r="I2639" s="23"/>
      <c r="AE2639" s="31"/>
      <c r="AZ2639" s="575"/>
      <c r="BA2639" s="575"/>
      <c r="BB2639" s="575"/>
    </row>
    <row r="2640" spans="9:54" x14ac:dyDescent="0.25">
      <c r="I2640" s="23"/>
      <c r="AE2640" s="31"/>
      <c r="AZ2640" s="575"/>
      <c r="BA2640" s="575"/>
      <c r="BB2640" s="575"/>
    </row>
    <row r="2641" spans="9:54" x14ac:dyDescent="0.25">
      <c r="I2641" s="23"/>
      <c r="AE2641" s="31"/>
      <c r="AZ2641" s="575"/>
      <c r="BA2641" s="575"/>
      <c r="BB2641" s="575"/>
    </row>
    <row r="2642" spans="9:54" x14ac:dyDescent="0.25">
      <c r="I2642" s="23"/>
      <c r="AE2642" s="31"/>
      <c r="AZ2642" s="575"/>
      <c r="BA2642" s="575"/>
      <c r="BB2642" s="575"/>
    </row>
    <row r="2643" spans="9:54" x14ac:dyDescent="0.25">
      <c r="I2643" s="23"/>
      <c r="AE2643" s="31"/>
      <c r="AZ2643" s="575"/>
      <c r="BA2643" s="575"/>
      <c r="BB2643" s="575"/>
    </row>
    <row r="2644" spans="9:54" x14ac:dyDescent="0.25">
      <c r="I2644" s="23"/>
      <c r="AE2644" s="31"/>
      <c r="AZ2644" s="575"/>
      <c r="BA2644" s="575"/>
      <c r="BB2644" s="575"/>
    </row>
    <row r="2645" spans="9:54" x14ac:dyDescent="0.25">
      <c r="I2645" s="23"/>
      <c r="AE2645" s="31"/>
      <c r="AZ2645" s="575"/>
      <c r="BA2645" s="575"/>
      <c r="BB2645" s="575"/>
    </row>
    <row r="2646" spans="9:54" x14ac:dyDescent="0.25">
      <c r="I2646" s="23"/>
      <c r="AE2646" s="31"/>
      <c r="AZ2646" s="575"/>
      <c r="BA2646" s="575"/>
      <c r="BB2646" s="575"/>
    </row>
    <row r="2647" spans="9:54" x14ac:dyDescent="0.25">
      <c r="I2647" s="23"/>
      <c r="AE2647" s="31"/>
      <c r="AZ2647" s="575"/>
      <c r="BA2647" s="575"/>
      <c r="BB2647" s="575"/>
    </row>
    <row r="2648" spans="9:54" x14ac:dyDescent="0.25">
      <c r="I2648" s="23"/>
      <c r="AE2648" s="31"/>
      <c r="AZ2648" s="575"/>
      <c r="BA2648" s="575"/>
      <c r="BB2648" s="575"/>
    </row>
    <row r="2649" spans="9:54" x14ac:dyDescent="0.25">
      <c r="I2649" s="23"/>
      <c r="AE2649" s="31"/>
      <c r="AZ2649" s="575"/>
      <c r="BA2649" s="575"/>
      <c r="BB2649" s="575"/>
    </row>
    <row r="2650" spans="9:54" x14ac:dyDescent="0.25">
      <c r="I2650" s="23"/>
      <c r="AE2650" s="31"/>
      <c r="AZ2650" s="575"/>
      <c r="BA2650" s="575"/>
      <c r="BB2650" s="575"/>
    </row>
    <row r="2651" spans="9:54" x14ac:dyDescent="0.25">
      <c r="I2651" s="23"/>
      <c r="AE2651" s="31"/>
      <c r="AZ2651" s="575"/>
      <c r="BA2651" s="575"/>
      <c r="BB2651" s="575"/>
    </row>
    <row r="2652" spans="9:54" x14ac:dyDescent="0.25">
      <c r="I2652" s="23"/>
      <c r="AE2652" s="31"/>
      <c r="AZ2652" s="575"/>
      <c r="BA2652" s="575"/>
      <c r="BB2652" s="575"/>
    </row>
    <row r="2653" spans="9:54" x14ac:dyDescent="0.25">
      <c r="I2653" s="23"/>
      <c r="AE2653" s="31"/>
      <c r="AZ2653" s="575"/>
      <c r="BA2653" s="575"/>
      <c r="BB2653" s="575"/>
    </row>
    <row r="2654" spans="9:54" x14ac:dyDescent="0.25">
      <c r="I2654" s="23"/>
      <c r="AE2654" s="31"/>
      <c r="AZ2654" s="575"/>
      <c r="BA2654" s="575"/>
      <c r="BB2654" s="575"/>
    </row>
    <row r="2655" spans="9:54" x14ac:dyDescent="0.25">
      <c r="I2655" s="23"/>
      <c r="AE2655" s="31"/>
      <c r="AZ2655" s="575"/>
      <c r="BA2655" s="575"/>
      <c r="BB2655" s="575"/>
    </row>
    <row r="2656" spans="9:54" x14ac:dyDescent="0.25">
      <c r="I2656" s="23"/>
      <c r="AE2656" s="31"/>
      <c r="AZ2656" s="575"/>
      <c r="BA2656" s="575"/>
      <c r="BB2656" s="575"/>
    </row>
    <row r="2657" spans="9:54" x14ac:dyDescent="0.25">
      <c r="I2657" s="23"/>
      <c r="AE2657" s="31"/>
      <c r="AZ2657" s="575"/>
      <c r="BA2657" s="575"/>
      <c r="BB2657" s="575"/>
    </row>
    <row r="2658" spans="9:54" x14ac:dyDescent="0.25">
      <c r="I2658" s="23"/>
      <c r="AE2658" s="31"/>
      <c r="AZ2658" s="575"/>
      <c r="BA2658" s="575"/>
      <c r="BB2658" s="575"/>
    </row>
    <row r="2659" spans="9:54" x14ac:dyDescent="0.25">
      <c r="I2659" s="23"/>
      <c r="AE2659" s="31"/>
      <c r="AZ2659" s="575"/>
      <c r="BA2659" s="575"/>
      <c r="BB2659" s="575"/>
    </row>
    <row r="2660" spans="9:54" x14ac:dyDescent="0.25">
      <c r="I2660" s="23"/>
      <c r="AE2660" s="31"/>
      <c r="AZ2660" s="575"/>
      <c r="BA2660" s="575"/>
      <c r="BB2660" s="575"/>
    </row>
    <row r="2661" spans="9:54" x14ac:dyDescent="0.25">
      <c r="I2661" s="23"/>
      <c r="AE2661" s="31"/>
      <c r="AZ2661" s="575"/>
      <c r="BA2661" s="575"/>
      <c r="BB2661" s="575"/>
    </row>
    <row r="2662" spans="9:54" x14ac:dyDescent="0.25">
      <c r="I2662" s="23"/>
      <c r="AE2662" s="31"/>
      <c r="AZ2662" s="575"/>
      <c r="BA2662" s="575"/>
      <c r="BB2662" s="575"/>
    </row>
    <row r="2663" spans="9:54" x14ac:dyDescent="0.25">
      <c r="I2663" s="23"/>
      <c r="AE2663" s="31"/>
      <c r="AZ2663" s="575"/>
      <c r="BA2663" s="575"/>
      <c r="BB2663" s="575"/>
    </row>
    <row r="2664" spans="9:54" x14ac:dyDescent="0.25">
      <c r="I2664" s="23"/>
      <c r="AE2664" s="31"/>
      <c r="AZ2664" s="575"/>
      <c r="BA2664" s="575"/>
      <c r="BB2664" s="575"/>
    </row>
    <row r="2665" spans="9:54" x14ac:dyDescent="0.25">
      <c r="I2665" s="23"/>
      <c r="AE2665" s="31"/>
      <c r="AZ2665" s="575"/>
      <c r="BA2665" s="575"/>
      <c r="BB2665" s="575"/>
    </row>
    <row r="2666" spans="9:54" x14ac:dyDescent="0.25">
      <c r="I2666" s="23"/>
      <c r="AE2666" s="31"/>
      <c r="AZ2666" s="575"/>
      <c r="BA2666" s="575"/>
      <c r="BB2666" s="575"/>
    </row>
    <row r="2667" spans="9:54" x14ac:dyDescent="0.25">
      <c r="I2667" s="23"/>
      <c r="AE2667" s="31"/>
      <c r="AZ2667" s="575"/>
      <c r="BA2667" s="575"/>
      <c r="BB2667" s="575"/>
    </row>
    <row r="2668" spans="9:54" x14ac:dyDescent="0.25">
      <c r="I2668" s="23"/>
      <c r="AE2668" s="31"/>
      <c r="AZ2668" s="575"/>
      <c r="BA2668" s="575"/>
      <c r="BB2668" s="575"/>
    </row>
    <row r="2669" spans="9:54" x14ac:dyDescent="0.25">
      <c r="I2669" s="23"/>
      <c r="AE2669" s="31"/>
      <c r="AZ2669" s="575"/>
      <c r="BA2669" s="575"/>
      <c r="BB2669" s="575"/>
    </row>
    <row r="2670" spans="9:54" x14ac:dyDescent="0.25">
      <c r="I2670" s="23"/>
      <c r="AE2670" s="31"/>
      <c r="AZ2670" s="575"/>
      <c r="BA2670" s="575"/>
      <c r="BB2670" s="575"/>
    </row>
    <row r="2671" spans="9:54" x14ac:dyDescent="0.25">
      <c r="I2671" s="23"/>
      <c r="AE2671" s="31"/>
      <c r="AZ2671" s="575"/>
      <c r="BA2671" s="575"/>
      <c r="BB2671" s="575"/>
    </row>
    <row r="2672" spans="9:54" x14ac:dyDescent="0.25">
      <c r="I2672" s="23"/>
      <c r="AE2672" s="31"/>
      <c r="AZ2672" s="575"/>
      <c r="BA2672" s="575"/>
      <c r="BB2672" s="575"/>
    </row>
    <row r="2673" spans="9:54" x14ac:dyDescent="0.25">
      <c r="I2673" s="23"/>
      <c r="AE2673" s="31"/>
      <c r="AZ2673" s="575"/>
      <c r="BA2673" s="575"/>
      <c r="BB2673" s="575"/>
    </row>
    <row r="2674" spans="9:54" x14ac:dyDescent="0.25">
      <c r="I2674" s="23"/>
      <c r="AE2674" s="31"/>
      <c r="AZ2674" s="575"/>
      <c r="BA2674" s="575"/>
      <c r="BB2674" s="575"/>
    </row>
    <row r="2675" spans="9:54" x14ac:dyDescent="0.25">
      <c r="I2675" s="23"/>
      <c r="AE2675" s="31"/>
      <c r="AZ2675" s="575"/>
      <c r="BA2675" s="575"/>
      <c r="BB2675" s="575"/>
    </row>
    <row r="2676" spans="9:54" x14ac:dyDescent="0.25">
      <c r="I2676" s="23"/>
      <c r="AE2676" s="31"/>
      <c r="AZ2676" s="575"/>
      <c r="BA2676" s="575"/>
      <c r="BB2676" s="575"/>
    </row>
    <row r="2677" spans="9:54" x14ac:dyDescent="0.25">
      <c r="I2677" s="23"/>
      <c r="AE2677" s="31"/>
      <c r="AZ2677" s="575"/>
      <c r="BA2677" s="575"/>
      <c r="BB2677" s="575"/>
    </row>
    <row r="2678" spans="9:54" x14ac:dyDescent="0.25">
      <c r="I2678" s="23"/>
      <c r="AE2678" s="31"/>
      <c r="AZ2678" s="575"/>
      <c r="BA2678" s="575"/>
      <c r="BB2678" s="575"/>
    </row>
    <row r="2679" spans="9:54" x14ac:dyDescent="0.25">
      <c r="I2679" s="23"/>
      <c r="AE2679" s="31"/>
      <c r="AZ2679" s="575"/>
      <c r="BA2679" s="575"/>
      <c r="BB2679" s="575"/>
    </row>
    <row r="2680" spans="9:54" x14ac:dyDescent="0.25">
      <c r="I2680" s="23"/>
      <c r="AE2680" s="31"/>
      <c r="AZ2680" s="575"/>
      <c r="BA2680" s="575"/>
      <c r="BB2680" s="575"/>
    </row>
    <row r="2681" spans="9:54" x14ac:dyDescent="0.25">
      <c r="I2681" s="23"/>
      <c r="AE2681" s="31"/>
      <c r="AZ2681" s="575"/>
      <c r="BA2681" s="575"/>
      <c r="BB2681" s="575"/>
    </row>
    <row r="2682" spans="9:54" x14ac:dyDescent="0.25">
      <c r="I2682" s="23"/>
      <c r="AE2682" s="31"/>
      <c r="AZ2682" s="575"/>
      <c r="BA2682" s="575"/>
      <c r="BB2682" s="575"/>
    </row>
    <row r="2683" spans="9:54" x14ac:dyDescent="0.25">
      <c r="I2683" s="23"/>
      <c r="AE2683" s="31"/>
      <c r="AZ2683" s="575"/>
      <c r="BA2683" s="575"/>
      <c r="BB2683" s="575"/>
    </row>
    <row r="2684" spans="9:54" x14ac:dyDescent="0.25">
      <c r="I2684" s="23"/>
      <c r="AE2684" s="31"/>
      <c r="AZ2684" s="575"/>
      <c r="BA2684" s="575"/>
      <c r="BB2684" s="575"/>
    </row>
    <row r="2685" spans="9:54" x14ac:dyDescent="0.25">
      <c r="I2685" s="23"/>
      <c r="AE2685" s="31"/>
      <c r="AZ2685" s="575"/>
      <c r="BA2685" s="575"/>
      <c r="BB2685" s="575"/>
    </row>
    <row r="2686" spans="9:54" x14ac:dyDescent="0.25">
      <c r="I2686" s="23"/>
      <c r="AE2686" s="31"/>
      <c r="AZ2686" s="575"/>
      <c r="BA2686" s="575"/>
      <c r="BB2686" s="575"/>
    </row>
    <row r="2687" spans="9:54" x14ac:dyDescent="0.25">
      <c r="I2687" s="23"/>
      <c r="AE2687" s="31"/>
      <c r="AZ2687" s="575"/>
      <c r="BA2687" s="575"/>
      <c r="BB2687" s="575"/>
    </row>
    <row r="2688" spans="9:54" x14ac:dyDescent="0.25">
      <c r="I2688" s="23"/>
      <c r="AE2688" s="31"/>
      <c r="AZ2688" s="575"/>
      <c r="BA2688" s="575"/>
      <c r="BB2688" s="575"/>
    </row>
    <row r="2689" spans="9:54" x14ac:dyDescent="0.25">
      <c r="I2689" s="23"/>
      <c r="AE2689" s="31"/>
      <c r="AZ2689" s="575"/>
      <c r="BA2689" s="575"/>
      <c r="BB2689" s="575"/>
    </row>
    <row r="2690" spans="9:54" x14ac:dyDescent="0.25">
      <c r="I2690" s="23"/>
      <c r="AE2690" s="31"/>
      <c r="AZ2690" s="575"/>
      <c r="BA2690" s="575"/>
      <c r="BB2690" s="575"/>
    </row>
    <row r="2691" spans="9:54" x14ac:dyDescent="0.25">
      <c r="I2691" s="23"/>
      <c r="AE2691" s="31"/>
      <c r="AZ2691" s="575"/>
      <c r="BA2691" s="575"/>
      <c r="BB2691" s="575"/>
    </row>
    <row r="2692" spans="9:54" x14ac:dyDescent="0.25">
      <c r="I2692" s="23"/>
      <c r="AE2692" s="31"/>
      <c r="AZ2692" s="575"/>
      <c r="BA2692" s="575"/>
      <c r="BB2692" s="575"/>
    </row>
    <row r="2693" spans="9:54" x14ac:dyDescent="0.25">
      <c r="I2693" s="23"/>
      <c r="AE2693" s="31"/>
      <c r="AZ2693" s="575"/>
      <c r="BA2693" s="575"/>
      <c r="BB2693" s="575"/>
    </row>
    <row r="2694" spans="9:54" x14ac:dyDescent="0.25">
      <c r="I2694" s="23"/>
      <c r="AE2694" s="31"/>
      <c r="AZ2694" s="575"/>
      <c r="BA2694" s="575"/>
      <c r="BB2694" s="575"/>
    </row>
    <row r="2695" spans="9:54" x14ac:dyDescent="0.25">
      <c r="I2695" s="23"/>
      <c r="AE2695" s="31"/>
      <c r="AZ2695" s="575"/>
      <c r="BA2695" s="575"/>
      <c r="BB2695" s="575"/>
    </row>
    <row r="2696" spans="9:54" x14ac:dyDescent="0.25">
      <c r="I2696" s="23"/>
      <c r="AE2696" s="31"/>
      <c r="AZ2696" s="575"/>
      <c r="BA2696" s="575"/>
      <c r="BB2696" s="575"/>
    </row>
    <row r="2697" spans="9:54" x14ac:dyDescent="0.25">
      <c r="I2697" s="23"/>
      <c r="AE2697" s="31"/>
      <c r="AZ2697" s="575"/>
      <c r="BA2697" s="575"/>
      <c r="BB2697" s="575"/>
    </row>
    <row r="2698" spans="9:54" x14ac:dyDescent="0.25">
      <c r="I2698" s="23"/>
      <c r="AE2698" s="31"/>
      <c r="AZ2698" s="575"/>
      <c r="BA2698" s="575"/>
      <c r="BB2698" s="575"/>
    </row>
    <row r="2699" spans="9:54" x14ac:dyDescent="0.25">
      <c r="I2699" s="23"/>
      <c r="AE2699" s="31"/>
      <c r="AZ2699" s="575"/>
      <c r="BA2699" s="575"/>
      <c r="BB2699" s="575"/>
    </row>
    <row r="2700" spans="9:54" x14ac:dyDescent="0.25">
      <c r="I2700" s="23"/>
      <c r="AE2700" s="31"/>
      <c r="AZ2700" s="575"/>
      <c r="BA2700" s="575"/>
      <c r="BB2700" s="575"/>
    </row>
    <row r="2701" spans="9:54" x14ac:dyDescent="0.25">
      <c r="I2701" s="23"/>
      <c r="AE2701" s="31"/>
      <c r="AZ2701" s="575"/>
      <c r="BA2701" s="575"/>
      <c r="BB2701" s="575"/>
    </row>
    <row r="2702" spans="9:54" x14ac:dyDescent="0.25">
      <c r="I2702" s="23"/>
      <c r="AE2702" s="31"/>
      <c r="AZ2702" s="575"/>
      <c r="BA2702" s="575"/>
      <c r="BB2702" s="575"/>
    </row>
    <row r="2703" spans="9:54" x14ac:dyDescent="0.25">
      <c r="I2703" s="23"/>
      <c r="AE2703" s="31"/>
      <c r="AZ2703" s="575"/>
      <c r="BA2703" s="575"/>
      <c r="BB2703" s="575"/>
    </row>
    <row r="2704" spans="9:54" x14ac:dyDescent="0.25">
      <c r="I2704" s="23"/>
      <c r="AE2704" s="31"/>
      <c r="AZ2704" s="575"/>
      <c r="BA2704" s="575"/>
      <c r="BB2704" s="575"/>
    </row>
    <row r="2705" spans="9:54" x14ac:dyDescent="0.25">
      <c r="I2705" s="23"/>
      <c r="AE2705" s="31"/>
      <c r="AZ2705" s="575"/>
      <c r="BA2705" s="575"/>
      <c r="BB2705" s="575"/>
    </row>
    <row r="2706" spans="9:54" x14ac:dyDescent="0.25">
      <c r="I2706" s="23"/>
      <c r="AE2706" s="31"/>
      <c r="AZ2706" s="575"/>
      <c r="BA2706" s="575"/>
      <c r="BB2706" s="575"/>
    </row>
    <row r="2707" spans="9:54" x14ac:dyDescent="0.25">
      <c r="I2707" s="23"/>
      <c r="AE2707" s="31"/>
      <c r="AZ2707" s="575"/>
      <c r="BA2707" s="575"/>
      <c r="BB2707" s="575"/>
    </row>
    <row r="2708" spans="9:54" x14ac:dyDescent="0.25">
      <c r="I2708" s="23"/>
      <c r="AE2708" s="31"/>
      <c r="AZ2708" s="575"/>
      <c r="BA2708" s="575"/>
      <c r="BB2708" s="575"/>
    </row>
    <row r="2709" spans="9:54" x14ac:dyDescent="0.25">
      <c r="I2709" s="23"/>
      <c r="AE2709" s="31"/>
      <c r="AZ2709" s="575"/>
      <c r="BA2709" s="575"/>
      <c r="BB2709" s="575"/>
    </row>
    <row r="2710" spans="9:54" x14ac:dyDescent="0.25">
      <c r="I2710" s="23"/>
      <c r="AE2710" s="31"/>
      <c r="AZ2710" s="575"/>
      <c r="BA2710" s="575"/>
      <c r="BB2710" s="575"/>
    </row>
    <row r="2711" spans="9:54" x14ac:dyDescent="0.25">
      <c r="I2711" s="23"/>
      <c r="AE2711" s="31"/>
      <c r="AZ2711" s="575"/>
      <c r="BA2711" s="575"/>
      <c r="BB2711" s="575"/>
    </row>
    <row r="2712" spans="9:54" x14ac:dyDescent="0.25">
      <c r="I2712" s="23"/>
      <c r="AE2712" s="31"/>
      <c r="AZ2712" s="575"/>
      <c r="BA2712" s="575"/>
      <c r="BB2712" s="575"/>
    </row>
    <row r="2713" spans="9:54" x14ac:dyDescent="0.25">
      <c r="I2713" s="23"/>
      <c r="AE2713" s="31"/>
      <c r="AZ2713" s="575"/>
      <c r="BA2713" s="575"/>
      <c r="BB2713" s="575"/>
    </row>
    <row r="2714" spans="9:54" x14ac:dyDescent="0.25">
      <c r="I2714" s="23"/>
      <c r="AE2714" s="31"/>
      <c r="AZ2714" s="575"/>
      <c r="BA2714" s="575"/>
      <c r="BB2714" s="575"/>
    </row>
    <row r="2715" spans="9:54" x14ac:dyDescent="0.25">
      <c r="I2715" s="23"/>
      <c r="AE2715" s="31"/>
      <c r="AZ2715" s="575"/>
      <c r="BA2715" s="575"/>
      <c r="BB2715" s="575"/>
    </row>
    <row r="2716" spans="9:54" x14ac:dyDescent="0.25">
      <c r="I2716" s="23"/>
      <c r="AE2716" s="31"/>
      <c r="AZ2716" s="575"/>
      <c r="BA2716" s="575"/>
      <c r="BB2716" s="575"/>
    </row>
    <row r="2717" spans="9:54" x14ac:dyDescent="0.25">
      <c r="I2717" s="23"/>
      <c r="AE2717" s="31"/>
      <c r="AZ2717" s="575"/>
      <c r="BA2717" s="575"/>
      <c r="BB2717" s="575"/>
    </row>
    <row r="2718" spans="9:54" x14ac:dyDescent="0.25">
      <c r="I2718" s="23"/>
      <c r="AE2718" s="31"/>
      <c r="AZ2718" s="575"/>
      <c r="BA2718" s="575"/>
      <c r="BB2718" s="575"/>
    </row>
    <row r="2719" spans="9:54" x14ac:dyDescent="0.25">
      <c r="I2719" s="23"/>
      <c r="AE2719" s="31"/>
      <c r="AZ2719" s="575"/>
      <c r="BA2719" s="575"/>
      <c r="BB2719" s="575"/>
    </row>
    <row r="2720" spans="9:54" x14ac:dyDescent="0.25">
      <c r="I2720" s="23"/>
      <c r="AE2720" s="31"/>
      <c r="AZ2720" s="575"/>
      <c r="BA2720" s="575"/>
      <c r="BB2720" s="575"/>
    </row>
    <row r="2721" spans="9:54" x14ac:dyDescent="0.25">
      <c r="I2721" s="23"/>
      <c r="AE2721" s="31"/>
      <c r="AZ2721" s="575"/>
      <c r="BA2721" s="575"/>
      <c r="BB2721" s="575"/>
    </row>
    <row r="2722" spans="9:54" x14ac:dyDescent="0.25">
      <c r="I2722" s="23"/>
      <c r="AE2722" s="31"/>
      <c r="AZ2722" s="575"/>
      <c r="BA2722" s="575"/>
      <c r="BB2722" s="575"/>
    </row>
    <row r="2723" spans="9:54" x14ac:dyDescent="0.25">
      <c r="I2723" s="23"/>
      <c r="AE2723" s="31"/>
      <c r="AZ2723" s="575"/>
      <c r="BA2723" s="575"/>
      <c r="BB2723" s="575"/>
    </row>
    <row r="2724" spans="9:54" x14ac:dyDescent="0.25">
      <c r="I2724" s="23"/>
      <c r="AE2724" s="31"/>
      <c r="AZ2724" s="575"/>
      <c r="BA2724" s="575"/>
      <c r="BB2724" s="575"/>
    </row>
    <row r="2725" spans="9:54" x14ac:dyDescent="0.25">
      <c r="I2725" s="23"/>
      <c r="AE2725" s="31"/>
      <c r="AZ2725" s="575"/>
      <c r="BA2725" s="575"/>
      <c r="BB2725" s="575"/>
    </row>
    <row r="2726" spans="9:54" x14ac:dyDescent="0.25">
      <c r="I2726" s="23"/>
      <c r="AE2726" s="31"/>
      <c r="AZ2726" s="575"/>
      <c r="BA2726" s="575"/>
      <c r="BB2726" s="575"/>
    </row>
    <row r="2727" spans="9:54" x14ac:dyDescent="0.25">
      <c r="I2727" s="23"/>
      <c r="AE2727" s="31"/>
      <c r="AZ2727" s="575"/>
      <c r="BA2727" s="575"/>
      <c r="BB2727" s="575"/>
    </row>
    <row r="2728" spans="9:54" x14ac:dyDescent="0.25">
      <c r="I2728" s="23"/>
      <c r="AE2728" s="31"/>
      <c r="AZ2728" s="575"/>
      <c r="BA2728" s="575"/>
      <c r="BB2728" s="575"/>
    </row>
    <row r="2729" spans="9:54" x14ac:dyDescent="0.25">
      <c r="I2729" s="23"/>
      <c r="AE2729" s="31"/>
      <c r="AZ2729" s="575"/>
      <c r="BA2729" s="575"/>
      <c r="BB2729" s="575"/>
    </row>
    <row r="2730" spans="9:54" x14ac:dyDescent="0.25">
      <c r="I2730" s="23"/>
      <c r="AE2730" s="31"/>
      <c r="AZ2730" s="575"/>
      <c r="BA2730" s="575"/>
      <c r="BB2730" s="575"/>
    </row>
    <row r="2731" spans="9:54" x14ac:dyDescent="0.25">
      <c r="I2731" s="23"/>
      <c r="AE2731" s="31"/>
      <c r="AZ2731" s="575"/>
      <c r="BA2731" s="575"/>
      <c r="BB2731" s="575"/>
    </row>
    <row r="2732" spans="9:54" x14ac:dyDescent="0.25">
      <c r="I2732" s="23"/>
      <c r="AE2732" s="31"/>
      <c r="AZ2732" s="575"/>
      <c r="BA2732" s="575"/>
      <c r="BB2732" s="575"/>
    </row>
    <row r="2733" spans="9:54" x14ac:dyDescent="0.25">
      <c r="I2733" s="23"/>
      <c r="AE2733" s="31"/>
      <c r="AZ2733" s="575"/>
      <c r="BA2733" s="575"/>
      <c r="BB2733" s="575"/>
    </row>
    <row r="2734" spans="9:54" x14ac:dyDescent="0.25">
      <c r="I2734" s="23"/>
      <c r="AE2734" s="31"/>
      <c r="AZ2734" s="575"/>
      <c r="BA2734" s="575"/>
      <c r="BB2734" s="575"/>
    </row>
    <row r="2735" spans="9:54" x14ac:dyDescent="0.25">
      <c r="I2735" s="23"/>
      <c r="AE2735" s="31"/>
      <c r="AZ2735" s="575"/>
      <c r="BA2735" s="575"/>
      <c r="BB2735" s="575"/>
    </row>
    <row r="2736" spans="9:54" x14ac:dyDescent="0.25">
      <c r="I2736" s="23"/>
      <c r="AE2736" s="31"/>
      <c r="AZ2736" s="575"/>
      <c r="BA2736" s="575"/>
      <c r="BB2736" s="575"/>
    </row>
    <row r="2737" spans="9:54" x14ac:dyDescent="0.25">
      <c r="I2737" s="23"/>
      <c r="AE2737" s="31"/>
      <c r="AZ2737" s="575"/>
      <c r="BA2737" s="575"/>
      <c r="BB2737" s="575"/>
    </row>
    <row r="2738" spans="9:54" x14ac:dyDescent="0.25">
      <c r="I2738" s="23"/>
      <c r="AE2738" s="31"/>
      <c r="AZ2738" s="575"/>
      <c r="BA2738" s="575"/>
      <c r="BB2738" s="575"/>
    </row>
    <row r="2739" spans="9:54" x14ac:dyDescent="0.25">
      <c r="I2739" s="23"/>
      <c r="AE2739" s="31"/>
      <c r="AZ2739" s="575"/>
      <c r="BA2739" s="575"/>
      <c r="BB2739" s="575"/>
    </row>
    <row r="2740" spans="9:54" x14ac:dyDescent="0.25">
      <c r="I2740" s="23"/>
      <c r="AE2740" s="31"/>
      <c r="AZ2740" s="575"/>
      <c r="BA2740" s="575"/>
      <c r="BB2740" s="575"/>
    </row>
    <row r="2741" spans="9:54" x14ac:dyDescent="0.25">
      <c r="I2741" s="23"/>
      <c r="AE2741" s="31"/>
      <c r="AZ2741" s="575"/>
      <c r="BA2741" s="575"/>
      <c r="BB2741" s="575"/>
    </row>
    <row r="2742" spans="9:54" x14ac:dyDescent="0.25">
      <c r="I2742" s="23"/>
      <c r="AE2742" s="31"/>
      <c r="AZ2742" s="575"/>
      <c r="BA2742" s="575"/>
      <c r="BB2742" s="575"/>
    </row>
    <row r="2743" spans="9:54" x14ac:dyDescent="0.25">
      <c r="I2743" s="23"/>
      <c r="AE2743" s="31"/>
      <c r="AZ2743" s="575"/>
      <c r="BA2743" s="575"/>
      <c r="BB2743" s="575"/>
    </row>
    <row r="2744" spans="9:54" x14ac:dyDescent="0.25">
      <c r="I2744" s="23"/>
      <c r="AE2744" s="31"/>
      <c r="AZ2744" s="575"/>
      <c r="BA2744" s="575"/>
      <c r="BB2744" s="575"/>
    </row>
    <row r="2745" spans="9:54" x14ac:dyDescent="0.25">
      <c r="I2745" s="23"/>
      <c r="AE2745" s="31"/>
      <c r="AZ2745" s="575"/>
      <c r="BA2745" s="575"/>
      <c r="BB2745" s="575"/>
    </row>
    <row r="2746" spans="9:54" x14ac:dyDescent="0.25">
      <c r="I2746" s="23"/>
      <c r="AE2746" s="31"/>
      <c r="AZ2746" s="575"/>
      <c r="BA2746" s="575"/>
      <c r="BB2746" s="575"/>
    </row>
    <row r="2747" spans="9:54" x14ac:dyDescent="0.25">
      <c r="I2747" s="23"/>
      <c r="AE2747" s="31"/>
      <c r="AZ2747" s="575"/>
      <c r="BA2747" s="575"/>
      <c r="BB2747" s="575"/>
    </row>
    <row r="2748" spans="9:54" x14ac:dyDescent="0.25">
      <c r="I2748" s="23"/>
      <c r="AE2748" s="31"/>
      <c r="AZ2748" s="575"/>
      <c r="BA2748" s="575"/>
      <c r="BB2748" s="575"/>
    </row>
    <row r="2749" spans="9:54" x14ac:dyDescent="0.25">
      <c r="I2749" s="23"/>
      <c r="AE2749" s="31"/>
      <c r="AZ2749" s="575"/>
      <c r="BA2749" s="575"/>
      <c r="BB2749" s="575"/>
    </row>
    <row r="2750" spans="9:54" x14ac:dyDescent="0.25">
      <c r="I2750" s="23"/>
      <c r="AE2750" s="31"/>
      <c r="AZ2750" s="575"/>
      <c r="BA2750" s="575"/>
      <c r="BB2750" s="575"/>
    </row>
    <row r="2751" spans="9:54" x14ac:dyDescent="0.25">
      <c r="I2751" s="23"/>
      <c r="AE2751" s="31"/>
      <c r="AZ2751" s="575"/>
      <c r="BA2751" s="575"/>
      <c r="BB2751" s="575"/>
    </row>
    <row r="2752" spans="9:54" x14ac:dyDescent="0.25">
      <c r="I2752" s="23"/>
      <c r="AE2752" s="31"/>
      <c r="AZ2752" s="575"/>
      <c r="BA2752" s="575"/>
      <c r="BB2752" s="575"/>
    </row>
    <row r="2753" spans="9:54" x14ac:dyDescent="0.25">
      <c r="I2753" s="23"/>
      <c r="AE2753" s="31"/>
      <c r="AZ2753" s="575"/>
      <c r="BA2753" s="575"/>
      <c r="BB2753" s="575"/>
    </row>
    <row r="2754" spans="9:54" x14ac:dyDescent="0.25">
      <c r="I2754" s="23"/>
      <c r="AE2754" s="31"/>
      <c r="AZ2754" s="575"/>
      <c r="BA2754" s="575"/>
      <c r="BB2754" s="575"/>
    </row>
    <row r="2755" spans="9:54" x14ac:dyDescent="0.25">
      <c r="I2755" s="23"/>
      <c r="AE2755" s="31"/>
      <c r="AZ2755" s="575"/>
      <c r="BA2755" s="575"/>
      <c r="BB2755" s="575"/>
    </row>
    <row r="2756" spans="9:54" x14ac:dyDescent="0.25">
      <c r="I2756" s="23"/>
      <c r="AE2756" s="31"/>
      <c r="AZ2756" s="575"/>
      <c r="BA2756" s="575"/>
      <c r="BB2756" s="575"/>
    </row>
    <row r="2757" spans="9:54" x14ac:dyDescent="0.25">
      <c r="I2757" s="23"/>
      <c r="AE2757" s="31"/>
      <c r="AZ2757" s="575"/>
      <c r="BA2757" s="575"/>
      <c r="BB2757" s="575"/>
    </row>
    <row r="2758" spans="9:54" x14ac:dyDescent="0.25">
      <c r="I2758" s="23"/>
      <c r="AE2758" s="31"/>
      <c r="AZ2758" s="575"/>
      <c r="BA2758" s="575"/>
      <c r="BB2758" s="575"/>
    </row>
    <row r="2759" spans="9:54" x14ac:dyDescent="0.25">
      <c r="I2759" s="23"/>
      <c r="AE2759" s="31"/>
      <c r="AZ2759" s="575"/>
      <c r="BA2759" s="575"/>
      <c r="BB2759" s="575"/>
    </row>
    <row r="2760" spans="9:54" x14ac:dyDescent="0.25">
      <c r="I2760" s="23"/>
      <c r="AE2760" s="31"/>
      <c r="AZ2760" s="575"/>
      <c r="BA2760" s="575"/>
      <c r="BB2760" s="575"/>
    </row>
    <row r="2761" spans="9:54" x14ac:dyDescent="0.25">
      <c r="I2761" s="23"/>
      <c r="AE2761" s="31"/>
      <c r="AZ2761" s="575"/>
      <c r="BA2761" s="575"/>
      <c r="BB2761" s="575"/>
    </row>
    <row r="2762" spans="9:54" x14ac:dyDescent="0.25">
      <c r="I2762" s="23"/>
      <c r="AE2762" s="31"/>
      <c r="AZ2762" s="575"/>
      <c r="BA2762" s="575"/>
      <c r="BB2762" s="575"/>
    </row>
    <row r="2763" spans="9:54" x14ac:dyDescent="0.25">
      <c r="I2763" s="23"/>
      <c r="AE2763" s="31"/>
      <c r="AZ2763" s="575"/>
      <c r="BA2763" s="575"/>
      <c r="BB2763" s="575"/>
    </row>
    <row r="2764" spans="9:54" x14ac:dyDescent="0.25">
      <c r="I2764" s="23"/>
      <c r="AE2764" s="31"/>
      <c r="AZ2764" s="575"/>
      <c r="BA2764" s="575"/>
      <c r="BB2764" s="575"/>
    </row>
    <row r="2765" spans="9:54" x14ac:dyDescent="0.25">
      <c r="I2765" s="23"/>
      <c r="AE2765" s="31"/>
      <c r="AZ2765" s="575"/>
      <c r="BA2765" s="575"/>
      <c r="BB2765" s="575"/>
    </row>
    <row r="2766" spans="9:54" x14ac:dyDescent="0.25">
      <c r="I2766" s="23"/>
      <c r="AE2766" s="31"/>
      <c r="AZ2766" s="575"/>
      <c r="BA2766" s="575"/>
      <c r="BB2766" s="575"/>
    </row>
    <row r="2767" spans="9:54" x14ac:dyDescent="0.25">
      <c r="I2767" s="23"/>
      <c r="AE2767" s="31"/>
      <c r="AZ2767" s="575"/>
      <c r="BA2767" s="575"/>
      <c r="BB2767" s="575"/>
    </row>
    <row r="2768" spans="9:54" x14ac:dyDescent="0.25">
      <c r="I2768" s="23"/>
      <c r="AE2768" s="31"/>
      <c r="AZ2768" s="575"/>
      <c r="BA2768" s="575"/>
      <c r="BB2768" s="575"/>
    </row>
    <row r="2769" spans="9:54" x14ac:dyDescent="0.25">
      <c r="I2769" s="23"/>
      <c r="AE2769" s="31"/>
      <c r="AZ2769" s="575"/>
      <c r="BA2769" s="575"/>
      <c r="BB2769" s="575"/>
    </row>
    <row r="2770" spans="9:54" x14ac:dyDescent="0.25">
      <c r="I2770" s="23"/>
      <c r="AE2770" s="31"/>
      <c r="AZ2770" s="575"/>
      <c r="BA2770" s="575"/>
      <c r="BB2770" s="575"/>
    </row>
    <row r="2771" spans="9:54" x14ac:dyDescent="0.25">
      <c r="I2771" s="23"/>
      <c r="AE2771" s="31"/>
      <c r="AZ2771" s="575"/>
      <c r="BA2771" s="575"/>
      <c r="BB2771" s="575"/>
    </row>
    <row r="2772" spans="9:54" x14ac:dyDescent="0.25">
      <c r="I2772" s="23"/>
      <c r="AE2772" s="31"/>
      <c r="AZ2772" s="575"/>
      <c r="BA2772" s="575"/>
      <c r="BB2772" s="575"/>
    </row>
    <row r="2773" spans="9:54" x14ac:dyDescent="0.25">
      <c r="I2773" s="23"/>
      <c r="AE2773" s="31"/>
      <c r="AZ2773" s="575"/>
      <c r="BA2773" s="575"/>
      <c r="BB2773" s="575"/>
    </row>
    <row r="2774" spans="9:54" x14ac:dyDescent="0.25">
      <c r="I2774" s="23"/>
      <c r="AE2774" s="31"/>
      <c r="AZ2774" s="575"/>
      <c r="BA2774" s="575"/>
      <c r="BB2774" s="575"/>
    </row>
    <row r="2775" spans="9:54" x14ac:dyDescent="0.25">
      <c r="I2775" s="23"/>
      <c r="AE2775" s="31"/>
      <c r="AZ2775" s="575"/>
      <c r="BA2775" s="575"/>
      <c r="BB2775" s="575"/>
    </row>
    <row r="2776" spans="9:54" x14ac:dyDescent="0.25">
      <c r="I2776" s="23"/>
      <c r="AE2776" s="31"/>
      <c r="AZ2776" s="575"/>
      <c r="BA2776" s="575"/>
      <c r="BB2776" s="575"/>
    </row>
    <row r="2777" spans="9:54" x14ac:dyDescent="0.25">
      <c r="I2777" s="23"/>
      <c r="AE2777" s="31"/>
      <c r="AZ2777" s="575"/>
      <c r="BA2777" s="575"/>
      <c r="BB2777" s="575"/>
    </row>
    <row r="2778" spans="9:54" x14ac:dyDescent="0.25">
      <c r="I2778" s="23"/>
      <c r="AE2778" s="31"/>
      <c r="AZ2778" s="575"/>
      <c r="BA2778" s="575"/>
      <c r="BB2778" s="575"/>
    </row>
    <row r="2779" spans="9:54" x14ac:dyDescent="0.25">
      <c r="I2779" s="23"/>
      <c r="AE2779" s="31"/>
      <c r="AZ2779" s="575"/>
      <c r="BA2779" s="575"/>
      <c r="BB2779" s="575"/>
    </row>
    <row r="2780" spans="9:54" x14ac:dyDescent="0.25">
      <c r="I2780" s="23"/>
      <c r="AE2780" s="31"/>
      <c r="AZ2780" s="575"/>
      <c r="BA2780" s="575"/>
      <c r="BB2780" s="575"/>
    </row>
    <row r="2781" spans="9:54" x14ac:dyDescent="0.25">
      <c r="I2781" s="23"/>
      <c r="AE2781" s="31"/>
      <c r="AZ2781" s="575"/>
      <c r="BA2781" s="575"/>
      <c r="BB2781" s="575"/>
    </row>
    <row r="2782" spans="9:54" x14ac:dyDescent="0.25">
      <c r="I2782" s="23"/>
      <c r="AE2782" s="31"/>
      <c r="AZ2782" s="575"/>
      <c r="BA2782" s="575"/>
      <c r="BB2782" s="575"/>
    </row>
    <row r="2783" spans="9:54" x14ac:dyDescent="0.25">
      <c r="I2783" s="23"/>
      <c r="AE2783" s="31"/>
      <c r="AZ2783" s="575"/>
      <c r="BA2783" s="575"/>
      <c r="BB2783" s="575"/>
    </row>
    <row r="2784" spans="9:54" x14ac:dyDescent="0.25">
      <c r="I2784" s="23"/>
      <c r="AE2784" s="31"/>
      <c r="AZ2784" s="575"/>
      <c r="BA2784" s="575"/>
      <c r="BB2784" s="575"/>
    </row>
    <row r="2785" spans="9:54" x14ac:dyDescent="0.25">
      <c r="I2785" s="23"/>
      <c r="AE2785" s="31"/>
      <c r="AZ2785" s="575"/>
      <c r="BA2785" s="575"/>
      <c r="BB2785" s="575"/>
    </row>
    <row r="2786" spans="9:54" x14ac:dyDescent="0.25">
      <c r="I2786" s="23"/>
      <c r="AE2786" s="31"/>
      <c r="AZ2786" s="575"/>
      <c r="BA2786" s="575"/>
      <c r="BB2786" s="575"/>
    </row>
    <row r="2787" spans="9:54" x14ac:dyDescent="0.25">
      <c r="I2787" s="23"/>
      <c r="AE2787" s="31"/>
      <c r="AZ2787" s="575"/>
      <c r="BA2787" s="575"/>
      <c r="BB2787" s="575"/>
    </row>
    <row r="2788" spans="9:54" x14ac:dyDescent="0.25">
      <c r="I2788" s="23"/>
      <c r="AE2788" s="31"/>
      <c r="AZ2788" s="575"/>
      <c r="BA2788" s="575"/>
      <c r="BB2788" s="575"/>
    </row>
    <row r="2789" spans="9:54" x14ac:dyDescent="0.25">
      <c r="I2789" s="23"/>
      <c r="AE2789" s="31"/>
      <c r="AZ2789" s="575"/>
      <c r="BA2789" s="575"/>
      <c r="BB2789" s="575"/>
    </row>
    <row r="2790" spans="9:54" x14ac:dyDescent="0.25">
      <c r="I2790" s="23"/>
      <c r="AE2790" s="31"/>
      <c r="AZ2790" s="575"/>
      <c r="BA2790" s="575"/>
      <c r="BB2790" s="575"/>
    </row>
    <row r="2791" spans="9:54" x14ac:dyDescent="0.25">
      <c r="I2791" s="23"/>
      <c r="AE2791" s="31"/>
      <c r="AZ2791" s="575"/>
      <c r="BA2791" s="575"/>
      <c r="BB2791" s="575"/>
    </row>
    <row r="2792" spans="9:54" x14ac:dyDescent="0.25">
      <c r="I2792" s="23"/>
      <c r="AE2792" s="31"/>
      <c r="AZ2792" s="575"/>
      <c r="BA2792" s="575"/>
      <c r="BB2792" s="575"/>
    </row>
    <row r="2793" spans="9:54" x14ac:dyDescent="0.25">
      <c r="I2793" s="23"/>
      <c r="AE2793" s="31"/>
      <c r="AZ2793" s="575"/>
      <c r="BA2793" s="575"/>
      <c r="BB2793" s="575"/>
    </row>
    <row r="2794" spans="9:54" x14ac:dyDescent="0.25">
      <c r="I2794" s="23"/>
      <c r="AE2794" s="31"/>
      <c r="AZ2794" s="575"/>
      <c r="BA2794" s="575"/>
      <c r="BB2794" s="575"/>
    </row>
    <row r="2795" spans="9:54" x14ac:dyDescent="0.25">
      <c r="I2795" s="23"/>
      <c r="AE2795" s="31"/>
      <c r="AZ2795" s="575"/>
      <c r="BA2795" s="575"/>
      <c r="BB2795" s="575"/>
    </row>
    <row r="2796" spans="9:54" x14ac:dyDescent="0.25">
      <c r="I2796" s="23"/>
      <c r="AE2796" s="31"/>
      <c r="AZ2796" s="575"/>
      <c r="BA2796" s="575"/>
      <c r="BB2796" s="575"/>
    </row>
    <row r="2797" spans="9:54" x14ac:dyDescent="0.25">
      <c r="I2797" s="23"/>
      <c r="AE2797" s="31"/>
      <c r="AZ2797" s="575"/>
      <c r="BA2797" s="575"/>
      <c r="BB2797" s="575"/>
    </row>
    <row r="2798" spans="9:54" x14ac:dyDescent="0.25">
      <c r="I2798" s="23"/>
      <c r="AE2798" s="31"/>
      <c r="AZ2798" s="575"/>
      <c r="BA2798" s="575"/>
      <c r="BB2798" s="575"/>
    </row>
    <row r="2799" spans="9:54" x14ac:dyDescent="0.25">
      <c r="I2799" s="23"/>
      <c r="AE2799" s="31"/>
      <c r="AZ2799" s="575"/>
      <c r="BA2799" s="575"/>
      <c r="BB2799" s="575"/>
    </row>
    <row r="2800" spans="9:54" x14ac:dyDescent="0.25">
      <c r="I2800" s="23"/>
      <c r="AE2800" s="31"/>
      <c r="AZ2800" s="575"/>
      <c r="BA2800" s="575"/>
      <c r="BB2800" s="575"/>
    </row>
    <row r="2801" spans="9:54" x14ac:dyDescent="0.25">
      <c r="I2801" s="23"/>
      <c r="AE2801" s="31"/>
      <c r="AZ2801" s="575"/>
      <c r="BA2801" s="575"/>
      <c r="BB2801" s="575"/>
    </row>
    <row r="2802" spans="9:54" x14ac:dyDescent="0.25">
      <c r="I2802" s="23"/>
      <c r="AE2802" s="31"/>
      <c r="AZ2802" s="575"/>
      <c r="BA2802" s="575"/>
      <c r="BB2802" s="575"/>
    </row>
    <row r="2803" spans="9:54" x14ac:dyDescent="0.25">
      <c r="I2803" s="23"/>
      <c r="AE2803" s="31"/>
      <c r="AZ2803" s="575"/>
      <c r="BA2803" s="575"/>
      <c r="BB2803" s="575"/>
    </row>
    <row r="2804" spans="9:54" x14ac:dyDescent="0.25">
      <c r="I2804" s="23"/>
      <c r="AE2804" s="31"/>
      <c r="AZ2804" s="575"/>
      <c r="BA2804" s="575"/>
      <c r="BB2804" s="575"/>
    </row>
    <row r="2805" spans="9:54" x14ac:dyDescent="0.25">
      <c r="I2805" s="23"/>
      <c r="AE2805" s="31"/>
      <c r="AZ2805" s="575"/>
      <c r="BA2805" s="575"/>
      <c r="BB2805" s="575"/>
    </row>
    <row r="2806" spans="9:54" x14ac:dyDescent="0.25">
      <c r="I2806" s="23"/>
      <c r="AE2806" s="31"/>
      <c r="AZ2806" s="575"/>
      <c r="BA2806" s="575"/>
      <c r="BB2806" s="575"/>
    </row>
    <row r="2807" spans="9:54" x14ac:dyDescent="0.25">
      <c r="I2807" s="23"/>
      <c r="AE2807" s="31"/>
      <c r="AZ2807" s="575"/>
      <c r="BA2807" s="575"/>
      <c r="BB2807" s="575"/>
    </row>
    <row r="2808" spans="9:54" x14ac:dyDescent="0.25">
      <c r="I2808" s="23"/>
      <c r="AE2808" s="31"/>
      <c r="AZ2808" s="575"/>
      <c r="BA2808" s="575"/>
      <c r="BB2808" s="575"/>
    </row>
    <row r="2809" spans="9:54" x14ac:dyDescent="0.25">
      <c r="I2809" s="23"/>
      <c r="AE2809" s="31"/>
      <c r="AZ2809" s="575"/>
      <c r="BA2809" s="575"/>
      <c r="BB2809" s="575"/>
    </row>
    <row r="2810" spans="9:54" x14ac:dyDescent="0.25">
      <c r="I2810" s="23"/>
      <c r="AE2810" s="31"/>
      <c r="AZ2810" s="575"/>
      <c r="BA2810" s="575"/>
      <c r="BB2810" s="575"/>
    </row>
    <row r="2811" spans="9:54" x14ac:dyDescent="0.25">
      <c r="I2811" s="23"/>
      <c r="AE2811" s="31"/>
      <c r="AZ2811" s="575"/>
      <c r="BA2811" s="575"/>
      <c r="BB2811" s="575"/>
    </row>
    <row r="2812" spans="9:54" x14ac:dyDescent="0.25">
      <c r="I2812" s="23"/>
      <c r="AE2812" s="31"/>
      <c r="AZ2812" s="575"/>
      <c r="BA2812" s="575"/>
      <c r="BB2812" s="575"/>
    </row>
    <row r="2813" spans="9:54" x14ac:dyDescent="0.25">
      <c r="I2813" s="23"/>
      <c r="AE2813" s="31"/>
      <c r="AZ2813" s="575"/>
      <c r="BA2813" s="575"/>
      <c r="BB2813" s="575"/>
    </row>
    <row r="2814" spans="9:54" x14ac:dyDescent="0.25">
      <c r="I2814" s="23"/>
      <c r="AE2814" s="31"/>
      <c r="AZ2814" s="575"/>
      <c r="BA2814" s="575"/>
      <c r="BB2814" s="575"/>
    </row>
    <row r="2815" spans="9:54" x14ac:dyDescent="0.25">
      <c r="I2815" s="23"/>
      <c r="AE2815" s="31"/>
      <c r="AZ2815" s="575"/>
      <c r="BA2815" s="575"/>
      <c r="BB2815" s="575"/>
    </row>
    <row r="2816" spans="9:54" x14ac:dyDescent="0.25">
      <c r="I2816" s="23"/>
      <c r="AE2816" s="31"/>
      <c r="AZ2816" s="575"/>
      <c r="BA2816" s="575"/>
      <c r="BB2816" s="575"/>
    </row>
    <row r="2817" spans="9:54" x14ac:dyDescent="0.25">
      <c r="I2817" s="23"/>
      <c r="AE2817" s="31"/>
      <c r="AZ2817" s="575"/>
      <c r="BA2817" s="575"/>
      <c r="BB2817" s="575"/>
    </row>
    <row r="2818" spans="9:54" x14ac:dyDescent="0.25">
      <c r="I2818" s="23"/>
      <c r="AE2818" s="31"/>
      <c r="AZ2818" s="575"/>
      <c r="BA2818" s="575"/>
      <c r="BB2818" s="575"/>
    </row>
    <row r="2819" spans="9:54" x14ac:dyDescent="0.25">
      <c r="I2819" s="23"/>
      <c r="AE2819" s="31"/>
      <c r="AZ2819" s="575"/>
      <c r="BA2819" s="575"/>
      <c r="BB2819" s="575"/>
    </row>
    <row r="2820" spans="9:54" x14ac:dyDescent="0.25">
      <c r="I2820" s="23"/>
      <c r="AE2820" s="31"/>
      <c r="AZ2820" s="575"/>
      <c r="BA2820" s="575"/>
      <c r="BB2820" s="575"/>
    </row>
    <row r="2821" spans="9:54" x14ac:dyDescent="0.25">
      <c r="I2821" s="23"/>
      <c r="AE2821" s="31"/>
      <c r="AZ2821" s="575"/>
      <c r="BA2821" s="575"/>
      <c r="BB2821" s="575"/>
    </row>
    <row r="2822" spans="9:54" x14ac:dyDescent="0.25">
      <c r="I2822" s="23"/>
      <c r="AE2822" s="31"/>
      <c r="AZ2822" s="575"/>
      <c r="BA2822" s="575"/>
      <c r="BB2822" s="575"/>
    </row>
    <row r="2823" spans="9:54" x14ac:dyDescent="0.25">
      <c r="I2823" s="23"/>
      <c r="AE2823" s="31"/>
      <c r="AZ2823" s="575"/>
      <c r="BA2823" s="575"/>
      <c r="BB2823" s="575"/>
    </row>
    <row r="2824" spans="9:54" x14ac:dyDescent="0.25">
      <c r="I2824" s="23"/>
      <c r="AE2824" s="31"/>
      <c r="AZ2824" s="575"/>
      <c r="BA2824" s="575"/>
      <c r="BB2824" s="575"/>
    </row>
    <row r="2825" spans="9:54" x14ac:dyDescent="0.25">
      <c r="I2825" s="23"/>
      <c r="AE2825" s="31"/>
      <c r="AZ2825" s="575"/>
      <c r="BA2825" s="575"/>
      <c r="BB2825" s="575"/>
    </row>
    <row r="2826" spans="9:54" x14ac:dyDescent="0.25">
      <c r="I2826" s="23"/>
      <c r="AE2826" s="31"/>
      <c r="AZ2826" s="575"/>
      <c r="BA2826" s="575"/>
      <c r="BB2826" s="575"/>
    </row>
    <row r="2827" spans="9:54" x14ac:dyDescent="0.25">
      <c r="I2827" s="23"/>
      <c r="AE2827" s="31"/>
      <c r="AZ2827" s="575"/>
      <c r="BA2827" s="575"/>
      <c r="BB2827" s="575"/>
    </row>
    <row r="2828" spans="9:54" x14ac:dyDescent="0.25">
      <c r="I2828" s="23"/>
      <c r="AE2828" s="31"/>
      <c r="AZ2828" s="575"/>
      <c r="BA2828" s="575"/>
      <c r="BB2828" s="575"/>
    </row>
    <row r="2829" spans="9:54" x14ac:dyDescent="0.25">
      <c r="I2829" s="23"/>
      <c r="AE2829" s="31"/>
      <c r="AZ2829" s="575"/>
      <c r="BA2829" s="575"/>
      <c r="BB2829" s="575"/>
    </row>
    <row r="2830" spans="9:54" x14ac:dyDescent="0.25">
      <c r="I2830" s="23"/>
      <c r="AE2830" s="31"/>
      <c r="AZ2830" s="575"/>
      <c r="BA2830" s="575"/>
      <c r="BB2830" s="575"/>
    </row>
    <row r="2831" spans="9:54" x14ac:dyDescent="0.25">
      <c r="I2831" s="23"/>
      <c r="AE2831" s="31"/>
      <c r="AZ2831" s="575"/>
      <c r="BA2831" s="575"/>
      <c r="BB2831" s="575"/>
    </row>
    <row r="2832" spans="9:54" x14ac:dyDescent="0.25">
      <c r="I2832" s="23"/>
      <c r="AE2832" s="31"/>
      <c r="AZ2832" s="575"/>
      <c r="BA2832" s="575"/>
      <c r="BB2832" s="575"/>
    </row>
    <row r="2833" spans="9:54" x14ac:dyDescent="0.25">
      <c r="I2833" s="23"/>
      <c r="AE2833" s="31"/>
      <c r="AZ2833" s="575"/>
      <c r="BA2833" s="575"/>
      <c r="BB2833" s="575"/>
    </row>
    <row r="2834" spans="9:54" x14ac:dyDescent="0.25">
      <c r="I2834" s="23"/>
      <c r="AE2834" s="31"/>
      <c r="AZ2834" s="575"/>
      <c r="BA2834" s="575"/>
      <c r="BB2834" s="575"/>
    </row>
    <row r="2835" spans="9:54" x14ac:dyDescent="0.25">
      <c r="I2835" s="23"/>
      <c r="AE2835" s="31"/>
      <c r="AZ2835" s="575"/>
      <c r="BA2835" s="575"/>
      <c r="BB2835" s="575"/>
    </row>
    <row r="2836" spans="9:54" x14ac:dyDescent="0.25">
      <c r="I2836" s="23"/>
      <c r="AE2836" s="31"/>
      <c r="AZ2836" s="575"/>
      <c r="BA2836" s="575"/>
      <c r="BB2836" s="575"/>
    </row>
    <row r="2837" spans="9:54" x14ac:dyDescent="0.25">
      <c r="I2837" s="23"/>
      <c r="AE2837" s="31"/>
      <c r="AZ2837" s="575"/>
      <c r="BA2837" s="575"/>
      <c r="BB2837" s="575"/>
    </row>
    <row r="2838" spans="9:54" x14ac:dyDescent="0.25">
      <c r="I2838" s="23"/>
      <c r="AE2838" s="31"/>
      <c r="AZ2838" s="575"/>
      <c r="BA2838" s="575"/>
      <c r="BB2838" s="575"/>
    </row>
    <row r="2839" spans="9:54" x14ac:dyDescent="0.25">
      <c r="I2839" s="23"/>
      <c r="AE2839" s="31"/>
      <c r="AZ2839" s="575"/>
      <c r="BA2839" s="575"/>
      <c r="BB2839" s="575"/>
    </row>
    <row r="2840" spans="9:54" x14ac:dyDescent="0.25">
      <c r="I2840" s="23"/>
      <c r="AE2840" s="31"/>
      <c r="AZ2840" s="575"/>
      <c r="BA2840" s="575"/>
      <c r="BB2840" s="575"/>
    </row>
    <row r="2841" spans="9:54" x14ac:dyDescent="0.25">
      <c r="I2841" s="23"/>
      <c r="AE2841" s="31"/>
      <c r="AZ2841" s="575"/>
      <c r="BA2841" s="575"/>
      <c r="BB2841" s="575"/>
    </row>
    <row r="2842" spans="9:54" x14ac:dyDescent="0.25">
      <c r="I2842" s="23"/>
      <c r="AE2842" s="31"/>
      <c r="AZ2842" s="575"/>
      <c r="BA2842" s="575"/>
      <c r="BB2842" s="575"/>
    </row>
    <row r="2843" spans="9:54" x14ac:dyDescent="0.25">
      <c r="I2843" s="23"/>
      <c r="AE2843" s="31"/>
      <c r="AZ2843" s="575"/>
      <c r="BA2843" s="575"/>
      <c r="BB2843" s="575"/>
    </row>
    <row r="2844" spans="9:54" x14ac:dyDescent="0.25">
      <c r="I2844" s="23"/>
      <c r="AE2844" s="31"/>
      <c r="AZ2844" s="575"/>
      <c r="BA2844" s="575"/>
      <c r="BB2844" s="575"/>
    </row>
    <row r="2845" spans="9:54" x14ac:dyDescent="0.25">
      <c r="I2845" s="23"/>
      <c r="AE2845" s="31"/>
      <c r="AZ2845" s="575"/>
      <c r="BA2845" s="575"/>
      <c r="BB2845" s="575"/>
    </row>
    <row r="2846" spans="9:54" x14ac:dyDescent="0.25">
      <c r="I2846" s="23"/>
      <c r="AE2846" s="31"/>
      <c r="AZ2846" s="575"/>
      <c r="BA2846" s="575"/>
      <c r="BB2846" s="575"/>
    </row>
    <row r="2847" spans="9:54" x14ac:dyDescent="0.25">
      <c r="I2847" s="23"/>
      <c r="AE2847" s="31"/>
      <c r="AZ2847" s="575"/>
      <c r="BA2847" s="575"/>
      <c r="BB2847" s="575"/>
    </row>
    <row r="2848" spans="9:54" x14ac:dyDescent="0.25">
      <c r="I2848" s="23"/>
      <c r="AE2848" s="31"/>
      <c r="AZ2848" s="575"/>
      <c r="BA2848" s="575"/>
      <c r="BB2848" s="575"/>
    </row>
    <row r="2849" spans="9:54" x14ac:dyDescent="0.25">
      <c r="I2849" s="23"/>
      <c r="AE2849" s="31"/>
      <c r="AZ2849" s="575"/>
      <c r="BA2849" s="575"/>
      <c r="BB2849" s="575"/>
    </row>
    <row r="2850" spans="9:54" x14ac:dyDescent="0.25">
      <c r="I2850" s="23"/>
      <c r="AE2850" s="31"/>
      <c r="AZ2850" s="575"/>
      <c r="BA2850" s="575"/>
      <c r="BB2850" s="575"/>
    </row>
    <row r="2851" spans="9:54" x14ac:dyDescent="0.25">
      <c r="I2851" s="23"/>
      <c r="AE2851" s="31"/>
      <c r="AZ2851" s="575"/>
      <c r="BA2851" s="575"/>
      <c r="BB2851" s="575"/>
    </row>
    <row r="2852" spans="9:54" x14ac:dyDescent="0.25">
      <c r="I2852" s="23"/>
      <c r="AE2852" s="31"/>
      <c r="AZ2852" s="575"/>
      <c r="BA2852" s="575"/>
      <c r="BB2852" s="575"/>
    </row>
    <row r="2853" spans="9:54" x14ac:dyDescent="0.25">
      <c r="I2853" s="23"/>
      <c r="AE2853" s="31"/>
      <c r="AZ2853" s="575"/>
      <c r="BA2853" s="575"/>
      <c r="BB2853" s="575"/>
    </row>
    <row r="2854" spans="9:54" x14ac:dyDescent="0.25">
      <c r="I2854" s="23"/>
      <c r="AE2854" s="31"/>
      <c r="AZ2854" s="575"/>
      <c r="BA2854" s="575"/>
      <c r="BB2854" s="575"/>
    </row>
    <row r="2855" spans="9:54" x14ac:dyDescent="0.25">
      <c r="I2855" s="23"/>
      <c r="AE2855" s="31"/>
      <c r="AZ2855" s="575"/>
      <c r="BA2855" s="575"/>
      <c r="BB2855" s="575"/>
    </row>
    <row r="2856" spans="9:54" x14ac:dyDescent="0.25">
      <c r="I2856" s="23"/>
      <c r="AE2856" s="31"/>
      <c r="AZ2856" s="575"/>
      <c r="BA2856" s="575"/>
      <c r="BB2856" s="575"/>
    </row>
    <row r="2857" spans="9:54" x14ac:dyDescent="0.25">
      <c r="I2857" s="23"/>
      <c r="AE2857" s="31"/>
      <c r="AZ2857" s="575"/>
      <c r="BA2857" s="575"/>
      <c r="BB2857" s="575"/>
    </row>
    <row r="2858" spans="9:54" x14ac:dyDescent="0.25">
      <c r="I2858" s="23"/>
      <c r="AE2858" s="31"/>
      <c r="AZ2858" s="575"/>
      <c r="BA2858" s="575"/>
      <c r="BB2858" s="575"/>
    </row>
    <row r="2859" spans="9:54" x14ac:dyDescent="0.25">
      <c r="I2859" s="23"/>
      <c r="AE2859" s="31"/>
      <c r="AZ2859" s="575"/>
      <c r="BA2859" s="575"/>
      <c r="BB2859" s="575"/>
    </row>
    <row r="2860" spans="9:54" x14ac:dyDescent="0.25">
      <c r="I2860" s="23"/>
      <c r="AE2860" s="31"/>
      <c r="AZ2860" s="575"/>
      <c r="BA2860" s="575"/>
      <c r="BB2860" s="575"/>
    </row>
    <row r="2861" spans="9:54" x14ac:dyDescent="0.25">
      <c r="I2861" s="23"/>
      <c r="AE2861" s="31"/>
      <c r="AZ2861" s="575"/>
      <c r="BA2861" s="575"/>
      <c r="BB2861" s="575"/>
    </row>
    <row r="2862" spans="9:54" x14ac:dyDescent="0.25">
      <c r="I2862" s="23"/>
      <c r="AE2862" s="31"/>
      <c r="AZ2862" s="575"/>
      <c r="BA2862" s="575"/>
      <c r="BB2862" s="575"/>
    </row>
    <row r="2863" spans="9:54" x14ac:dyDescent="0.25">
      <c r="I2863" s="23"/>
      <c r="AE2863" s="31"/>
      <c r="AZ2863" s="575"/>
      <c r="BA2863" s="575"/>
      <c r="BB2863" s="575"/>
    </row>
    <row r="2864" spans="9:54" x14ac:dyDescent="0.25">
      <c r="I2864" s="23"/>
      <c r="AE2864" s="31"/>
      <c r="AZ2864" s="575"/>
      <c r="BA2864" s="575"/>
      <c r="BB2864" s="575"/>
    </row>
    <row r="2865" spans="9:54" x14ac:dyDescent="0.25">
      <c r="I2865" s="23"/>
      <c r="AE2865" s="31"/>
      <c r="AZ2865" s="575"/>
      <c r="BA2865" s="575"/>
      <c r="BB2865" s="575"/>
    </row>
    <row r="2866" spans="9:54" x14ac:dyDescent="0.25">
      <c r="I2866" s="23"/>
      <c r="AE2866" s="31"/>
      <c r="AZ2866" s="575"/>
      <c r="BA2866" s="575"/>
      <c r="BB2866" s="575"/>
    </row>
    <row r="2867" spans="9:54" x14ac:dyDescent="0.25">
      <c r="I2867" s="23"/>
      <c r="AE2867" s="31"/>
      <c r="AZ2867" s="575"/>
      <c r="BA2867" s="575"/>
      <c r="BB2867" s="575"/>
    </row>
    <row r="2868" spans="9:54" x14ac:dyDescent="0.25">
      <c r="I2868" s="23"/>
      <c r="AE2868" s="31"/>
      <c r="AZ2868" s="575"/>
      <c r="BA2868" s="575"/>
      <c r="BB2868" s="575"/>
    </row>
    <row r="2869" spans="9:54" x14ac:dyDescent="0.25">
      <c r="I2869" s="23"/>
      <c r="AE2869" s="31"/>
      <c r="AZ2869" s="575"/>
      <c r="BA2869" s="575"/>
      <c r="BB2869" s="575"/>
    </row>
    <row r="2870" spans="9:54" x14ac:dyDescent="0.25">
      <c r="I2870" s="23"/>
      <c r="AE2870" s="31"/>
      <c r="AZ2870" s="575"/>
      <c r="BA2870" s="575"/>
      <c r="BB2870" s="575"/>
    </row>
    <row r="2871" spans="9:54" x14ac:dyDescent="0.25">
      <c r="I2871" s="23"/>
      <c r="AE2871" s="31"/>
      <c r="AZ2871" s="575"/>
      <c r="BA2871" s="575"/>
      <c r="BB2871" s="575"/>
    </row>
    <row r="2872" spans="9:54" x14ac:dyDescent="0.25">
      <c r="I2872" s="23"/>
      <c r="AE2872" s="31"/>
      <c r="AZ2872" s="575"/>
      <c r="BA2872" s="575"/>
      <c r="BB2872" s="575"/>
    </row>
    <row r="2873" spans="9:54" x14ac:dyDescent="0.25">
      <c r="I2873" s="23"/>
      <c r="AE2873" s="31"/>
      <c r="AZ2873" s="575"/>
      <c r="BA2873" s="575"/>
      <c r="BB2873" s="575"/>
    </row>
    <row r="2874" spans="9:54" x14ac:dyDescent="0.25">
      <c r="I2874" s="23"/>
      <c r="AE2874" s="31"/>
      <c r="AZ2874" s="575"/>
      <c r="BA2874" s="575"/>
      <c r="BB2874" s="575"/>
    </row>
    <row r="2875" spans="9:54" x14ac:dyDescent="0.25">
      <c r="I2875" s="23"/>
      <c r="AE2875" s="31"/>
      <c r="AZ2875" s="575"/>
      <c r="BA2875" s="575"/>
      <c r="BB2875" s="575"/>
    </row>
    <row r="2876" spans="9:54" x14ac:dyDescent="0.25">
      <c r="I2876" s="23"/>
      <c r="AE2876" s="31"/>
      <c r="AZ2876" s="575"/>
      <c r="BA2876" s="575"/>
      <c r="BB2876" s="575"/>
    </row>
    <row r="2877" spans="9:54" x14ac:dyDescent="0.25">
      <c r="I2877" s="23"/>
      <c r="AE2877" s="31"/>
      <c r="AZ2877" s="575"/>
      <c r="BA2877" s="575"/>
      <c r="BB2877" s="575"/>
    </row>
    <row r="2878" spans="9:54" x14ac:dyDescent="0.25">
      <c r="I2878" s="23"/>
      <c r="AE2878" s="31"/>
      <c r="AZ2878" s="575"/>
      <c r="BA2878" s="575"/>
      <c r="BB2878" s="575"/>
    </row>
    <row r="2879" spans="9:54" x14ac:dyDescent="0.25">
      <c r="I2879" s="23"/>
      <c r="AE2879" s="31"/>
      <c r="AZ2879" s="575"/>
      <c r="BA2879" s="575"/>
      <c r="BB2879" s="575"/>
    </row>
    <row r="2880" spans="9:54" x14ac:dyDescent="0.25">
      <c r="I2880" s="23"/>
      <c r="AE2880" s="31"/>
      <c r="AZ2880" s="575"/>
      <c r="BA2880" s="575"/>
      <c r="BB2880" s="575"/>
    </row>
    <row r="2881" spans="9:54" x14ac:dyDescent="0.25">
      <c r="I2881" s="23"/>
      <c r="AE2881" s="31"/>
      <c r="AZ2881" s="575"/>
      <c r="BA2881" s="575"/>
      <c r="BB2881" s="575"/>
    </row>
    <row r="2882" spans="9:54" x14ac:dyDescent="0.25">
      <c r="I2882" s="23"/>
      <c r="AE2882" s="31"/>
      <c r="AZ2882" s="575"/>
      <c r="BA2882" s="575"/>
      <c r="BB2882" s="575"/>
    </row>
    <row r="2883" spans="9:54" x14ac:dyDescent="0.25">
      <c r="I2883" s="23"/>
      <c r="AE2883" s="31"/>
      <c r="AZ2883" s="575"/>
      <c r="BA2883" s="575"/>
      <c r="BB2883" s="575"/>
    </row>
    <row r="2884" spans="9:54" x14ac:dyDescent="0.25">
      <c r="I2884" s="23"/>
      <c r="AE2884" s="31"/>
      <c r="AZ2884" s="575"/>
      <c r="BA2884" s="575"/>
      <c r="BB2884" s="575"/>
    </row>
    <row r="2885" spans="9:54" x14ac:dyDescent="0.25">
      <c r="I2885" s="23"/>
      <c r="AE2885" s="31"/>
      <c r="AZ2885" s="575"/>
      <c r="BA2885" s="575"/>
      <c r="BB2885" s="575"/>
    </row>
    <row r="2886" spans="9:54" x14ac:dyDescent="0.25">
      <c r="I2886" s="23"/>
      <c r="AE2886" s="31"/>
      <c r="AZ2886" s="575"/>
      <c r="BA2886" s="575"/>
      <c r="BB2886" s="575"/>
    </row>
    <row r="2887" spans="9:54" x14ac:dyDescent="0.25">
      <c r="I2887" s="23"/>
      <c r="AE2887" s="31"/>
      <c r="AZ2887" s="575"/>
      <c r="BA2887" s="575"/>
      <c r="BB2887" s="575"/>
    </row>
    <row r="2888" spans="9:54" x14ac:dyDescent="0.25">
      <c r="I2888" s="23"/>
      <c r="AE2888" s="31"/>
      <c r="AZ2888" s="575"/>
      <c r="BA2888" s="575"/>
      <c r="BB2888" s="575"/>
    </row>
    <row r="2889" spans="9:54" x14ac:dyDescent="0.25">
      <c r="I2889" s="23"/>
      <c r="AE2889" s="31"/>
      <c r="AZ2889" s="575"/>
      <c r="BA2889" s="575"/>
      <c r="BB2889" s="575"/>
    </row>
    <row r="2890" spans="9:54" x14ac:dyDescent="0.25">
      <c r="I2890" s="23"/>
      <c r="AE2890" s="31"/>
      <c r="AZ2890" s="575"/>
      <c r="BA2890" s="575"/>
      <c r="BB2890" s="575"/>
    </row>
    <row r="2891" spans="9:54" x14ac:dyDescent="0.25">
      <c r="I2891" s="23"/>
      <c r="AE2891" s="31"/>
      <c r="AZ2891" s="575"/>
      <c r="BA2891" s="575"/>
      <c r="BB2891" s="575"/>
    </row>
    <row r="2892" spans="9:54" x14ac:dyDescent="0.25">
      <c r="I2892" s="23"/>
      <c r="AE2892" s="31"/>
      <c r="AZ2892" s="575"/>
      <c r="BA2892" s="575"/>
      <c r="BB2892" s="575"/>
    </row>
    <row r="2893" spans="9:54" x14ac:dyDescent="0.25">
      <c r="I2893" s="23"/>
      <c r="AE2893" s="31"/>
      <c r="AZ2893" s="575"/>
      <c r="BA2893" s="575"/>
      <c r="BB2893" s="575"/>
    </row>
    <row r="2894" spans="9:54" x14ac:dyDescent="0.25">
      <c r="I2894" s="23"/>
      <c r="AE2894" s="31"/>
      <c r="AZ2894" s="575"/>
      <c r="BA2894" s="575"/>
      <c r="BB2894" s="575"/>
    </row>
    <row r="2895" spans="9:54" x14ac:dyDescent="0.25">
      <c r="I2895" s="23"/>
      <c r="AE2895" s="31"/>
      <c r="AZ2895" s="575"/>
      <c r="BA2895" s="575"/>
      <c r="BB2895" s="575"/>
    </row>
    <row r="2896" spans="9:54" x14ac:dyDescent="0.25">
      <c r="I2896" s="23"/>
      <c r="AE2896" s="31"/>
      <c r="AZ2896" s="575"/>
      <c r="BA2896" s="575"/>
      <c r="BB2896" s="575"/>
    </row>
    <row r="2897" spans="9:54" x14ac:dyDescent="0.25">
      <c r="I2897" s="23"/>
      <c r="AE2897" s="31"/>
      <c r="AZ2897" s="575"/>
      <c r="BA2897" s="575"/>
      <c r="BB2897" s="575"/>
    </row>
    <row r="2898" spans="9:54" x14ac:dyDescent="0.25">
      <c r="I2898" s="23"/>
      <c r="AE2898" s="31"/>
      <c r="AZ2898" s="575"/>
      <c r="BA2898" s="575"/>
      <c r="BB2898" s="575"/>
    </row>
    <row r="2899" spans="9:54" x14ac:dyDescent="0.25">
      <c r="I2899" s="23"/>
      <c r="AE2899" s="31"/>
      <c r="AZ2899" s="575"/>
      <c r="BA2899" s="575"/>
      <c r="BB2899" s="575"/>
    </row>
    <row r="2900" spans="9:54" x14ac:dyDescent="0.25">
      <c r="I2900" s="23"/>
      <c r="AE2900" s="31"/>
      <c r="AZ2900" s="575"/>
      <c r="BA2900" s="575"/>
      <c r="BB2900" s="575"/>
    </row>
    <row r="2901" spans="9:54" x14ac:dyDescent="0.25">
      <c r="I2901" s="23"/>
      <c r="AE2901" s="31"/>
      <c r="AZ2901" s="575"/>
      <c r="BA2901" s="575"/>
      <c r="BB2901" s="575"/>
    </row>
    <row r="2902" spans="9:54" x14ac:dyDescent="0.25">
      <c r="I2902" s="23"/>
      <c r="AE2902" s="31"/>
      <c r="AZ2902" s="575"/>
      <c r="BA2902" s="575"/>
      <c r="BB2902" s="575"/>
    </row>
    <row r="2903" spans="9:54" x14ac:dyDescent="0.25">
      <c r="I2903" s="23"/>
      <c r="AE2903" s="31"/>
      <c r="AZ2903" s="575"/>
      <c r="BA2903" s="575"/>
      <c r="BB2903" s="575"/>
    </row>
    <row r="2904" spans="9:54" x14ac:dyDescent="0.25">
      <c r="I2904" s="23"/>
      <c r="AE2904" s="31"/>
      <c r="AZ2904" s="575"/>
      <c r="BA2904" s="575"/>
      <c r="BB2904" s="575"/>
    </row>
    <row r="2905" spans="9:54" x14ac:dyDescent="0.25">
      <c r="I2905" s="23"/>
      <c r="AE2905" s="31"/>
      <c r="AZ2905" s="575"/>
      <c r="BA2905" s="575"/>
      <c r="BB2905" s="575"/>
    </row>
    <row r="2906" spans="9:54" x14ac:dyDescent="0.25">
      <c r="I2906" s="23"/>
      <c r="AE2906" s="31"/>
      <c r="AZ2906" s="575"/>
      <c r="BA2906" s="575"/>
      <c r="BB2906" s="575"/>
    </row>
    <row r="2907" spans="9:54" x14ac:dyDescent="0.25">
      <c r="I2907" s="23"/>
      <c r="AE2907" s="31"/>
      <c r="AZ2907" s="575"/>
      <c r="BA2907" s="575"/>
      <c r="BB2907" s="575"/>
    </row>
    <row r="2908" spans="9:54" x14ac:dyDescent="0.25">
      <c r="I2908" s="23"/>
      <c r="AE2908" s="31"/>
      <c r="AZ2908" s="575"/>
      <c r="BA2908" s="575"/>
      <c r="BB2908" s="575"/>
    </row>
    <row r="2909" spans="9:54" x14ac:dyDescent="0.25">
      <c r="I2909" s="23"/>
      <c r="AE2909" s="31"/>
      <c r="AZ2909" s="575"/>
      <c r="BA2909" s="575"/>
      <c r="BB2909" s="575"/>
    </row>
    <row r="2910" spans="9:54" x14ac:dyDescent="0.25">
      <c r="I2910" s="23"/>
      <c r="AE2910" s="31"/>
      <c r="AZ2910" s="575"/>
      <c r="BA2910" s="575"/>
      <c r="BB2910" s="575"/>
    </row>
    <row r="2911" spans="9:54" x14ac:dyDescent="0.25">
      <c r="I2911" s="23"/>
      <c r="AE2911" s="31"/>
      <c r="AZ2911" s="575"/>
      <c r="BA2911" s="575"/>
      <c r="BB2911" s="575"/>
    </row>
    <row r="2912" spans="9:54" x14ac:dyDescent="0.25">
      <c r="I2912" s="23"/>
      <c r="AE2912" s="31"/>
      <c r="AZ2912" s="575"/>
      <c r="BA2912" s="575"/>
      <c r="BB2912" s="575"/>
    </row>
    <row r="2913" spans="9:54" x14ac:dyDescent="0.25">
      <c r="I2913" s="23"/>
      <c r="AE2913" s="31"/>
      <c r="AZ2913" s="575"/>
      <c r="BA2913" s="575"/>
      <c r="BB2913" s="575"/>
    </row>
    <row r="2914" spans="9:54" x14ac:dyDescent="0.25">
      <c r="I2914" s="23"/>
      <c r="AE2914" s="31"/>
      <c r="AZ2914" s="575"/>
      <c r="BA2914" s="575"/>
      <c r="BB2914" s="575"/>
    </row>
    <row r="2915" spans="9:54" x14ac:dyDescent="0.25">
      <c r="I2915" s="23"/>
      <c r="AE2915" s="31"/>
      <c r="AZ2915" s="575"/>
      <c r="BA2915" s="575"/>
      <c r="BB2915" s="575"/>
    </row>
    <row r="2916" spans="9:54" x14ac:dyDescent="0.25">
      <c r="I2916" s="23"/>
      <c r="AE2916" s="31"/>
      <c r="AZ2916" s="575"/>
      <c r="BA2916" s="575"/>
      <c r="BB2916" s="575"/>
    </row>
    <row r="2917" spans="9:54" x14ac:dyDescent="0.25">
      <c r="I2917" s="23"/>
      <c r="AE2917" s="31"/>
      <c r="AZ2917" s="575"/>
      <c r="BA2917" s="575"/>
      <c r="BB2917" s="575"/>
    </row>
    <row r="2918" spans="9:54" x14ac:dyDescent="0.25">
      <c r="I2918" s="23"/>
      <c r="AE2918" s="31"/>
      <c r="AZ2918" s="575"/>
      <c r="BA2918" s="575"/>
      <c r="BB2918" s="575"/>
    </row>
    <row r="2919" spans="9:54" x14ac:dyDescent="0.25">
      <c r="I2919" s="23"/>
      <c r="AE2919" s="31"/>
      <c r="AZ2919" s="575"/>
      <c r="BA2919" s="575"/>
      <c r="BB2919" s="575"/>
    </row>
    <row r="2920" spans="9:54" x14ac:dyDescent="0.25">
      <c r="I2920" s="23"/>
      <c r="AE2920" s="31"/>
      <c r="AZ2920" s="575"/>
      <c r="BA2920" s="575"/>
      <c r="BB2920" s="575"/>
    </row>
    <row r="2921" spans="9:54" x14ac:dyDescent="0.25">
      <c r="I2921" s="23"/>
      <c r="AE2921" s="31"/>
      <c r="AZ2921" s="575"/>
      <c r="BA2921" s="575"/>
      <c r="BB2921" s="575"/>
    </row>
    <row r="2922" spans="9:54" x14ac:dyDescent="0.25">
      <c r="I2922" s="23"/>
      <c r="AE2922" s="31"/>
      <c r="AZ2922" s="575"/>
      <c r="BA2922" s="575"/>
      <c r="BB2922" s="575"/>
    </row>
    <row r="2923" spans="9:54" x14ac:dyDescent="0.25">
      <c r="I2923" s="23"/>
      <c r="AE2923" s="31"/>
      <c r="AZ2923" s="575"/>
      <c r="BA2923" s="575"/>
      <c r="BB2923" s="575"/>
    </row>
    <row r="2924" spans="9:54" x14ac:dyDescent="0.25">
      <c r="I2924" s="23"/>
      <c r="AE2924" s="31"/>
      <c r="AZ2924" s="575"/>
      <c r="BA2924" s="575"/>
      <c r="BB2924" s="575"/>
    </row>
    <row r="2925" spans="9:54" x14ac:dyDescent="0.25">
      <c r="I2925" s="23"/>
      <c r="AE2925" s="31"/>
      <c r="AZ2925" s="575"/>
      <c r="BA2925" s="575"/>
      <c r="BB2925" s="575"/>
    </row>
    <row r="2926" spans="9:54" x14ac:dyDescent="0.25">
      <c r="I2926" s="23"/>
      <c r="AE2926" s="31"/>
      <c r="AZ2926" s="575"/>
      <c r="BA2926" s="575"/>
      <c r="BB2926" s="575"/>
    </row>
    <row r="2927" spans="9:54" x14ac:dyDescent="0.25">
      <c r="I2927" s="23"/>
      <c r="AE2927" s="31"/>
      <c r="AZ2927" s="575"/>
      <c r="BA2927" s="575"/>
      <c r="BB2927" s="575"/>
    </row>
    <row r="2928" spans="9:54" x14ac:dyDescent="0.25">
      <c r="I2928" s="23"/>
      <c r="AE2928" s="31"/>
      <c r="AZ2928" s="575"/>
      <c r="BA2928" s="575"/>
      <c r="BB2928" s="575"/>
    </row>
    <row r="2929" spans="9:54" x14ac:dyDescent="0.25">
      <c r="I2929" s="23"/>
      <c r="AE2929" s="31"/>
      <c r="AZ2929" s="575"/>
      <c r="BA2929" s="575"/>
      <c r="BB2929" s="575"/>
    </row>
    <row r="2930" spans="9:54" x14ac:dyDescent="0.25">
      <c r="I2930" s="23"/>
      <c r="AE2930" s="31"/>
      <c r="AZ2930" s="575"/>
      <c r="BA2930" s="575"/>
      <c r="BB2930" s="575"/>
    </row>
    <row r="2931" spans="9:54" x14ac:dyDescent="0.25">
      <c r="I2931" s="23"/>
      <c r="AE2931" s="31"/>
      <c r="AZ2931" s="575"/>
      <c r="BA2931" s="575"/>
      <c r="BB2931" s="575"/>
    </row>
    <row r="2932" spans="9:54" x14ac:dyDescent="0.25">
      <c r="I2932" s="23"/>
      <c r="AE2932" s="31"/>
      <c r="AZ2932" s="575"/>
      <c r="BA2932" s="575"/>
      <c r="BB2932" s="575"/>
    </row>
    <row r="2933" spans="9:54" x14ac:dyDescent="0.25">
      <c r="I2933" s="23"/>
      <c r="AE2933" s="31"/>
      <c r="AZ2933" s="575"/>
      <c r="BA2933" s="575"/>
      <c r="BB2933" s="575"/>
    </row>
    <row r="2934" spans="9:54" x14ac:dyDescent="0.25">
      <c r="I2934" s="23"/>
      <c r="AE2934" s="31"/>
      <c r="AZ2934" s="575"/>
      <c r="BA2934" s="575"/>
      <c r="BB2934" s="575"/>
    </row>
    <row r="2935" spans="9:54" x14ac:dyDescent="0.25">
      <c r="I2935" s="23"/>
      <c r="AE2935" s="31"/>
      <c r="AZ2935" s="575"/>
      <c r="BA2935" s="575"/>
      <c r="BB2935" s="575"/>
    </row>
    <row r="2936" spans="9:54" x14ac:dyDescent="0.25">
      <c r="I2936" s="23"/>
      <c r="AE2936" s="31"/>
      <c r="AZ2936" s="575"/>
      <c r="BA2936" s="575"/>
      <c r="BB2936" s="575"/>
    </row>
    <row r="2937" spans="9:54" x14ac:dyDescent="0.25">
      <c r="I2937" s="23"/>
      <c r="AE2937" s="31"/>
      <c r="AZ2937" s="575"/>
      <c r="BA2937" s="575"/>
      <c r="BB2937" s="575"/>
    </row>
    <row r="2938" spans="9:54" x14ac:dyDescent="0.25">
      <c r="I2938" s="23"/>
      <c r="AE2938" s="31"/>
      <c r="AZ2938" s="575"/>
      <c r="BA2938" s="575"/>
      <c r="BB2938" s="575"/>
    </row>
    <row r="2939" spans="9:54" x14ac:dyDescent="0.25">
      <c r="I2939" s="23"/>
      <c r="AE2939" s="31"/>
      <c r="AZ2939" s="575"/>
      <c r="BA2939" s="575"/>
      <c r="BB2939" s="575"/>
    </row>
    <row r="2940" spans="9:54" x14ac:dyDescent="0.25">
      <c r="I2940" s="23"/>
      <c r="AE2940" s="31"/>
      <c r="AZ2940" s="575"/>
      <c r="BA2940" s="575"/>
      <c r="BB2940" s="575"/>
    </row>
    <row r="2941" spans="9:54" x14ac:dyDescent="0.25">
      <c r="I2941" s="23"/>
      <c r="AE2941" s="31"/>
      <c r="AZ2941" s="575"/>
      <c r="BA2941" s="575"/>
      <c r="BB2941" s="575"/>
    </row>
    <row r="2942" spans="9:54" x14ac:dyDescent="0.25">
      <c r="I2942" s="23"/>
      <c r="AE2942" s="31"/>
      <c r="AZ2942" s="575"/>
      <c r="BA2942" s="575"/>
      <c r="BB2942" s="575"/>
    </row>
    <row r="2943" spans="9:54" x14ac:dyDescent="0.25">
      <c r="I2943" s="23"/>
      <c r="AE2943" s="31"/>
      <c r="AZ2943" s="575"/>
      <c r="BA2943" s="575"/>
      <c r="BB2943" s="575"/>
    </row>
    <row r="2944" spans="9:54" x14ac:dyDescent="0.25">
      <c r="I2944" s="23"/>
      <c r="AE2944" s="31"/>
      <c r="AZ2944" s="575"/>
      <c r="BA2944" s="575"/>
      <c r="BB2944" s="575"/>
    </row>
    <row r="2945" spans="9:54" x14ac:dyDescent="0.25">
      <c r="I2945" s="23"/>
      <c r="AE2945" s="31"/>
      <c r="AZ2945" s="575"/>
      <c r="BA2945" s="575"/>
      <c r="BB2945" s="575"/>
    </row>
    <row r="2946" spans="9:54" x14ac:dyDescent="0.25">
      <c r="I2946" s="23"/>
      <c r="AE2946" s="31"/>
      <c r="AZ2946" s="575"/>
      <c r="BA2946" s="575"/>
      <c r="BB2946" s="575"/>
    </row>
    <row r="2947" spans="9:54" x14ac:dyDescent="0.25">
      <c r="I2947" s="23"/>
      <c r="AE2947" s="31"/>
      <c r="AZ2947" s="575"/>
      <c r="BA2947" s="575"/>
      <c r="BB2947" s="575"/>
    </row>
    <row r="2948" spans="9:54" x14ac:dyDescent="0.25">
      <c r="I2948" s="23"/>
      <c r="AE2948" s="31"/>
      <c r="AZ2948" s="575"/>
      <c r="BA2948" s="575"/>
      <c r="BB2948" s="575"/>
    </row>
    <row r="2949" spans="9:54" x14ac:dyDescent="0.25">
      <c r="I2949" s="23"/>
      <c r="AE2949" s="31"/>
      <c r="AZ2949" s="575"/>
      <c r="BA2949" s="575"/>
      <c r="BB2949" s="575"/>
    </row>
    <row r="2950" spans="9:54" x14ac:dyDescent="0.25">
      <c r="I2950" s="23"/>
      <c r="AE2950" s="31"/>
      <c r="AZ2950" s="575"/>
      <c r="BA2950" s="575"/>
      <c r="BB2950" s="575"/>
    </row>
    <row r="2951" spans="9:54" x14ac:dyDescent="0.25">
      <c r="I2951" s="23"/>
      <c r="AE2951" s="31"/>
      <c r="AZ2951" s="575"/>
      <c r="BA2951" s="575"/>
      <c r="BB2951" s="575"/>
    </row>
    <row r="2952" spans="9:54" x14ac:dyDescent="0.25">
      <c r="I2952" s="23"/>
      <c r="AE2952" s="31"/>
      <c r="AZ2952" s="575"/>
      <c r="BA2952" s="575"/>
      <c r="BB2952" s="575"/>
    </row>
    <row r="2953" spans="9:54" x14ac:dyDescent="0.25">
      <c r="I2953" s="23"/>
      <c r="AE2953" s="31"/>
      <c r="AZ2953" s="575"/>
      <c r="BA2953" s="575"/>
      <c r="BB2953" s="575"/>
    </row>
    <row r="2954" spans="9:54" x14ac:dyDescent="0.25">
      <c r="I2954" s="23"/>
      <c r="AE2954" s="31"/>
      <c r="AZ2954" s="575"/>
      <c r="BA2954" s="575"/>
      <c r="BB2954" s="575"/>
    </row>
    <row r="2955" spans="9:54" x14ac:dyDescent="0.25">
      <c r="I2955" s="23"/>
      <c r="AE2955" s="31"/>
      <c r="AZ2955" s="575"/>
      <c r="BA2955" s="575"/>
      <c r="BB2955" s="575"/>
    </row>
    <row r="2956" spans="9:54" x14ac:dyDescent="0.25">
      <c r="I2956" s="23"/>
      <c r="AE2956" s="31"/>
      <c r="AZ2956" s="575"/>
      <c r="BA2956" s="575"/>
      <c r="BB2956" s="575"/>
    </row>
    <row r="2957" spans="9:54" x14ac:dyDescent="0.25">
      <c r="I2957" s="23"/>
      <c r="AE2957" s="31"/>
      <c r="AZ2957" s="575"/>
      <c r="BA2957" s="575"/>
      <c r="BB2957" s="575"/>
    </row>
    <row r="2958" spans="9:54" x14ac:dyDescent="0.25">
      <c r="I2958" s="23"/>
      <c r="AE2958" s="31"/>
      <c r="AZ2958" s="575"/>
      <c r="BA2958" s="575"/>
      <c r="BB2958" s="575"/>
    </row>
    <row r="2959" spans="9:54" x14ac:dyDescent="0.25">
      <c r="I2959" s="23"/>
      <c r="AE2959" s="31"/>
      <c r="AZ2959" s="575"/>
      <c r="BA2959" s="575"/>
      <c r="BB2959" s="575"/>
    </row>
    <row r="2960" spans="9:54" x14ac:dyDescent="0.25">
      <c r="I2960" s="23"/>
      <c r="AE2960" s="31"/>
      <c r="AZ2960" s="575"/>
      <c r="BA2960" s="575"/>
      <c r="BB2960" s="575"/>
    </row>
    <row r="2961" spans="9:54" x14ac:dyDescent="0.25">
      <c r="I2961" s="23"/>
      <c r="AE2961" s="31"/>
      <c r="AZ2961" s="575"/>
      <c r="BA2961" s="575"/>
      <c r="BB2961" s="575"/>
    </row>
    <row r="2962" spans="9:54" x14ac:dyDescent="0.25">
      <c r="I2962" s="23"/>
      <c r="AE2962" s="31"/>
      <c r="AZ2962" s="575"/>
      <c r="BA2962" s="575"/>
      <c r="BB2962" s="575"/>
    </row>
    <row r="2963" spans="9:54" x14ac:dyDescent="0.25">
      <c r="I2963" s="23"/>
      <c r="AE2963" s="31"/>
      <c r="AZ2963" s="575"/>
      <c r="BA2963" s="575"/>
      <c r="BB2963" s="575"/>
    </row>
    <row r="2964" spans="9:54" x14ac:dyDescent="0.25">
      <c r="I2964" s="23"/>
      <c r="AE2964" s="31"/>
      <c r="AZ2964" s="575"/>
      <c r="BA2964" s="575"/>
      <c r="BB2964" s="575"/>
    </row>
    <row r="2965" spans="9:54" x14ac:dyDescent="0.25">
      <c r="I2965" s="23"/>
      <c r="AE2965" s="31"/>
      <c r="AZ2965" s="575"/>
      <c r="BA2965" s="575"/>
      <c r="BB2965" s="575"/>
    </row>
    <row r="2966" spans="9:54" x14ac:dyDescent="0.25">
      <c r="I2966" s="23"/>
      <c r="AE2966" s="31"/>
      <c r="AZ2966" s="575"/>
      <c r="BA2966" s="575"/>
      <c r="BB2966" s="575"/>
    </row>
    <row r="2967" spans="9:54" x14ac:dyDescent="0.25">
      <c r="I2967" s="23"/>
      <c r="AE2967" s="31"/>
      <c r="AZ2967" s="575"/>
      <c r="BA2967" s="575"/>
      <c r="BB2967" s="575"/>
    </row>
    <row r="2968" spans="9:54" x14ac:dyDescent="0.25">
      <c r="I2968" s="23"/>
      <c r="AE2968" s="31"/>
      <c r="AZ2968" s="575"/>
      <c r="BA2968" s="575"/>
      <c r="BB2968" s="575"/>
    </row>
    <row r="2969" spans="9:54" x14ac:dyDescent="0.25">
      <c r="I2969" s="23"/>
      <c r="AE2969" s="31"/>
      <c r="AZ2969" s="575"/>
      <c r="BA2969" s="575"/>
      <c r="BB2969" s="575"/>
    </row>
    <row r="2970" spans="9:54" x14ac:dyDescent="0.25">
      <c r="I2970" s="23"/>
      <c r="AE2970" s="31"/>
      <c r="AZ2970" s="575"/>
      <c r="BA2970" s="575"/>
      <c r="BB2970" s="575"/>
    </row>
    <row r="2971" spans="9:54" x14ac:dyDescent="0.25">
      <c r="I2971" s="23"/>
      <c r="AE2971" s="31"/>
      <c r="AZ2971" s="575"/>
      <c r="BA2971" s="575"/>
      <c r="BB2971" s="575"/>
    </row>
    <row r="2972" spans="9:54" x14ac:dyDescent="0.25">
      <c r="I2972" s="23"/>
      <c r="AE2972" s="31"/>
      <c r="AZ2972" s="575"/>
      <c r="BA2972" s="575"/>
      <c r="BB2972" s="575"/>
    </row>
    <row r="2973" spans="9:54" x14ac:dyDescent="0.25">
      <c r="I2973" s="23"/>
      <c r="AE2973" s="31"/>
      <c r="AZ2973" s="575"/>
      <c r="BA2973" s="575"/>
      <c r="BB2973" s="575"/>
    </row>
    <row r="2974" spans="9:54" x14ac:dyDescent="0.25">
      <c r="I2974" s="23"/>
      <c r="AE2974" s="31"/>
      <c r="AZ2974" s="575"/>
      <c r="BA2974" s="575"/>
      <c r="BB2974" s="575"/>
    </row>
    <row r="2975" spans="9:54" x14ac:dyDescent="0.25">
      <c r="I2975" s="23"/>
      <c r="AE2975" s="31"/>
      <c r="AZ2975" s="575"/>
      <c r="BA2975" s="575"/>
      <c r="BB2975" s="575"/>
    </row>
    <row r="2976" spans="9:54" x14ac:dyDescent="0.25">
      <c r="I2976" s="23"/>
      <c r="AE2976" s="31"/>
      <c r="AZ2976" s="575"/>
      <c r="BA2976" s="575"/>
      <c r="BB2976" s="575"/>
    </row>
    <row r="2977" spans="9:54" x14ac:dyDescent="0.25">
      <c r="I2977" s="23"/>
      <c r="AE2977" s="31"/>
      <c r="AZ2977" s="575"/>
      <c r="BA2977" s="575"/>
      <c r="BB2977" s="575"/>
    </row>
    <row r="2978" spans="9:54" x14ac:dyDescent="0.25">
      <c r="I2978" s="23"/>
      <c r="AE2978" s="31"/>
      <c r="AZ2978" s="575"/>
      <c r="BA2978" s="575"/>
      <c r="BB2978" s="575"/>
    </row>
    <row r="2979" spans="9:54" x14ac:dyDescent="0.25">
      <c r="I2979" s="23"/>
      <c r="AE2979" s="31"/>
      <c r="AZ2979" s="575"/>
      <c r="BA2979" s="575"/>
      <c r="BB2979" s="575"/>
    </row>
    <row r="2980" spans="9:54" x14ac:dyDescent="0.25">
      <c r="I2980" s="23"/>
      <c r="AE2980" s="31"/>
      <c r="AZ2980" s="575"/>
      <c r="BA2980" s="575"/>
      <c r="BB2980" s="575"/>
    </row>
    <row r="2981" spans="9:54" x14ac:dyDescent="0.25">
      <c r="I2981" s="23"/>
      <c r="AE2981" s="31"/>
      <c r="AZ2981" s="575"/>
      <c r="BA2981" s="575"/>
      <c r="BB2981" s="575"/>
    </row>
    <row r="2982" spans="9:54" x14ac:dyDescent="0.25">
      <c r="I2982" s="23"/>
      <c r="AE2982" s="31"/>
      <c r="AZ2982" s="575"/>
      <c r="BA2982" s="575"/>
      <c r="BB2982" s="575"/>
    </row>
    <row r="2983" spans="9:54" x14ac:dyDescent="0.25">
      <c r="I2983" s="23"/>
      <c r="AE2983" s="31"/>
      <c r="AZ2983" s="575"/>
      <c r="BA2983" s="575"/>
      <c r="BB2983" s="575"/>
    </row>
    <row r="2984" spans="9:54" x14ac:dyDescent="0.25">
      <c r="I2984" s="23"/>
      <c r="AE2984" s="31"/>
      <c r="AZ2984" s="575"/>
      <c r="BA2984" s="575"/>
      <c r="BB2984" s="575"/>
    </row>
    <row r="2985" spans="9:54" x14ac:dyDescent="0.25">
      <c r="I2985" s="23"/>
      <c r="AE2985" s="31"/>
      <c r="AZ2985" s="575"/>
      <c r="BA2985" s="575"/>
      <c r="BB2985" s="575"/>
    </row>
    <row r="2986" spans="9:54" x14ac:dyDescent="0.25">
      <c r="I2986" s="23"/>
      <c r="AE2986" s="31"/>
      <c r="AZ2986" s="575"/>
      <c r="BA2986" s="575"/>
      <c r="BB2986" s="575"/>
    </row>
    <row r="2987" spans="9:54" x14ac:dyDescent="0.25">
      <c r="I2987" s="23"/>
      <c r="AE2987" s="31"/>
      <c r="AZ2987" s="575"/>
      <c r="BA2987" s="575"/>
      <c r="BB2987" s="575"/>
    </row>
    <row r="2988" spans="9:54" x14ac:dyDescent="0.25">
      <c r="I2988" s="23"/>
      <c r="AE2988" s="31"/>
      <c r="AZ2988" s="575"/>
      <c r="BA2988" s="575"/>
      <c r="BB2988" s="575"/>
    </row>
    <row r="2989" spans="9:54" x14ac:dyDescent="0.25">
      <c r="I2989" s="23"/>
      <c r="AE2989" s="31"/>
      <c r="AZ2989" s="575"/>
      <c r="BA2989" s="575"/>
      <c r="BB2989" s="575"/>
    </row>
    <row r="2990" spans="9:54" x14ac:dyDescent="0.25">
      <c r="I2990" s="23"/>
      <c r="AE2990" s="31"/>
      <c r="AZ2990" s="575"/>
      <c r="BA2990" s="575"/>
      <c r="BB2990" s="575"/>
    </row>
    <row r="2991" spans="9:54" x14ac:dyDescent="0.25">
      <c r="I2991" s="23"/>
      <c r="AE2991" s="31"/>
      <c r="AZ2991" s="575"/>
      <c r="BA2991" s="575"/>
      <c r="BB2991" s="575"/>
    </row>
    <row r="2992" spans="9:54" x14ac:dyDescent="0.25">
      <c r="I2992" s="23"/>
      <c r="AE2992" s="31"/>
      <c r="AZ2992" s="575"/>
      <c r="BA2992" s="575"/>
      <c r="BB2992" s="575"/>
    </row>
    <row r="2993" spans="9:54" x14ac:dyDescent="0.25">
      <c r="I2993" s="23"/>
      <c r="AE2993" s="31"/>
      <c r="AZ2993" s="575"/>
      <c r="BA2993" s="575"/>
      <c r="BB2993" s="575"/>
    </row>
    <row r="2994" spans="9:54" x14ac:dyDescent="0.25">
      <c r="I2994" s="23"/>
      <c r="AE2994" s="31"/>
      <c r="AZ2994" s="575"/>
      <c r="BA2994" s="575"/>
      <c r="BB2994" s="575"/>
    </row>
    <row r="2995" spans="9:54" x14ac:dyDescent="0.25">
      <c r="I2995" s="23"/>
      <c r="AE2995" s="31"/>
      <c r="AZ2995" s="575"/>
      <c r="BA2995" s="575"/>
      <c r="BB2995" s="575"/>
    </row>
    <row r="2996" spans="9:54" x14ac:dyDescent="0.25">
      <c r="I2996" s="23"/>
      <c r="AE2996" s="31"/>
      <c r="AZ2996" s="575"/>
      <c r="BA2996" s="575"/>
      <c r="BB2996" s="575"/>
    </row>
    <row r="2997" spans="9:54" x14ac:dyDescent="0.25">
      <c r="I2997" s="23"/>
      <c r="AE2997" s="31"/>
      <c r="AZ2997" s="575"/>
      <c r="BA2997" s="575"/>
      <c r="BB2997" s="575"/>
    </row>
    <row r="2998" spans="9:54" x14ac:dyDescent="0.25">
      <c r="I2998" s="23"/>
      <c r="AE2998" s="31"/>
      <c r="AZ2998" s="575"/>
      <c r="BA2998" s="575"/>
      <c r="BB2998" s="575"/>
    </row>
    <row r="2999" spans="9:54" x14ac:dyDescent="0.25">
      <c r="I2999" s="23"/>
      <c r="AE2999" s="31"/>
      <c r="AZ2999" s="575"/>
      <c r="BA2999" s="575"/>
      <c r="BB2999" s="575"/>
    </row>
    <row r="3000" spans="9:54" x14ac:dyDescent="0.25">
      <c r="I3000" s="23"/>
      <c r="AE3000" s="31"/>
      <c r="AZ3000" s="575"/>
      <c r="BA3000" s="575"/>
      <c r="BB3000" s="575"/>
    </row>
    <row r="3001" spans="9:54" x14ac:dyDescent="0.25">
      <c r="I3001" s="23"/>
      <c r="AE3001" s="31"/>
      <c r="AZ3001" s="575"/>
      <c r="BA3001" s="575"/>
      <c r="BB3001" s="575"/>
    </row>
    <row r="3002" spans="9:54" x14ac:dyDescent="0.25">
      <c r="I3002" s="23"/>
      <c r="AE3002" s="31"/>
      <c r="AZ3002" s="575"/>
      <c r="BA3002" s="575"/>
      <c r="BB3002" s="575"/>
    </row>
    <row r="3003" spans="9:54" x14ac:dyDescent="0.25">
      <c r="I3003" s="23"/>
      <c r="AE3003" s="31"/>
      <c r="AZ3003" s="575"/>
      <c r="BA3003" s="575"/>
      <c r="BB3003" s="575"/>
    </row>
    <row r="3004" spans="9:54" x14ac:dyDescent="0.25">
      <c r="I3004" s="23"/>
      <c r="AE3004" s="31"/>
      <c r="AZ3004" s="575"/>
      <c r="BA3004" s="575"/>
      <c r="BB3004" s="575"/>
    </row>
    <row r="3005" spans="9:54" x14ac:dyDescent="0.25">
      <c r="I3005" s="23"/>
      <c r="AE3005" s="31"/>
      <c r="AZ3005" s="575"/>
      <c r="BA3005" s="575"/>
      <c r="BB3005" s="575"/>
    </row>
    <row r="3006" spans="9:54" x14ac:dyDescent="0.25">
      <c r="I3006" s="23"/>
      <c r="AE3006" s="31"/>
      <c r="AZ3006" s="575"/>
      <c r="BA3006" s="575"/>
      <c r="BB3006" s="575"/>
    </row>
    <row r="3007" spans="9:54" x14ac:dyDescent="0.25">
      <c r="I3007" s="23"/>
      <c r="AE3007" s="31"/>
      <c r="AZ3007" s="575"/>
      <c r="BA3007" s="575"/>
      <c r="BB3007" s="575"/>
    </row>
    <row r="3008" spans="9:54" x14ac:dyDescent="0.25">
      <c r="I3008" s="23"/>
      <c r="AE3008" s="31"/>
      <c r="AZ3008" s="575"/>
      <c r="BA3008" s="575"/>
      <c r="BB3008" s="575"/>
    </row>
    <row r="3009" spans="9:54" x14ac:dyDescent="0.25">
      <c r="I3009" s="23"/>
      <c r="AE3009" s="31"/>
      <c r="AZ3009" s="575"/>
      <c r="BA3009" s="575"/>
      <c r="BB3009" s="575"/>
    </row>
    <row r="3010" spans="9:54" x14ac:dyDescent="0.25">
      <c r="I3010" s="23"/>
      <c r="AE3010" s="31"/>
      <c r="AZ3010" s="575"/>
      <c r="BA3010" s="575"/>
      <c r="BB3010" s="575"/>
    </row>
    <row r="3011" spans="9:54" x14ac:dyDescent="0.25">
      <c r="I3011" s="23"/>
      <c r="AE3011" s="31"/>
      <c r="AZ3011" s="575"/>
      <c r="BA3011" s="575"/>
      <c r="BB3011" s="575"/>
    </row>
    <row r="3012" spans="9:54" x14ac:dyDescent="0.25">
      <c r="I3012" s="23"/>
      <c r="AE3012" s="31"/>
      <c r="AZ3012" s="575"/>
      <c r="BA3012" s="575"/>
      <c r="BB3012" s="575"/>
    </row>
    <row r="3013" spans="9:54" x14ac:dyDescent="0.25">
      <c r="I3013" s="23"/>
      <c r="AE3013" s="31"/>
      <c r="AZ3013" s="575"/>
      <c r="BA3013" s="575"/>
      <c r="BB3013" s="575"/>
    </row>
    <row r="3014" spans="9:54" x14ac:dyDescent="0.25">
      <c r="I3014" s="23"/>
      <c r="AE3014" s="31"/>
      <c r="AZ3014" s="575"/>
      <c r="BA3014" s="575"/>
      <c r="BB3014" s="575"/>
    </row>
    <row r="3015" spans="9:54" x14ac:dyDescent="0.25">
      <c r="I3015" s="23"/>
      <c r="AE3015" s="31"/>
      <c r="AZ3015" s="575"/>
      <c r="BA3015" s="575"/>
      <c r="BB3015" s="575"/>
    </row>
    <row r="3016" spans="9:54" x14ac:dyDescent="0.25">
      <c r="I3016" s="23"/>
      <c r="AE3016" s="31"/>
      <c r="AZ3016" s="575"/>
      <c r="BA3016" s="575"/>
      <c r="BB3016" s="575"/>
    </row>
    <row r="3017" spans="9:54" x14ac:dyDescent="0.25">
      <c r="I3017" s="23"/>
      <c r="AE3017" s="31"/>
      <c r="AZ3017" s="575"/>
      <c r="BA3017" s="575"/>
      <c r="BB3017" s="575"/>
    </row>
    <row r="3018" spans="9:54" x14ac:dyDescent="0.25">
      <c r="I3018" s="23"/>
      <c r="AE3018" s="31"/>
      <c r="AZ3018" s="575"/>
      <c r="BA3018" s="575"/>
      <c r="BB3018" s="575"/>
    </row>
    <row r="3019" spans="9:54" x14ac:dyDescent="0.25">
      <c r="I3019" s="23"/>
      <c r="AE3019" s="31"/>
      <c r="AZ3019" s="575"/>
      <c r="BA3019" s="575"/>
      <c r="BB3019" s="575"/>
    </row>
    <row r="3020" spans="9:54" x14ac:dyDescent="0.25">
      <c r="I3020" s="23"/>
      <c r="AE3020" s="31"/>
      <c r="AZ3020" s="575"/>
      <c r="BA3020" s="575"/>
      <c r="BB3020" s="575"/>
    </row>
    <row r="3021" spans="9:54" x14ac:dyDescent="0.25">
      <c r="I3021" s="23"/>
      <c r="AE3021" s="31"/>
      <c r="AZ3021" s="575"/>
      <c r="BA3021" s="575"/>
      <c r="BB3021" s="575"/>
    </row>
    <row r="3022" spans="9:54" x14ac:dyDescent="0.25">
      <c r="I3022" s="23"/>
      <c r="AE3022" s="31"/>
      <c r="AZ3022" s="575"/>
      <c r="BA3022" s="575"/>
      <c r="BB3022" s="575"/>
    </row>
    <row r="3023" spans="9:54" x14ac:dyDescent="0.25">
      <c r="I3023" s="23"/>
      <c r="AE3023" s="31"/>
      <c r="AZ3023" s="575"/>
      <c r="BA3023" s="575"/>
      <c r="BB3023" s="575"/>
    </row>
    <row r="3024" spans="9:54" x14ac:dyDescent="0.25">
      <c r="I3024" s="23"/>
      <c r="AE3024" s="31"/>
      <c r="AZ3024" s="575"/>
      <c r="BA3024" s="575"/>
      <c r="BB3024" s="575"/>
    </row>
    <row r="3025" spans="9:54" x14ac:dyDescent="0.25">
      <c r="I3025" s="23"/>
      <c r="AE3025" s="31"/>
      <c r="AZ3025" s="575"/>
      <c r="BA3025" s="575"/>
      <c r="BB3025" s="575"/>
    </row>
    <row r="3026" spans="9:54" x14ac:dyDescent="0.25">
      <c r="I3026" s="23"/>
      <c r="AE3026" s="31"/>
      <c r="AZ3026" s="575"/>
      <c r="BA3026" s="575"/>
      <c r="BB3026" s="575"/>
    </row>
    <row r="3027" spans="9:54" x14ac:dyDescent="0.25">
      <c r="I3027" s="23"/>
      <c r="AE3027" s="31"/>
      <c r="AZ3027" s="575"/>
      <c r="BA3027" s="575"/>
      <c r="BB3027" s="575"/>
    </row>
    <row r="3028" spans="9:54" x14ac:dyDescent="0.25">
      <c r="I3028" s="23"/>
      <c r="AE3028" s="31"/>
      <c r="AZ3028" s="575"/>
      <c r="BA3028" s="575"/>
      <c r="BB3028" s="575"/>
    </row>
    <row r="3029" spans="9:54" x14ac:dyDescent="0.25">
      <c r="I3029" s="23"/>
      <c r="AE3029" s="31"/>
      <c r="AZ3029" s="575"/>
      <c r="BA3029" s="575"/>
      <c r="BB3029" s="575"/>
    </row>
    <row r="3030" spans="9:54" x14ac:dyDescent="0.25">
      <c r="I3030" s="23"/>
      <c r="AE3030" s="31"/>
      <c r="AZ3030" s="575"/>
      <c r="BA3030" s="575"/>
      <c r="BB3030" s="575"/>
    </row>
    <row r="3031" spans="9:54" x14ac:dyDescent="0.25">
      <c r="I3031" s="23"/>
      <c r="AE3031" s="31"/>
      <c r="AZ3031" s="575"/>
      <c r="BA3031" s="575"/>
      <c r="BB3031" s="575"/>
    </row>
    <row r="3032" spans="9:54" x14ac:dyDescent="0.25">
      <c r="I3032" s="23"/>
      <c r="AE3032" s="31"/>
      <c r="AZ3032" s="575"/>
      <c r="BA3032" s="575"/>
      <c r="BB3032" s="575"/>
    </row>
    <row r="3033" spans="9:54" x14ac:dyDescent="0.25">
      <c r="I3033" s="23"/>
      <c r="AE3033" s="31"/>
      <c r="AZ3033" s="575"/>
      <c r="BA3033" s="575"/>
      <c r="BB3033" s="575"/>
    </row>
    <row r="3034" spans="9:54" x14ac:dyDescent="0.25">
      <c r="I3034" s="23"/>
      <c r="AE3034" s="31"/>
      <c r="AZ3034" s="575"/>
      <c r="BA3034" s="575"/>
      <c r="BB3034" s="575"/>
    </row>
    <row r="3035" spans="9:54" x14ac:dyDescent="0.25">
      <c r="I3035" s="23"/>
      <c r="AE3035" s="31"/>
      <c r="AZ3035" s="575"/>
      <c r="BA3035" s="575"/>
      <c r="BB3035" s="575"/>
    </row>
    <row r="3036" spans="9:54" x14ac:dyDescent="0.25">
      <c r="I3036" s="23"/>
      <c r="AE3036" s="31"/>
      <c r="AZ3036" s="575"/>
      <c r="BA3036" s="575"/>
      <c r="BB3036" s="575"/>
    </row>
    <row r="3037" spans="9:54" x14ac:dyDescent="0.25">
      <c r="I3037" s="23"/>
      <c r="AE3037" s="31"/>
      <c r="AZ3037" s="575"/>
      <c r="BA3037" s="575"/>
      <c r="BB3037" s="575"/>
    </row>
    <row r="3038" spans="9:54" x14ac:dyDescent="0.25">
      <c r="I3038" s="23"/>
      <c r="AE3038" s="31"/>
      <c r="AZ3038" s="575"/>
      <c r="BA3038" s="575"/>
      <c r="BB3038" s="575"/>
    </row>
    <row r="3039" spans="9:54" x14ac:dyDescent="0.25">
      <c r="I3039" s="23"/>
      <c r="AE3039" s="31"/>
      <c r="AZ3039" s="575"/>
      <c r="BA3039" s="575"/>
      <c r="BB3039" s="575"/>
    </row>
    <row r="3040" spans="9:54" x14ac:dyDescent="0.25">
      <c r="I3040" s="23"/>
      <c r="AE3040" s="31"/>
      <c r="AZ3040" s="575"/>
      <c r="BA3040" s="575"/>
      <c r="BB3040" s="575"/>
    </row>
    <row r="3041" spans="9:54" x14ac:dyDescent="0.25">
      <c r="I3041" s="23"/>
      <c r="AE3041" s="31"/>
      <c r="AZ3041" s="575"/>
      <c r="BA3041" s="575"/>
      <c r="BB3041" s="575"/>
    </row>
    <row r="3042" spans="9:54" x14ac:dyDescent="0.25">
      <c r="I3042" s="23"/>
      <c r="AE3042" s="31"/>
      <c r="AZ3042" s="575"/>
      <c r="BA3042" s="575"/>
      <c r="BB3042" s="575"/>
    </row>
    <row r="3043" spans="9:54" x14ac:dyDescent="0.25">
      <c r="I3043" s="23"/>
      <c r="AE3043" s="31"/>
      <c r="AZ3043" s="575"/>
      <c r="BA3043" s="575"/>
      <c r="BB3043" s="575"/>
    </row>
    <row r="3044" spans="9:54" x14ac:dyDescent="0.25">
      <c r="I3044" s="23"/>
      <c r="AE3044" s="31"/>
      <c r="AZ3044" s="575"/>
      <c r="BA3044" s="575"/>
      <c r="BB3044" s="575"/>
    </row>
    <row r="3045" spans="9:54" x14ac:dyDescent="0.25">
      <c r="I3045" s="23"/>
      <c r="AE3045" s="31"/>
      <c r="AZ3045" s="575"/>
      <c r="BA3045" s="575"/>
      <c r="BB3045" s="575"/>
    </row>
    <row r="3046" spans="9:54" x14ac:dyDescent="0.25">
      <c r="I3046" s="23"/>
      <c r="AE3046" s="31"/>
      <c r="AZ3046" s="575"/>
      <c r="BA3046" s="575"/>
      <c r="BB3046" s="575"/>
    </row>
    <row r="3047" spans="9:54" x14ac:dyDescent="0.25">
      <c r="I3047" s="23"/>
      <c r="AE3047" s="31"/>
      <c r="AZ3047" s="575"/>
      <c r="BA3047" s="575"/>
      <c r="BB3047" s="575"/>
    </row>
    <row r="3048" spans="9:54" x14ac:dyDescent="0.25">
      <c r="I3048" s="23"/>
      <c r="AE3048" s="31"/>
      <c r="AZ3048" s="575"/>
      <c r="BA3048" s="575"/>
      <c r="BB3048" s="575"/>
    </row>
    <row r="3049" spans="9:54" x14ac:dyDescent="0.25">
      <c r="I3049" s="23"/>
      <c r="AE3049" s="31"/>
      <c r="AZ3049" s="575"/>
      <c r="BA3049" s="575"/>
      <c r="BB3049" s="575"/>
    </row>
    <row r="3050" spans="9:54" x14ac:dyDescent="0.25">
      <c r="I3050" s="23"/>
      <c r="AE3050" s="31"/>
      <c r="AZ3050" s="575"/>
      <c r="BA3050" s="575"/>
      <c r="BB3050" s="575"/>
    </row>
    <row r="3051" spans="9:54" x14ac:dyDescent="0.25">
      <c r="I3051" s="23"/>
      <c r="AE3051" s="31"/>
      <c r="AZ3051" s="575"/>
      <c r="BA3051" s="575"/>
      <c r="BB3051" s="575"/>
    </row>
    <row r="3052" spans="9:54" x14ac:dyDescent="0.25">
      <c r="I3052" s="23"/>
      <c r="AE3052" s="31"/>
      <c r="AZ3052" s="575"/>
      <c r="BA3052" s="575"/>
      <c r="BB3052" s="575"/>
    </row>
    <row r="3053" spans="9:54" x14ac:dyDescent="0.25">
      <c r="I3053" s="23"/>
      <c r="AE3053" s="31"/>
      <c r="AZ3053" s="575"/>
      <c r="BA3053" s="575"/>
      <c r="BB3053" s="575"/>
    </row>
    <row r="3054" spans="9:54" x14ac:dyDescent="0.25">
      <c r="I3054" s="23"/>
      <c r="AE3054" s="31"/>
      <c r="AZ3054" s="575"/>
      <c r="BA3054" s="575"/>
      <c r="BB3054" s="575"/>
    </row>
    <row r="3055" spans="9:54" x14ac:dyDescent="0.25">
      <c r="I3055" s="23"/>
      <c r="AE3055" s="31"/>
      <c r="AZ3055" s="575"/>
      <c r="BA3055" s="575"/>
      <c r="BB3055" s="575"/>
    </row>
    <row r="3056" spans="9:54" x14ac:dyDescent="0.25">
      <c r="I3056" s="23"/>
      <c r="AE3056" s="31"/>
      <c r="AZ3056" s="575"/>
      <c r="BA3056" s="575"/>
      <c r="BB3056" s="575"/>
    </row>
    <row r="3057" spans="9:54" x14ac:dyDescent="0.25">
      <c r="I3057" s="23"/>
      <c r="AE3057" s="31"/>
      <c r="AZ3057" s="575"/>
      <c r="BA3057" s="575"/>
      <c r="BB3057" s="575"/>
    </row>
    <row r="3058" spans="9:54" x14ac:dyDescent="0.25">
      <c r="I3058" s="23"/>
      <c r="AE3058" s="31"/>
      <c r="AZ3058" s="575"/>
      <c r="BA3058" s="575"/>
      <c r="BB3058" s="575"/>
    </row>
    <row r="3059" spans="9:54" x14ac:dyDescent="0.25">
      <c r="I3059" s="23"/>
      <c r="AE3059" s="31"/>
      <c r="AZ3059" s="575"/>
      <c r="BA3059" s="575"/>
      <c r="BB3059" s="575"/>
    </row>
    <row r="3060" spans="9:54" x14ac:dyDescent="0.25">
      <c r="I3060" s="23"/>
      <c r="AE3060" s="31"/>
      <c r="AZ3060" s="575"/>
      <c r="BA3060" s="575"/>
      <c r="BB3060" s="575"/>
    </row>
    <row r="3061" spans="9:54" x14ac:dyDescent="0.25">
      <c r="I3061" s="23"/>
      <c r="AE3061" s="31"/>
      <c r="AZ3061" s="575"/>
      <c r="BA3061" s="575"/>
      <c r="BB3061" s="575"/>
    </row>
    <row r="3062" spans="9:54" x14ac:dyDescent="0.25">
      <c r="I3062" s="23"/>
      <c r="AE3062" s="31"/>
      <c r="AZ3062" s="575"/>
      <c r="BA3062" s="575"/>
      <c r="BB3062" s="575"/>
    </row>
    <row r="3063" spans="9:54" x14ac:dyDescent="0.25">
      <c r="I3063" s="23"/>
      <c r="AE3063" s="31"/>
      <c r="AZ3063" s="575"/>
      <c r="BA3063" s="575"/>
      <c r="BB3063" s="575"/>
    </row>
    <row r="3064" spans="9:54" x14ac:dyDescent="0.25">
      <c r="I3064" s="23"/>
      <c r="AE3064" s="31"/>
      <c r="AZ3064" s="575"/>
      <c r="BA3064" s="575"/>
      <c r="BB3064" s="575"/>
    </row>
    <row r="3065" spans="9:54" x14ac:dyDescent="0.25">
      <c r="I3065" s="23"/>
      <c r="AE3065" s="31"/>
      <c r="AZ3065" s="575"/>
      <c r="BA3065" s="575"/>
      <c r="BB3065" s="575"/>
    </row>
    <row r="3066" spans="9:54" x14ac:dyDescent="0.25">
      <c r="I3066" s="23"/>
      <c r="AE3066" s="31"/>
      <c r="AZ3066" s="575"/>
      <c r="BA3066" s="575"/>
      <c r="BB3066" s="575"/>
    </row>
    <row r="3067" spans="9:54" x14ac:dyDescent="0.25">
      <c r="I3067" s="23"/>
      <c r="AE3067" s="31"/>
      <c r="AZ3067" s="575"/>
      <c r="BA3067" s="575"/>
      <c r="BB3067" s="575"/>
    </row>
    <row r="3068" spans="9:54" x14ac:dyDescent="0.25">
      <c r="I3068" s="23"/>
      <c r="AE3068" s="31"/>
      <c r="AZ3068" s="575"/>
      <c r="BA3068" s="575"/>
      <c r="BB3068" s="575"/>
    </row>
    <row r="3069" spans="9:54" x14ac:dyDescent="0.25">
      <c r="I3069" s="23"/>
      <c r="AE3069" s="31"/>
      <c r="AZ3069" s="575"/>
      <c r="BA3069" s="575"/>
      <c r="BB3069" s="575"/>
    </row>
    <row r="3070" spans="9:54" x14ac:dyDescent="0.25">
      <c r="I3070" s="23"/>
      <c r="AE3070" s="31"/>
      <c r="AZ3070" s="575"/>
      <c r="BA3070" s="575"/>
      <c r="BB3070" s="575"/>
    </row>
    <row r="3071" spans="9:54" x14ac:dyDescent="0.25">
      <c r="I3071" s="23"/>
      <c r="AE3071" s="31"/>
      <c r="AZ3071" s="575"/>
      <c r="BA3071" s="575"/>
      <c r="BB3071" s="575"/>
    </row>
    <row r="3072" spans="9:54" x14ac:dyDescent="0.25">
      <c r="I3072" s="23"/>
      <c r="AE3072" s="31"/>
      <c r="AZ3072" s="575"/>
      <c r="BA3072" s="575"/>
      <c r="BB3072" s="575"/>
    </row>
    <row r="3073" spans="9:54" x14ac:dyDescent="0.25">
      <c r="I3073" s="23"/>
      <c r="AE3073" s="31"/>
      <c r="AZ3073" s="575"/>
      <c r="BA3073" s="575"/>
      <c r="BB3073" s="575"/>
    </row>
    <row r="3074" spans="9:54" x14ac:dyDescent="0.25">
      <c r="I3074" s="23"/>
      <c r="AE3074" s="31"/>
      <c r="AZ3074" s="575"/>
      <c r="BA3074" s="575"/>
      <c r="BB3074" s="575"/>
    </row>
    <row r="3075" spans="9:54" x14ac:dyDescent="0.25">
      <c r="I3075" s="23"/>
      <c r="AE3075" s="31"/>
      <c r="AZ3075" s="575"/>
      <c r="BA3075" s="575"/>
      <c r="BB3075" s="575"/>
    </row>
    <row r="3076" spans="9:54" x14ac:dyDescent="0.25">
      <c r="I3076" s="23"/>
      <c r="AE3076" s="31"/>
      <c r="AZ3076" s="575"/>
      <c r="BA3076" s="575"/>
      <c r="BB3076" s="575"/>
    </row>
    <row r="3077" spans="9:54" x14ac:dyDescent="0.25">
      <c r="I3077" s="23"/>
      <c r="AE3077" s="31"/>
      <c r="AZ3077" s="575"/>
      <c r="BA3077" s="575"/>
      <c r="BB3077" s="575"/>
    </row>
    <row r="3078" spans="9:54" x14ac:dyDescent="0.25">
      <c r="I3078" s="23"/>
      <c r="AE3078" s="31"/>
      <c r="AZ3078" s="575"/>
      <c r="BA3078" s="575"/>
      <c r="BB3078" s="575"/>
    </row>
    <row r="3079" spans="9:54" x14ac:dyDescent="0.25">
      <c r="I3079" s="23"/>
      <c r="AE3079" s="31"/>
      <c r="AZ3079" s="575"/>
      <c r="BA3079" s="575"/>
      <c r="BB3079" s="575"/>
    </row>
    <row r="3080" spans="9:54" x14ac:dyDescent="0.25">
      <c r="I3080" s="23"/>
      <c r="AE3080" s="31"/>
      <c r="AZ3080" s="575"/>
      <c r="BA3080" s="575"/>
      <c r="BB3080" s="575"/>
    </row>
    <row r="3081" spans="9:54" x14ac:dyDescent="0.25">
      <c r="I3081" s="23"/>
      <c r="AE3081" s="31"/>
      <c r="AZ3081" s="575"/>
      <c r="BA3081" s="575"/>
      <c r="BB3081" s="575"/>
    </row>
    <row r="3082" spans="9:54" x14ac:dyDescent="0.25">
      <c r="I3082" s="23"/>
      <c r="AE3082" s="31"/>
      <c r="AZ3082" s="575"/>
      <c r="BA3082" s="575"/>
      <c r="BB3082" s="575"/>
    </row>
    <row r="3083" spans="9:54" x14ac:dyDescent="0.25">
      <c r="I3083" s="23"/>
      <c r="AE3083" s="31"/>
      <c r="AZ3083" s="575"/>
      <c r="BA3083" s="575"/>
      <c r="BB3083" s="575"/>
    </row>
    <row r="3084" spans="9:54" x14ac:dyDescent="0.25">
      <c r="I3084" s="23"/>
      <c r="AE3084" s="31"/>
      <c r="AZ3084" s="575"/>
      <c r="BA3084" s="575"/>
      <c r="BB3084" s="575"/>
    </row>
    <row r="3085" spans="9:54" x14ac:dyDescent="0.25">
      <c r="I3085" s="23"/>
      <c r="AE3085" s="31"/>
      <c r="AZ3085" s="575"/>
      <c r="BA3085" s="575"/>
      <c r="BB3085" s="575"/>
    </row>
    <row r="3086" spans="9:54" x14ac:dyDescent="0.25">
      <c r="I3086" s="23"/>
      <c r="AE3086" s="31"/>
      <c r="AZ3086" s="575"/>
      <c r="BA3086" s="575"/>
      <c r="BB3086" s="575"/>
    </row>
    <row r="3087" spans="9:54" x14ac:dyDescent="0.25">
      <c r="I3087" s="23"/>
      <c r="AE3087" s="31"/>
      <c r="AZ3087" s="575"/>
      <c r="BA3087" s="575"/>
      <c r="BB3087" s="575"/>
    </row>
    <row r="3088" spans="9:54" x14ac:dyDescent="0.25">
      <c r="I3088" s="23"/>
      <c r="AE3088" s="31"/>
      <c r="AZ3088" s="575"/>
      <c r="BA3088" s="575"/>
      <c r="BB3088" s="575"/>
    </row>
    <row r="3089" spans="9:54" x14ac:dyDescent="0.25">
      <c r="I3089" s="23"/>
      <c r="AE3089" s="31"/>
      <c r="AZ3089" s="575"/>
      <c r="BA3089" s="575"/>
      <c r="BB3089" s="575"/>
    </row>
    <row r="3090" spans="9:54" x14ac:dyDescent="0.25">
      <c r="I3090" s="23"/>
      <c r="AE3090" s="31"/>
      <c r="AZ3090" s="575"/>
      <c r="BA3090" s="575"/>
      <c r="BB3090" s="575"/>
    </row>
    <row r="3091" spans="9:54" x14ac:dyDescent="0.25">
      <c r="I3091" s="23"/>
      <c r="AE3091" s="31"/>
      <c r="AZ3091" s="575"/>
      <c r="BA3091" s="575"/>
      <c r="BB3091" s="575"/>
    </row>
    <row r="3092" spans="9:54" x14ac:dyDescent="0.25">
      <c r="I3092" s="23"/>
      <c r="AE3092" s="31"/>
      <c r="AZ3092" s="575"/>
      <c r="BA3092" s="575"/>
      <c r="BB3092" s="575"/>
    </row>
    <row r="3093" spans="9:54" x14ac:dyDescent="0.25">
      <c r="I3093" s="23"/>
      <c r="AE3093" s="31"/>
      <c r="AZ3093" s="575"/>
      <c r="BA3093" s="575"/>
      <c r="BB3093" s="575"/>
    </row>
    <row r="3094" spans="9:54" x14ac:dyDescent="0.25">
      <c r="I3094" s="23"/>
      <c r="AE3094" s="31"/>
      <c r="AZ3094" s="575"/>
      <c r="BA3094" s="575"/>
      <c r="BB3094" s="575"/>
    </row>
    <row r="3095" spans="9:54" x14ac:dyDescent="0.25">
      <c r="I3095" s="23"/>
      <c r="AE3095" s="31"/>
      <c r="AZ3095" s="575"/>
      <c r="BA3095" s="575"/>
      <c r="BB3095" s="575"/>
    </row>
    <row r="3096" spans="9:54" x14ac:dyDescent="0.25">
      <c r="I3096" s="23"/>
      <c r="AE3096" s="31"/>
      <c r="AZ3096" s="575"/>
      <c r="BA3096" s="575"/>
      <c r="BB3096" s="575"/>
    </row>
    <row r="3097" spans="9:54" x14ac:dyDescent="0.25">
      <c r="I3097" s="23"/>
      <c r="AE3097" s="31"/>
      <c r="AZ3097" s="575"/>
      <c r="BA3097" s="575"/>
      <c r="BB3097" s="575"/>
    </row>
    <row r="3098" spans="9:54" x14ac:dyDescent="0.25">
      <c r="I3098" s="23"/>
      <c r="AE3098" s="31"/>
      <c r="AZ3098" s="575"/>
      <c r="BA3098" s="575"/>
      <c r="BB3098" s="575"/>
    </row>
    <row r="3099" spans="9:54" x14ac:dyDescent="0.25">
      <c r="I3099" s="23"/>
      <c r="AE3099" s="31"/>
      <c r="AZ3099" s="575"/>
      <c r="BA3099" s="575"/>
      <c r="BB3099" s="575"/>
    </row>
    <row r="3100" spans="9:54" x14ac:dyDescent="0.25">
      <c r="I3100" s="23"/>
      <c r="AE3100" s="31"/>
      <c r="AZ3100" s="575"/>
      <c r="BA3100" s="575"/>
      <c r="BB3100" s="575"/>
    </row>
    <row r="3101" spans="9:54" x14ac:dyDescent="0.25">
      <c r="I3101" s="23"/>
      <c r="AE3101" s="31"/>
      <c r="AZ3101" s="575"/>
      <c r="BA3101" s="575"/>
      <c r="BB3101" s="575"/>
    </row>
    <row r="3102" spans="9:54" x14ac:dyDescent="0.25">
      <c r="I3102" s="23"/>
      <c r="AE3102" s="31"/>
      <c r="AZ3102" s="575"/>
      <c r="BA3102" s="575"/>
      <c r="BB3102" s="575"/>
    </row>
    <row r="3103" spans="9:54" x14ac:dyDescent="0.25">
      <c r="I3103" s="23"/>
      <c r="AE3103" s="31"/>
      <c r="AZ3103" s="575"/>
      <c r="BA3103" s="575"/>
      <c r="BB3103" s="575"/>
    </row>
    <row r="3104" spans="9:54" x14ac:dyDescent="0.25">
      <c r="I3104" s="23"/>
      <c r="AE3104" s="31"/>
      <c r="AZ3104" s="575"/>
      <c r="BA3104" s="575"/>
      <c r="BB3104" s="575"/>
    </row>
    <row r="3105" spans="9:54" x14ac:dyDescent="0.25">
      <c r="I3105" s="23"/>
      <c r="AE3105" s="31"/>
      <c r="AZ3105" s="575"/>
      <c r="BA3105" s="575"/>
      <c r="BB3105" s="575"/>
    </row>
    <row r="3106" spans="9:54" x14ac:dyDescent="0.25">
      <c r="I3106" s="23"/>
      <c r="AE3106" s="31"/>
      <c r="AZ3106" s="575"/>
      <c r="BA3106" s="575"/>
      <c r="BB3106" s="575"/>
    </row>
    <row r="3107" spans="9:54" x14ac:dyDescent="0.25">
      <c r="I3107" s="23"/>
      <c r="AE3107" s="31"/>
      <c r="AZ3107" s="575"/>
      <c r="BA3107" s="575"/>
      <c r="BB3107" s="575"/>
    </row>
    <row r="3108" spans="9:54" x14ac:dyDescent="0.25">
      <c r="I3108" s="23"/>
      <c r="AE3108" s="31"/>
      <c r="AZ3108" s="575"/>
      <c r="BA3108" s="575"/>
      <c r="BB3108" s="575"/>
    </row>
    <row r="3109" spans="9:54" x14ac:dyDescent="0.25">
      <c r="I3109" s="23"/>
      <c r="AE3109" s="31"/>
      <c r="AZ3109" s="575"/>
      <c r="BA3109" s="575"/>
      <c r="BB3109" s="575"/>
    </row>
    <row r="3110" spans="9:54" x14ac:dyDescent="0.25">
      <c r="I3110" s="23"/>
      <c r="AE3110" s="31"/>
      <c r="AZ3110" s="575"/>
      <c r="BA3110" s="575"/>
      <c r="BB3110" s="575"/>
    </row>
    <row r="3111" spans="9:54" x14ac:dyDescent="0.25">
      <c r="I3111" s="23"/>
      <c r="AE3111" s="31"/>
      <c r="AZ3111" s="575"/>
      <c r="BA3111" s="575"/>
      <c r="BB3111" s="575"/>
    </row>
    <row r="3112" spans="9:54" x14ac:dyDescent="0.25">
      <c r="I3112" s="23"/>
      <c r="AE3112" s="31"/>
      <c r="AZ3112" s="575"/>
      <c r="BA3112" s="575"/>
      <c r="BB3112" s="575"/>
    </row>
    <row r="3113" spans="9:54" x14ac:dyDescent="0.25">
      <c r="I3113" s="23"/>
      <c r="AE3113" s="31"/>
      <c r="AZ3113" s="575"/>
      <c r="BA3113" s="575"/>
      <c r="BB3113" s="575"/>
    </row>
    <row r="3114" spans="9:54" x14ac:dyDescent="0.25">
      <c r="I3114" s="23"/>
      <c r="AE3114" s="31"/>
      <c r="AZ3114" s="575"/>
      <c r="BA3114" s="575"/>
      <c r="BB3114" s="575"/>
    </row>
    <row r="3115" spans="9:54" x14ac:dyDescent="0.25">
      <c r="I3115" s="23"/>
      <c r="AE3115" s="31"/>
      <c r="AZ3115" s="575"/>
      <c r="BA3115" s="575"/>
      <c r="BB3115" s="575"/>
    </row>
    <row r="3116" spans="9:54" x14ac:dyDescent="0.25">
      <c r="I3116" s="23"/>
      <c r="AE3116" s="31"/>
      <c r="AZ3116" s="575"/>
      <c r="BA3116" s="575"/>
      <c r="BB3116" s="575"/>
    </row>
    <row r="3117" spans="9:54" x14ac:dyDescent="0.25">
      <c r="I3117" s="23"/>
      <c r="AE3117" s="31"/>
      <c r="AZ3117" s="575"/>
      <c r="BA3117" s="575"/>
      <c r="BB3117" s="575"/>
    </row>
    <row r="3118" spans="9:54" x14ac:dyDescent="0.25">
      <c r="I3118" s="23"/>
      <c r="AE3118" s="31"/>
      <c r="AZ3118" s="575"/>
      <c r="BA3118" s="575"/>
      <c r="BB3118" s="575"/>
    </row>
    <row r="3119" spans="9:54" x14ac:dyDescent="0.25">
      <c r="I3119" s="23"/>
      <c r="AE3119" s="31"/>
      <c r="AZ3119" s="575"/>
      <c r="BA3119" s="575"/>
      <c r="BB3119" s="575"/>
    </row>
    <row r="3120" spans="9:54" x14ac:dyDescent="0.25">
      <c r="I3120" s="23"/>
      <c r="AE3120" s="31"/>
      <c r="AZ3120" s="575"/>
      <c r="BA3120" s="575"/>
      <c r="BB3120" s="575"/>
    </row>
    <row r="3121" spans="9:54" x14ac:dyDescent="0.25">
      <c r="I3121" s="23"/>
      <c r="AE3121" s="31"/>
      <c r="AZ3121" s="575"/>
      <c r="BA3121" s="575"/>
      <c r="BB3121" s="575"/>
    </row>
    <row r="3122" spans="9:54" x14ac:dyDescent="0.25">
      <c r="I3122" s="23"/>
      <c r="AE3122" s="31"/>
      <c r="AZ3122" s="575"/>
      <c r="BA3122" s="575"/>
      <c r="BB3122" s="575"/>
    </row>
    <row r="3123" spans="9:54" x14ac:dyDescent="0.25">
      <c r="I3123" s="23"/>
      <c r="AE3123" s="31"/>
      <c r="AZ3123" s="575"/>
      <c r="BA3123" s="575"/>
      <c r="BB3123" s="575"/>
    </row>
    <row r="3124" spans="9:54" x14ac:dyDescent="0.25">
      <c r="I3124" s="23"/>
      <c r="AE3124" s="31"/>
      <c r="AZ3124" s="575"/>
      <c r="BA3124" s="575"/>
      <c r="BB3124" s="575"/>
    </row>
    <row r="3125" spans="9:54" x14ac:dyDescent="0.25">
      <c r="I3125" s="23"/>
      <c r="AE3125" s="31"/>
      <c r="AZ3125" s="575"/>
      <c r="BA3125" s="575"/>
      <c r="BB3125" s="575"/>
    </row>
    <row r="3126" spans="9:54" x14ac:dyDescent="0.25">
      <c r="I3126" s="23"/>
      <c r="AE3126" s="31"/>
      <c r="AZ3126" s="575"/>
      <c r="BA3126" s="575"/>
      <c r="BB3126" s="575"/>
    </row>
    <row r="3127" spans="9:54" x14ac:dyDescent="0.25">
      <c r="I3127" s="23"/>
      <c r="AE3127" s="31"/>
      <c r="AZ3127" s="575"/>
      <c r="BA3127" s="575"/>
      <c r="BB3127" s="575"/>
    </row>
    <row r="3128" spans="9:54" x14ac:dyDescent="0.25">
      <c r="I3128" s="23"/>
      <c r="AE3128" s="31"/>
      <c r="AZ3128" s="575"/>
      <c r="BA3128" s="575"/>
      <c r="BB3128" s="575"/>
    </row>
    <row r="3129" spans="9:54" x14ac:dyDescent="0.25">
      <c r="I3129" s="23"/>
      <c r="AE3129" s="31"/>
      <c r="AZ3129" s="575"/>
      <c r="BA3129" s="575"/>
      <c r="BB3129" s="575"/>
    </row>
    <row r="3130" spans="9:54" x14ac:dyDescent="0.25">
      <c r="I3130" s="23"/>
      <c r="AE3130" s="31"/>
      <c r="AZ3130" s="575"/>
      <c r="BA3130" s="575"/>
      <c r="BB3130" s="575"/>
    </row>
    <row r="3131" spans="9:54" x14ac:dyDescent="0.25">
      <c r="I3131" s="23"/>
      <c r="AE3131" s="31"/>
      <c r="AZ3131" s="575"/>
      <c r="BA3131" s="575"/>
      <c r="BB3131" s="575"/>
    </row>
    <row r="3132" spans="9:54" x14ac:dyDescent="0.25">
      <c r="I3132" s="23"/>
      <c r="AE3132" s="31"/>
      <c r="AZ3132" s="575"/>
      <c r="BA3132" s="575"/>
      <c r="BB3132" s="575"/>
    </row>
    <row r="3133" spans="9:54" x14ac:dyDescent="0.25">
      <c r="I3133" s="23"/>
      <c r="AE3133" s="31"/>
      <c r="AZ3133" s="575"/>
      <c r="BA3133" s="575"/>
      <c r="BB3133" s="575"/>
    </row>
    <row r="3134" spans="9:54" x14ac:dyDescent="0.25">
      <c r="I3134" s="23"/>
      <c r="AE3134" s="31"/>
      <c r="AZ3134" s="575"/>
      <c r="BA3134" s="575"/>
      <c r="BB3134" s="575"/>
    </row>
    <row r="3135" spans="9:54" x14ac:dyDescent="0.25">
      <c r="I3135" s="23"/>
      <c r="AE3135" s="31"/>
      <c r="AZ3135" s="575"/>
      <c r="BA3135" s="575"/>
      <c r="BB3135" s="575"/>
    </row>
    <row r="3136" spans="9:54" x14ac:dyDescent="0.25">
      <c r="I3136" s="23"/>
      <c r="AE3136" s="31"/>
      <c r="AZ3136" s="575"/>
      <c r="BA3136" s="575"/>
      <c r="BB3136" s="575"/>
    </row>
    <row r="3137" spans="9:54" x14ac:dyDescent="0.25">
      <c r="I3137" s="23"/>
      <c r="AE3137" s="31"/>
      <c r="AZ3137" s="575"/>
      <c r="BA3137" s="575"/>
      <c r="BB3137" s="575"/>
    </row>
    <row r="3138" spans="9:54" x14ac:dyDescent="0.25">
      <c r="I3138" s="23"/>
      <c r="AE3138" s="31"/>
      <c r="AZ3138" s="575"/>
      <c r="BA3138" s="575"/>
      <c r="BB3138" s="575"/>
    </row>
    <row r="3139" spans="9:54" x14ac:dyDescent="0.25">
      <c r="I3139" s="23"/>
      <c r="AE3139" s="31"/>
      <c r="AZ3139" s="575"/>
      <c r="BA3139" s="575"/>
      <c r="BB3139" s="575"/>
    </row>
    <row r="3140" spans="9:54" x14ac:dyDescent="0.25">
      <c r="I3140" s="23"/>
      <c r="AE3140" s="31"/>
      <c r="AZ3140" s="575"/>
      <c r="BA3140" s="575"/>
      <c r="BB3140" s="575"/>
    </row>
    <row r="3141" spans="9:54" x14ac:dyDescent="0.25">
      <c r="I3141" s="23"/>
      <c r="AE3141" s="31"/>
      <c r="AZ3141" s="575"/>
      <c r="BA3141" s="575"/>
      <c r="BB3141" s="575"/>
    </row>
    <row r="3142" spans="9:54" x14ac:dyDescent="0.25">
      <c r="I3142" s="23"/>
      <c r="AE3142" s="31"/>
      <c r="AZ3142" s="575"/>
      <c r="BA3142" s="575"/>
      <c r="BB3142" s="575"/>
    </row>
    <row r="3143" spans="9:54" x14ac:dyDescent="0.25">
      <c r="I3143" s="23"/>
      <c r="AE3143" s="31"/>
      <c r="AZ3143" s="575"/>
      <c r="BA3143" s="575"/>
      <c r="BB3143" s="575"/>
    </row>
    <row r="3144" spans="9:54" x14ac:dyDescent="0.25">
      <c r="I3144" s="23"/>
      <c r="AE3144" s="31"/>
      <c r="AZ3144" s="575"/>
      <c r="BA3144" s="575"/>
      <c r="BB3144" s="575"/>
    </row>
    <row r="3145" spans="9:54" x14ac:dyDescent="0.25">
      <c r="I3145" s="23"/>
      <c r="AE3145" s="31"/>
      <c r="AZ3145" s="575"/>
      <c r="BA3145" s="575"/>
      <c r="BB3145" s="575"/>
    </row>
    <row r="3146" spans="9:54" x14ac:dyDescent="0.25">
      <c r="I3146" s="23"/>
      <c r="AE3146" s="31"/>
      <c r="AZ3146" s="575"/>
      <c r="BA3146" s="575"/>
      <c r="BB3146" s="575"/>
    </row>
    <row r="3147" spans="9:54" x14ac:dyDescent="0.25">
      <c r="I3147" s="23"/>
      <c r="AE3147" s="31"/>
      <c r="AZ3147" s="575"/>
      <c r="BA3147" s="575"/>
      <c r="BB3147" s="575"/>
    </row>
    <row r="3148" spans="9:54" x14ac:dyDescent="0.25">
      <c r="I3148" s="23"/>
      <c r="AE3148" s="31"/>
      <c r="AZ3148" s="575"/>
      <c r="BA3148" s="575"/>
      <c r="BB3148" s="575"/>
    </row>
    <row r="3149" spans="9:54" x14ac:dyDescent="0.25">
      <c r="I3149" s="23"/>
      <c r="AE3149" s="31"/>
      <c r="AZ3149" s="575"/>
      <c r="BA3149" s="575"/>
      <c r="BB3149" s="575"/>
    </row>
    <row r="3150" spans="9:54" x14ac:dyDescent="0.25">
      <c r="I3150" s="23"/>
      <c r="AE3150" s="31"/>
      <c r="AZ3150" s="575"/>
      <c r="BA3150" s="575"/>
      <c r="BB3150" s="575"/>
    </row>
    <row r="3151" spans="9:54" x14ac:dyDescent="0.25">
      <c r="I3151" s="23"/>
      <c r="AE3151" s="31"/>
      <c r="AZ3151" s="575"/>
      <c r="BA3151" s="575"/>
      <c r="BB3151" s="575"/>
    </row>
    <row r="3152" spans="9:54" x14ac:dyDescent="0.25">
      <c r="I3152" s="23"/>
      <c r="AE3152" s="31"/>
      <c r="AZ3152" s="575"/>
      <c r="BA3152" s="575"/>
      <c r="BB3152" s="575"/>
    </row>
    <row r="3153" spans="9:54" x14ac:dyDescent="0.25">
      <c r="I3153" s="23"/>
      <c r="AE3153" s="31"/>
      <c r="AZ3153" s="575"/>
      <c r="BA3153" s="575"/>
      <c r="BB3153" s="575"/>
    </row>
    <row r="3154" spans="9:54" x14ac:dyDescent="0.25">
      <c r="I3154" s="23"/>
      <c r="AE3154" s="31"/>
      <c r="AZ3154" s="575"/>
      <c r="BA3154" s="575"/>
      <c r="BB3154" s="575"/>
    </row>
    <row r="3155" spans="9:54" x14ac:dyDescent="0.25">
      <c r="I3155" s="23"/>
      <c r="AE3155" s="31"/>
      <c r="AZ3155" s="575"/>
      <c r="BA3155" s="575"/>
      <c r="BB3155" s="575"/>
    </row>
    <row r="3156" spans="9:54" x14ac:dyDescent="0.25">
      <c r="I3156" s="23"/>
      <c r="AE3156" s="31"/>
      <c r="AZ3156" s="575"/>
      <c r="BA3156" s="575"/>
      <c r="BB3156" s="575"/>
    </row>
    <row r="3157" spans="9:54" x14ac:dyDescent="0.25">
      <c r="I3157" s="23"/>
      <c r="AE3157" s="31"/>
      <c r="AZ3157" s="575"/>
      <c r="BA3157" s="575"/>
      <c r="BB3157" s="575"/>
    </row>
    <row r="3158" spans="9:54" x14ac:dyDescent="0.25">
      <c r="I3158" s="23"/>
      <c r="AE3158" s="31"/>
      <c r="AZ3158" s="575"/>
      <c r="BA3158" s="575"/>
      <c r="BB3158" s="575"/>
    </row>
    <row r="3159" spans="9:54" x14ac:dyDescent="0.25">
      <c r="I3159" s="23"/>
      <c r="AE3159" s="31"/>
      <c r="AZ3159" s="575"/>
      <c r="BA3159" s="575"/>
      <c r="BB3159" s="575"/>
    </row>
    <row r="3160" spans="9:54" x14ac:dyDescent="0.25">
      <c r="I3160" s="23"/>
      <c r="AE3160" s="31"/>
      <c r="AZ3160" s="575"/>
      <c r="BA3160" s="575"/>
      <c r="BB3160" s="575"/>
    </row>
    <row r="3161" spans="9:54" x14ac:dyDescent="0.25">
      <c r="I3161" s="23"/>
      <c r="AE3161" s="31"/>
      <c r="AZ3161" s="575"/>
      <c r="BA3161" s="575"/>
      <c r="BB3161" s="575"/>
    </row>
    <row r="3162" spans="9:54" x14ac:dyDescent="0.25">
      <c r="I3162" s="23"/>
      <c r="AE3162" s="31"/>
      <c r="AZ3162" s="575"/>
      <c r="BA3162" s="575"/>
      <c r="BB3162" s="575"/>
    </row>
    <row r="3163" spans="9:54" x14ac:dyDescent="0.25">
      <c r="I3163" s="23"/>
      <c r="AE3163" s="31"/>
      <c r="AZ3163" s="575"/>
      <c r="BA3163" s="575"/>
      <c r="BB3163" s="575"/>
    </row>
    <row r="3164" spans="9:54" x14ac:dyDescent="0.25">
      <c r="I3164" s="23"/>
      <c r="AE3164" s="31"/>
      <c r="AZ3164" s="575"/>
      <c r="BA3164" s="575"/>
      <c r="BB3164" s="575"/>
    </row>
    <row r="3165" spans="9:54" x14ac:dyDescent="0.25">
      <c r="I3165" s="23"/>
      <c r="AE3165" s="31"/>
      <c r="AZ3165" s="575"/>
      <c r="BA3165" s="575"/>
      <c r="BB3165" s="575"/>
    </row>
    <row r="3166" spans="9:54" x14ac:dyDescent="0.25">
      <c r="I3166" s="23"/>
      <c r="AE3166" s="31"/>
      <c r="AZ3166" s="575"/>
      <c r="BA3166" s="575"/>
      <c r="BB3166" s="575"/>
    </row>
    <row r="3167" spans="9:54" x14ac:dyDescent="0.25">
      <c r="I3167" s="23"/>
      <c r="AE3167" s="31"/>
      <c r="AZ3167" s="575"/>
      <c r="BA3167" s="575"/>
      <c r="BB3167" s="575"/>
    </row>
    <row r="3168" spans="9:54" x14ac:dyDescent="0.25">
      <c r="I3168" s="23"/>
      <c r="AE3168" s="31"/>
      <c r="AZ3168" s="575"/>
      <c r="BA3168" s="575"/>
      <c r="BB3168" s="575"/>
    </row>
    <row r="3169" spans="9:54" x14ac:dyDescent="0.25">
      <c r="I3169" s="23"/>
      <c r="AE3169" s="31"/>
      <c r="AZ3169" s="575"/>
      <c r="BA3169" s="575"/>
      <c r="BB3169" s="575"/>
    </row>
    <row r="3170" spans="9:54" x14ac:dyDescent="0.25">
      <c r="I3170" s="23"/>
      <c r="AE3170" s="31"/>
      <c r="AZ3170" s="575"/>
      <c r="BA3170" s="575"/>
      <c r="BB3170" s="575"/>
    </row>
    <row r="3171" spans="9:54" x14ac:dyDescent="0.25">
      <c r="I3171" s="23"/>
      <c r="AE3171" s="31"/>
      <c r="AZ3171" s="575"/>
      <c r="BA3171" s="575"/>
      <c r="BB3171" s="575"/>
    </row>
    <row r="3172" spans="9:54" x14ac:dyDescent="0.25">
      <c r="I3172" s="23"/>
      <c r="AE3172" s="31"/>
      <c r="AZ3172" s="575"/>
      <c r="BA3172" s="575"/>
      <c r="BB3172" s="575"/>
    </row>
    <row r="3173" spans="9:54" x14ac:dyDescent="0.25">
      <c r="I3173" s="23"/>
      <c r="AE3173" s="31"/>
      <c r="AZ3173" s="575"/>
      <c r="BA3173" s="575"/>
      <c r="BB3173" s="575"/>
    </row>
    <row r="3174" spans="9:54" x14ac:dyDescent="0.25">
      <c r="I3174" s="23"/>
      <c r="AE3174" s="31"/>
      <c r="AZ3174" s="575"/>
      <c r="BA3174" s="575"/>
      <c r="BB3174" s="575"/>
    </row>
    <row r="3175" spans="9:54" x14ac:dyDescent="0.25">
      <c r="I3175" s="23"/>
      <c r="AE3175" s="31"/>
      <c r="AZ3175" s="575"/>
      <c r="BA3175" s="575"/>
      <c r="BB3175" s="575"/>
    </row>
    <row r="3176" spans="9:54" x14ac:dyDescent="0.25">
      <c r="I3176" s="23"/>
      <c r="AE3176" s="31"/>
      <c r="AZ3176" s="575"/>
      <c r="BA3176" s="575"/>
      <c r="BB3176" s="575"/>
    </row>
    <row r="3177" spans="9:54" x14ac:dyDescent="0.25">
      <c r="I3177" s="23"/>
      <c r="AE3177" s="31"/>
      <c r="AZ3177" s="575"/>
      <c r="BA3177" s="575"/>
      <c r="BB3177" s="575"/>
    </row>
    <row r="3178" spans="9:54" x14ac:dyDescent="0.25">
      <c r="I3178" s="23"/>
      <c r="AE3178" s="31"/>
      <c r="AZ3178" s="575"/>
      <c r="BA3178" s="575"/>
      <c r="BB3178" s="575"/>
    </row>
    <row r="3179" spans="9:54" x14ac:dyDescent="0.25">
      <c r="I3179" s="23"/>
      <c r="AE3179" s="31"/>
      <c r="AZ3179" s="575"/>
      <c r="BA3179" s="575"/>
      <c r="BB3179" s="575"/>
    </row>
    <row r="3180" spans="9:54" x14ac:dyDescent="0.25">
      <c r="I3180" s="23"/>
      <c r="AE3180" s="31"/>
      <c r="AZ3180" s="575"/>
      <c r="BA3180" s="575"/>
      <c r="BB3180" s="575"/>
    </row>
    <row r="3181" spans="9:54" x14ac:dyDescent="0.25">
      <c r="I3181" s="23"/>
      <c r="AE3181" s="31"/>
      <c r="AZ3181" s="575"/>
      <c r="BA3181" s="575"/>
      <c r="BB3181" s="575"/>
    </row>
    <row r="3182" spans="9:54" x14ac:dyDescent="0.25">
      <c r="I3182" s="23"/>
      <c r="AE3182" s="31"/>
      <c r="AZ3182" s="575"/>
      <c r="BA3182" s="575"/>
      <c r="BB3182" s="575"/>
    </row>
    <row r="3183" spans="9:54" x14ac:dyDescent="0.25">
      <c r="I3183" s="23"/>
      <c r="AE3183" s="31"/>
      <c r="AZ3183" s="575"/>
      <c r="BA3183" s="575"/>
      <c r="BB3183" s="575"/>
    </row>
    <row r="3184" spans="9:54" x14ac:dyDescent="0.25">
      <c r="I3184" s="23"/>
      <c r="AE3184" s="31"/>
      <c r="AZ3184" s="575"/>
      <c r="BA3184" s="575"/>
      <c r="BB3184" s="575"/>
    </row>
    <row r="3185" spans="9:54" x14ac:dyDescent="0.25">
      <c r="I3185" s="23"/>
      <c r="AE3185" s="31"/>
      <c r="AZ3185" s="575"/>
      <c r="BA3185" s="575"/>
      <c r="BB3185" s="575"/>
    </row>
    <row r="3186" spans="9:54" x14ac:dyDescent="0.25">
      <c r="I3186" s="23"/>
      <c r="AE3186" s="31"/>
      <c r="AZ3186" s="575"/>
      <c r="BA3186" s="575"/>
      <c r="BB3186" s="575"/>
    </row>
    <row r="3187" spans="9:54" x14ac:dyDescent="0.25">
      <c r="I3187" s="23"/>
      <c r="AE3187" s="31"/>
      <c r="AZ3187" s="575"/>
      <c r="BA3187" s="575"/>
      <c r="BB3187" s="575"/>
    </row>
    <row r="3188" spans="9:54" x14ac:dyDescent="0.25">
      <c r="I3188" s="23"/>
      <c r="AE3188" s="31"/>
      <c r="AZ3188" s="575"/>
      <c r="BA3188" s="575"/>
      <c r="BB3188" s="575"/>
    </row>
    <row r="3189" spans="9:54" x14ac:dyDescent="0.25">
      <c r="I3189" s="23"/>
      <c r="AE3189" s="31"/>
      <c r="AZ3189" s="575"/>
      <c r="BA3189" s="575"/>
      <c r="BB3189" s="575"/>
    </row>
    <row r="3190" spans="9:54" x14ac:dyDescent="0.25">
      <c r="I3190" s="23"/>
      <c r="AE3190" s="31"/>
      <c r="AZ3190" s="575"/>
      <c r="BA3190" s="575"/>
      <c r="BB3190" s="575"/>
    </row>
    <row r="3191" spans="9:54" x14ac:dyDescent="0.25">
      <c r="I3191" s="23"/>
      <c r="AE3191" s="31"/>
      <c r="AZ3191" s="575"/>
      <c r="BA3191" s="575"/>
      <c r="BB3191" s="575"/>
    </row>
    <row r="3192" spans="9:54" x14ac:dyDescent="0.25">
      <c r="I3192" s="23"/>
      <c r="AE3192" s="31"/>
      <c r="AZ3192" s="575"/>
      <c r="BA3192" s="575"/>
      <c r="BB3192" s="575"/>
    </row>
    <row r="3193" spans="9:54" x14ac:dyDescent="0.25">
      <c r="I3193" s="23"/>
      <c r="AE3193" s="31"/>
      <c r="AZ3193" s="575"/>
      <c r="BA3193" s="575"/>
      <c r="BB3193" s="575"/>
    </row>
    <row r="3194" spans="9:54" x14ac:dyDescent="0.25">
      <c r="I3194" s="23"/>
      <c r="AE3194" s="31"/>
      <c r="AZ3194" s="575"/>
      <c r="BA3194" s="575"/>
      <c r="BB3194" s="575"/>
    </row>
    <row r="3195" spans="9:54" x14ac:dyDescent="0.25">
      <c r="I3195" s="23"/>
      <c r="AE3195" s="31"/>
      <c r="AZ3195" s="575"/>
      <c r="BA3195" s="575"/>
      <c r="BB3195" s="575"/>
    </row>
    <row r="3196" spans="9:54" x14ac:dyDescent="0.25">
      <c r="I3196" s="23"/>
      <c r="AE3196" s="31"/>
      <c r="AZ3196" s="575"/>
      <c r="BA3196" s="575"/>
      <c r="BB3196" s="575"/>
    </row>
    <row r="3197" spans="9:54" x14ac:dyDescent="0.25">
      <c r="I3197" s="23"/>
      <c r="AE3197" s="31"/>
      <c r="AZ3197" s="575"/>
      <c r="BA3197" s="575"/>
      <c r="BB3197" s="575"/>
    </row>
    <row r="3198" spans="9:54" x14ac:dyDescent="0.25">
      <c r="I3198" s="23"/>
      <c r="AE3198" s="31"/>
      <c r="AZ3198" s="575"/>
      <c r="BA3198" s="575"/>
      <c r="BB3198" s="575"/>
    </row>
    <row r="3199" spans="9:54" x14ac:dyDescent="0.25">
      <c r="I3199" s="23"/>
      <c r="AE3199" s="31"/>
      <c r="AZ3199" s="575"/>
      <c r="BA3199" s="575"/>
      <c r="BB3199" s="575"/>
    </row>
    <row r="3200" spans="9:54" x14ac:dyDescent="0.25">
      <c r="I3200" s="23"/>
      <c r="AE3200" s="31"/>
      <c r="AZ3200" s="575"/>
      <c r="BA3200" s="575"/>
      <c r="BB3200" s="575"/>
    </row>
    <row r="3201" spans="9:54" x14ac:dyDescent="0.25">
      <c r="I3201" s="23"/>
      <c r="AE3201" s="31"/>
      <c r="AZ3201" s="575"/>
      <c r="BA3201" s="575"/>
      <c r="BB3201" s="575"/>
    </row>
    <row r="3202" spans="9:54" x14ac:dyDescent="0.25">
      <c r="I3202" s="23"/>
      <c r="AE3202" s="31"/>
      <c r="AZ3202" s="575"/>
      <c r="BA3202" s="575"/>
      <c r="BB3202" s="575"/>
    </row>
    <row r="3203" spans="9:54" x14ac:dyDescent="0.25">
      <c r="I3203" s="23"/>
      <c r="AE3203" s="31"/>
      <c r="AZ3203" s="575"/>
      <c r="BA3203" s="575"/>
      <c r="BB3203" s="575"/>
    </row>
    <row r="3204" spans="9:54" x14ac:dyDescent="0.25">
      <c r="I3204" s="23"/>
      <c r="AE3204" s="31"/>
      <c r="AZ3204" s="575"/>
      <c r="BA3204" s="575"/>
      <c r="BB3204" s="575"/>
    </row>
    <row r="3205" spans="9:54" x14ac:dyDescent="0.25">
      <c r="I3205" s="23"/>
      <c r="AE3205" s="31"/>
      <c r="AZ3205" s="575"/>
      <c r="BA3205" s="575"/>
      <c r="BB3205" s="575"/>
    </row>
    <row r="3206" spans="9:54" x14ac:dyDescent="0.25">
      <c r="I3206" s="23"/>
      <c r="AE3206" s="31"/>
      <c r="AZ3206" s="575"/>
      <c r="BA3206" s="575"/>
      <c r="BB3206" s="575"/>
    </row>
    <row r="3207" spans="9:54" x14ac:dyDescent="0.25">
      <c r="I3207" s="23"/>
      <c r="AE3207" s="31"/>
      <c r="AZ3207" s="575"/>
      <c r="BA3207" s="575"/>
      <c r="BB3207" s="575"/>
    </row>
    <row r="3208" spans="9:54" x14ac:dyDescent="0.25">
      <c r="I3208" s="23"/>
      <c r="AE3208" s="31"/>
      <c r="AZ3208" s="575"/>
      <c r="BA3208" s="575"/>
      <c r="BB3208" s="575"/>
    </row>
    <row r="3209" spans="9:54" x14ac:dyDescent="0.25">
      <c r="I3209" s="23"/>
      <c r="AE3209" s="31"/>
      <c r="AZ3209" s="575"/>
      <c r="BA3209" s="575"/>
      <c r="BB3209" s="575"/>
    </row>
    <row r="3210" spans="9:54" x14ac:dyDescent="0.25">
      <c r="I3210" s="23"/>
      <c r="AE3210" s="31"/>
      <c r="AZ3210" s="575"/>
      <c r="BA3210" s="575"/>
      <c r="BB3210" s="575"/>
    </row>
    <row r="3211" spans="9:54" x14ac:dyDescent="0.25">
      <c r="I3211" s="23"/>
      <c r="AE3211" s="31"/>
      <c r="AZ3211" s="575"/>
      <c r="BA3211" s="575"/>
      <c r="BB3211" s="575"/>
    </row>
    <row r="3212" spans="9:54" x14ac:dyDescent="0.25">
      <c r="I3212" s="23"/>
      <c r="AE3212" s="31"/>
      <c r="AZ3212" s="575"/>
      <c r="BA3212" s="575"/>
      <c r="BB3212" s="575"/>
    </row>
    <row r="3213" spans="9:54" x14ac:dyDescent="0.25">
      <c r="I3213" s="23"/>
      <c r="AE3213" s="31"/>
      <c r="AZ3213" s="575"/>
      <c r="BA3213" s="575"/>
      <c r="BB3213" s="575"/>
    </row>
    <row r="3214" spans="9:54" x14ac:dyDescent="0.25">
      <c r="I3214" s="23"/>
      <c r="AE3214" s="31"/>
      <c r="AZ3214" s="575"/>
      <c r="BA3214" s="575"/>
      <c r="BB3214" s="575"/>
    </row>
    <row r="3215" spans="9:54" x14ac:dyDescent="0.25">
      <c r="I3215" s="23"/>
      <c r="AE3215" s="31"/>
      <c r="AZ3215" s="575"/>
      <c r="BA3215" s="575"/>
      <c r="BB3215" s="575"/>
    </row>
    <row r="3216" spans="9:54" x14ac:dyDescent="0.25">
      <c r="I3216" s="23"/>
      <c r="AE3216" s="31"/>
      <c r="AZ3216" s="575"/>
      <c r="BA3216" s="575"/>
      <c r="BB3216" s="575"/>
    </row>
    <row r="3217" spans="9:54" x14ac:dyDescent="0.25">
      <c r="I3217" s="23"/>
      <c r="AE3217" s="31"/>
      <c r="AZ3217" s="575"/>
      <c r="BA3217" s="575"/>
      <c r="BB3217" s="575"/>
    </row>
    <row r="3218" spans="9:54" x14ac:dyDescent="0.25">
      <c r="I3218" s="23"/>
      <c r="AE3218" s="31"/>
      <c r="AZ3218" s="575"/>
      <c r="BA3218" s="575"/>
      <c r="BB3218" s="575"/>
    </row>
    <row r="3219" spans="9:54" x14ac:dyDescent="0.25">
      <c r="I3219" s="23"/>
      <c r="AE3219" s="31"/>
      <c r="AZ3219" s="575"/>
      <c r="BA3219" s="575"/>
      <c r="BB3219" s="575"/>
    </row>
    <row r="3220" spans="9:54" x14ac:dyDescent="0.25">
      <c r="I3220" s="23"/>
      <c r="AE3220" s="31"/>
      <c r="AZ3220" s="575"/>
      <c r="BA3220" s="575"/>
      <c r="BB3220" s="575"/>
    </row>
    <row r="3221" spans="9:54" x14ac:dyDescent="0.25">
      <c r="I3221" s="23"/>
      <c r="AE3221" s="31"/>
      <c r="AZ3221" s="575"/>
      <c r="BA3221" s="575"/>
      <c r="BB3221" s="575"/>
    </row>
    <row r="3222" spans="9:54" x14ac:dyDescent="0.25">
      <c r="I3222" s="23"/>
      <c r="AE3222" s="31"/>
      <c r="AZ3222" s="575"/>
      <c r="BA3222" s="575"/>
      <c r="BB3222" s="575"/>
    </row>
    <row r="3223" spans="9:54" x14ac:dyDescent="0.25">
      <c r="I3223" s="23"/>
      <c r="AE3223" s="31"/>
      <c r="AZ3223" s="575"/>
      <c r="BA3223" s="575"/>
      <c r="BB3223" s="575"/>
    </row>
    <row r="3224" spans="9:54" x14ac:dyDescent="0.25">
      <c r="I3224" s="23"/>
      <c r="AE3224" s="31"/>
      <c r="AZ3224" s="575"/>
      <c r="BA3224" s="575"/>
      <c r="BB3224" s="575"/>
    </row>
    <row r="3225" spans="9:54" x14ac:dyDescent="0.25">
      <c r="I3225" s="23"/>
      <c r="AE3225" s="31"/>
      <c r="AZ3225" s="575"/>
      <c r="BA3225" s="575"/>
      <c r="BB3225" s="575"/>
    </row>
    <row r="3226" spans="9:54" x14ac:dyDescent="0.25">
      <c r="I3226" s="23"/>
      <c r="AE3226" s="31"/>
      <c r="AZ3226" s="575"/>
      <c r="BA3226" s="575"/>
      <c r="BB3226" s="575"/>
    </row>
    <row r="3227" spans="9:54" x14ac:dyDescent="0.25">
      <c r="I3227" s="23"/>
      <c r="AE3227" s="31"/>
      <c r="AZ3227" s="575"/>
      <c r="BA3227" s="575"/>
      <c r="BB3227" s="575"/>
    </row>
    <row r="3228" spans="9:54" x14ac:dyDescent="0.25">
      <c r="I3228" s="23"/>
      <c r="AE3228" s="31"/>
      <c r="AZ3228" s="575"/>
      <c r="BA3228" s="575"/>
      <c r="BB3228" s="575"/>
    </row>
    <row r="3229" spans="9:54" x14ac:dyDescent="0.25">
      <c r="I3229" s="23"/>
      <c r="AE3229" s="31"/>
      <c r="AZ3229" s="575"/>
      <c r="BA3229" s="575"/>
      <c r="BB3229" s="575"/>
    </row>
    <row r="3230" spans="9:54" x14ac:dyDescent="0.25">
      <c r="I3230" s="23"/>
      <c r="AE3230" s="31"/>
      <c r="AZ3230" s="575"/>
      <c r="BA3230" s="575"/>
      <c r="BB3230" s="575"/>
    </row>
    <row r="3231" spans="9:54" x14ac:dyDescent="0.25">
      <c r="I3231" s="23"/>
      <c r="AE3231" s="31"/>
      <c r="AZ3231" s="575"/>
      <c r="BA3231" s="575"/>
      <c r="BB3231" s="575"/>
    </row>
    <row r="3232" spans="9:54" x14ac:dyDescent="0.25">
      <c r="I3232" s="23"/>
      <c r="AE3232" s="31"/>
      <c r="AZ3232" s="575"/>
      <c r="BA3232" s="575"/>
      <c r="BB3232" s="575"/>
    </row>
    <row r="3233" spans="9:54" x14ac:dyDescent="0.25">
      <c r="I3233" s="23"/>
      <c r="AE3233" s="31"/>
      <c r="AZ3233" s="575"/>
      <c r="BA3233" s="575"/>
      <c r="BB3233" s="575"/>
    </row>
    <row r="3234" spans="9:54" x14ac:dyDescent="0.25">
      <c r="I3234" s="23"/>
      <c r="AE3234" s="31"/>
      <c r="AZ3234" s="575"/>
      <c r="BA3234" s="575"/>
      <c r="BB3234" s="575"/>
    </row>
    <row r="3235" spans="9:54" x14ac:dyDescent="0.25">
      <c r="I3235" s="23"/>
      <c r="AE3235" s="31"/>
      <c r="AZ3235" s="575"/>
      <c r="BA3235" s="575"/>
      <c r="BB3235" s="575"/>
    </row>
    <row r="3236" spans="9:54" x14ac:dyDescent="0.25">
      <c r="I3236" s="23"/>
      <c r="AE3236" s="31"/>
      <c r="AZ3236" s="575"/>
      <c r="BA3236" s="575"/>
      <c r="BB3236" s="575"/>
    </row>
    <row r="3237" spans="9:54" x14ac:dyDescent="0.25">
      <c r="I3237" s="23"/>
      <c r="AE3237" s="31"/>
      <c r="AZ3237" s="575"/>
      <c r="BA3237" s="575"/>
      <c r="BB3237" s="575"/>
    </row>
    <row r="3238" spans="9:54" x14ac:dyDescent="0.25">
      <c r="I3238" s="23"/>
      <c r="AE3238" s="31"/>
      <c r="AZ3238" s="575"/>
      <c r="BA3238" s="575"/>
      <c r="BB3238" s="575"/>
    </row>
    <row r="3239" spans="9:54" x14ac:dyDescent="0.25">
      <c r="I3239" s="23"/>
      <c r="AE3239" s="31"/>
      <c r="AZ3239" s="575"/>
      <c r="BA3239" s="575"/>
      <c r="BB3239" s="575"/>
    </row>
    <row r="3240" spans="9:54" x14ac:dyDescent="0.25">
      <c r="I3240" s="23"/>
      <c r="AE3240" s="31"/>
      <c r="AZ3240" s="575"/>
      <c r="BA3240" s="575"/>
      <c r="BB3240" s="575"/>
    </row>
    <row r="3241" spans="9:54" x14ac:dyDescent="0.25">
      <c r="I3241" s="23"/>
      <c r="AE3241" s="31"/>
      <c r="AZ3241" s="575"/>
      <c r="BA3241" s="575"/>
      <c r="BB3241" s="575"/>
    </row>
    <row r="3242" spans="9:54" x14ac:dyDescent="0.25">
      <c r="I3242" s="23"/>
      <c r="AE3242" s="31"/>
      <c r="AZ3242" s="575"/>
      <c r="BA3242" s="575"/>
      <c r="BB3242" s="575"/>
    </row>
    <row r="3243" spans="9:54" x14ac:dyDescent="0.25">
      <c r="I3243" s="23"/>
      <c r="AE3243" s="31"/>
      <c r="AZ3243" s="575"/>
      <c r="BA3243" s="575"/>
      <c r="BB3243" s="575"/>
    </row>
    <row r="3244" spans="9:54" x14ac:dyDescent="0.25">
      <c r="I3244" s="23"/>
      <c r="AE3244" s="31"/>
      <c r="AZ3244" s="575"/>
      <c r="BA3244" s="575"/>
      <c r="BB3244" s="575"/>
    </row>
    <row r="3245" spans="9:54" x14ac:dyDescent="0.25">
      <c r="I3245" s="23"/>
      <c r="AE3245" s="31"/>
      <c r="AZ3245" s="575"/>
      <c r="BA3245" s="575"/>
      <c r="BB3245" s="575"/>
    </row>
    <row r="3246" spans="9:54" x14ac:dyDescent="0.25">
      <c r="I3246" s="23"/>
      <c r="AE3246" s="31"/>
      <c r="AZ3246" s="575"/>
      <c r="BA3246" s="575"/>
      <c r="BB3246" s="575"/>
    </row>
    <row r="3247" spans="9:54" x14ac:dyDescent="0.25">
      <c r="I3247" s="23"/>
      <c r="AE3247" s="31"/>
      <c r="AZ3247" s="575"/>
      <c r="BA3247" s="575"/>
      <c r="BB3247" s="575"/>
    </row>
    <row r="3248" spans="9:54" x14ac:dyDescent="0.25">
      <c r="I3248" s="23"/>
      <c r="AE3248" s="31"/>
      <c r="AZ3248" s="575"/>
      <c r="BA3248" s="575"/>
      <c r="BB3248" s="575"/>
    </row>
    <row r="3249" spans="9:54" x14ac:dyDescent="0.25">
      <c r="I3249" s="23"/>
      <c r="AE3249" s="31"/>
      <c r="AZ3249" s="575"/>
      <c r="BA3249" s="575"/>
      <c r="BB3249" s="575"/>
    </row>
    <row r="3250" spans="9:54" x14ac:dyDescent="0.25">
      <c r="I3250" s="23"/>
      <c r="AE3250" s="31"/>
      <c r="AZ3250" s="575"/>
      <c r="BA3250" s="575"/>
      <c r="BB3250" s="575"/>
    </row>
    <row r="3251" spans="9:54" x14ac:dyDescent="0.25">
      <c r="I3251" s="23"/>
      <c r="AE3251" s="31"/>
      <c r="AZ3251" s="575"/>
      <c r="BA3251" s="575"/>
      <c r="BB3251" s="575"/>
    </row>
    <row r="3252" spans="9:54" x14ac:dyDescent="0.25">
      <c r="I3252" s="23"/>
      <c r="AE3252" s="31"/>
      <c r="AZ3252" s="575"/>
      <c r="BA3252" s="575"/>
      <c r="BB3252" s="575"/>
    </row>
    <row r="3253" spans="9:54" x14ac:dyDescent="0.25">
      <c r="I3253" s="23"/>
      <c r="AE3253" s="31"/>
      <c r="AZ3253" s="575"/>
      <c r="BA3253" s="575"/>
      <c r="BB3253" s="575"/>
    </row>
    <row r="3254" spans="9:54" x14ac:dyDescent="0.25">
      <c r="I3254" s="23"/>
      <c r="AE3254" s="31"/>
      <c r="AZ3254" s="575"/>
      <c r="BA3254" s="575"/>
      <c r="BB3254" s="575"/>
    </row>
    <row r="3255" spans="9:54" x14ac:dyDescent="0.25">
      <c r="I3255" s="23"/>
      <c r="AE3255" s="31"/>
      <c r="AZ3255" s="575"/>
      <c r="BA3255" s="575"/>
      <c r="BB3255" s="575"/>
    </row>
    <row r="3256" spans="9:54" x14ac:dyDescent="0.25">
      <c r="I3256" s="23"/>
      <c r="AE3256" s="31"/>
      <c r="AZ3256" s="575"/>
      <c r="BA3256" s="575"/>
      <c r="BB3256" s="575"/>
    </row>
    <row r="3257" spans="9:54" x14ac:dyDescent="0.25">
      <c r="I3257" s="23"/>
      <c r="AE3257" s="31"/>
      <c r="AZ3257" s="575"/>
      <c r="BA3257" s="575"/>
      <c r="BB3257" s="575"/>
    </row>
    <row r="3258" spans="9:54" x14ac:dyDescent="0.25">
      <c r="I3258" s="23"/>
      <c r="AE3258" s="31"/>
      <c r="AZ3258" s="575"/>
      <c r="BA3258" s="575"/>
      <c r="BB3258" s="575"/>
    </row>
    <row r="3259" spans="9:54" x14ac:dyDescent="0.25">
      <c r="I3259" s="23"/>
      <c r="AE3259" s="31"/>
      <c r="AZ3259" s="575"/>
      <c r="BA3259" s="575"/>
      <c r="BB3259" s="575"/>
    </row>
    <row r="3260" spans="9:54" x14ac:dyDescent="0.25">
      <c r="I3260" s="23"/>
      <c r="AE3260" s="31"/>
      <c r="AZ3260" s="575"/>
      <c r="BA3260" s="575"/>
      <c r="BB3260" s="575"/>
    </row>
    <row r="3261" spans="9:54" x14ac:dyDescent="0.25">
      <c r="I3261" s="23"/>
      <c r="AE3261" s="31"/>
      <c r="AZ3261" s="575"/>
      <c r="BA3261" s="575"/>
      <c r="BB3261" s="575"/>
    </row>
    <row r="3262" spans="9:54" x14ac:dyDescent="0.25">
      <c r="I3262" s="23"/>
      <c r="AE3262" s="31"/>
      <c r="AZ3262" s="575"/>
      <c r="BA3262" s="575"/>
      <c r="BB3262" s="575"/>
    </row>
    <row r="3263" spans="9:54" x14ac:dyDescent="0.25">
      <c r="I3263" s="23"/>
      <c r="AE3263" s="31"/>
      <c r="AZ3263" s="575"/>
      <c r="BA3263" s="575"/>
      <c r="BB3263" s="575"/>
    </row>
    <row r="3264" spans="9:54" x14ac:dyDescent="0.25">
      <c r="I3264" s="23"/>
      <c r="AE3264" s="31"/>
      <c r="AZ3264" s="575"/>
      <c r="BA3264" s="575"/>
      <c r="BB3264" s="575"/>
    </row>
    <row r="3265" spans="9:54" x14ac:dyDescent="0.25">
      <c r="I3265" s="23"/>
      <c r="AE3265" s="31"/>
      <c r="AZ3265" s="575"/>
      <c r="BA3265" s="575"/>
      <c r="BB3265" s="575"/>
    </row>
    <row r="3266" spans="9:54" x14ac:dyDescent="0.25">
      <c r="I3266" s="23"/>
      <c r="AE3266" s="31"/>
      <c r="AZ3266" s="575"/>
      <c r="BA3266" s="575"/>
      <c r="BB3266" s="575"/>
    </row>
    <row r="3267" spans="9:54" x14ac:dyDescent="0.25">
      <c r="I3267" s="23"/>
      <c r="AE3267" s="31"/>
      <c r="AZ3267" s="575"/>
      <c r="BA3267" s="575"/>
      <c r="BB3267" s="575"/>
    </row>
    <row r="3268" spans="9:54" x14ac:dyDescent="0.25">
      <c r="I3268" s="23"/>
      <c r="AE3268" s="31"/>
      <c r="AZ3268" s="575"/>
      <c r="BA3268" s="575"/>
      <c r="BB3268" s="575"/>
    </row>
    <row r="3269" spans="9:54" x14ac:dyDescent="0.25">
      <c r="I3269" s="23"/>
      <c r="AE3269" s="31"/>
      <c r="AZ3269" s="575"/>
      <c r="BA3269" s="575"/>
      <c r="BB3269" s="575"/>
    </row>
    <row r="3270" spans="9:54" x14ac:dyDescent="0.25">
      <c r="I3270" s="23"/>
      <c r="AE3270" s="31"/>
      <c r="AZ3270" s="575"/>
      <c r="BA3270" s="575"/>
      <c r="BB3270" s="575"/>
    </row>
    <row r="3271" spans="9:54" x14ac:dyDescent="0.25">
      <c r="I3271" s="23"/>
      <c r="AE3271" s="31"/>
      <c r="AZ3271" s="575"/>
      <c r="BA3271" s="575"/>
      <c r="BB3271" s="575"/>
    </row>
    <row r="3272" spans="9:54" x14ac:dyDescent="0.25">
      <c r="I3272" s="23"/>
      <c r="AE3272" s="31"/>
      <c r="AZ3272" s="575"/>
      <c r="BA3272" s="575"/>
      <c r="BB3272" s="575"/>
    </row>
    <row r="3273" spans="9:54" x14ac:dyDescent="0.25">
      <c r="I3273" s="23"/>
      <c r="AE3273" s="31"/>
      <c r="AZ3273" s="575"/>
      <c r="BA3273" s="575"/>
      <c r="BB3273" s="575"/>
    </row>
    <row r="3274" spans="9:54" x14ac:dyDescent="0.25">
      <c r="I3274" s="23"/>
      <c r="AE3274" s="31"/>
      <c r="AZ3274" s="575"/>
      <c r="BA3274" s="575"/>
      <c r="BB3274" s="575"/>
    </row>
    <row r="3275" spans="9:54" x14ac:dyDescent="0.25">
      <c r="I3275" s="23"/>
      <c r="AE3275" s="31"/>
      <c r="AZ3275" s="575"/>
      <c r="BA3275" s="575"/>
      <c r="BB3275" s="575"/>
    </row>
    <row r="3276" spans="9:54" x14ac:dyDescent="0.25">
      <c r="I3276" s="23"/>
      <c r="AE3276" s="31"/>
      <c r="AZ3276" s="575"/>
      <c r="BA3276" s="575"/>
      <c r="BB3276" s="575"/>
    </row>
    <row r="3277" spans="9:54" x14ac:dyDescent="0.25">
      <c r="I3277" s="23"/>
      <c r="AE3277" s="31"/>
      <c r="AZ3277" s="575"/>
      <c r="BA3277" s="575"/>
      <c r="BB3277" s="575"/>
    </row>
    <row r="3278" spans="9:54" x14ac:dyDescent="0.25">
      <c r="I3278" s="23"/>
      <c r="AE3278" s="31"/>
      <c r="AZ3278" s="575"/>
      <c r="BA3278" s="575"/>
      <c r="BB3278" s="575"/>
    </row>
    <row r="3279" spans="9:54" x14ac:dyDescent="0.25">
      <c r="I3279" s="23"/>
      <c r="AE3279" s="31"/>
      <c r="AZ3279" s="575"/>
      <c r="BA3279" s="575"/>
      <c r="BB3279" s="575"/>
    </row>
    <row r="3280" spans="9:54" x14ac:dyDescent="0.25">
      <c r="I3280" s="23"/>
      <c r="AE3280" s="31"/>
      <c r="AZ3280" s="575"/>
      <c r="BA3280" s="575"/>
      <c r="BB3280" s="575"/>
    </row>
    <row r="3281" spans="9:54" x14ac:dyDescent="0.25">
      <c r="I3281" s="23"/>
      <c r="AE3281" s="31"/>
      <c r="AZ3281" s="575"/>
      <c r="BA3281" s="575"/>
      <c r="BB3281" s="575"/>
    </row>
    <row r="3282" spans="9:54" x14ac:dyDescent="0.25">
      <c r="I3282" s="23"/>
      <c r="AE3282" s="31"/>
      <c r="AZ3282" s="575"/>
      <c r="BA3282" s="575"/>
      <c r="BB3282" s="575"/>
    </row>
    <row r="3283" spans="9:54" x14ac:dyDescent="0.25">
      <c r="I3283" s="23"/>
      <c r="AE3283" s="31"/>
      <c r="AZ3283" s="575"/>
      <c r="BA3283" s="575"/>
      <c r="BB3283" s="575"/>
    </row>
    <row r="3284" spans="9:54" x14ac:dyDescent="0.25">
      <c r="I3284" s="23"/>
      <c r="AE3284" s="31"/>
      <c r="AZ3284" s="575"/>
      <c r="BA3284" s="575"/>
      <c r="BB3284" s="575"/>
    </row>
    <row r="3285" spans="9:54" x14ac:dyDescent="0.25">
      <c r="I3285" s="23"/>
      <c r="AE3285" s="31"/>
      <c r="AZ3285" s="575"/>
      <c r="BA3285" s="575"/>
      <c r="BB3285" s="575"/>
    </row>
    <row r="3286" spans="9:54" x14ac:dyDescent="0.25">
      <c r="I3286" s="23"/>
      <c r="AE3286" s="31"/>
      <c r="AZ3286" s="575"/>
      <c r="BA3286" s="575"/>
      <c r="BB3286" s="575"/>
    </row>
    <row r="3287" spans="9:54" x14ac:dyDescent="0.25">
      <c r="I3287" s="23"/>
      <c r="AE3287" s="31"/>
      <c r="AZ3287" s="575"/>
      <c r="BA3287" s="575"/>
      <c r="BB3287" s="575"/>
    </row>
    <row r="3288" spans="9:54" x14ac:dyDescent="0.25">
      <c r="I3288" s="23"/>
      <c r="AE3288" s="31"/>
      <c r="AZ3288" s="575"/>
      <c r="BA3288" s="575"/>
      <c r="BB3288" s="575"/>
    </row>
    <row r="3289" spans="9:54" x14ac:dyDescent="0.25">
      <c r="I3289" s="23"/>
      <c r="AE3289" s="31"/>
      <c r="AZ3289" s="575"/>
      <c r="BA3289" s="575"/>
      <c r="BB3289" s="575"/>
    </row>
    <row r="3290" spans="9:54" x14ac:dyDescent="0.25">
      <c r="I3290" s="23"/>
      <c r="AE3290" s="31"/>
      <c r="AZ3290" s="575"/>
      <c r="BA3290" s="575"/>
      <c r="BB3290" s="575"/>
    </row>
    <row r="3291" spans="9:54" x14ac:dyDescent="0.25">
      <c r="I3291" s="23"/>
      <c r="AE3291" s="31"/>
      <c r="AZ3291" s="575"/>
      <c r="BA3291" s="575"/>
      <c r="BB3291" s="575"/>
    </row>
    <row r="3292" spans="9:54" x14ac:dyDescent="0.25">
      <c r="I3292" s="23"/>
      <c r="AE3292" s="31"/>
      <c r="AZ3292" s="575"/>
      <c r="BA3292" s="575"/>
      <c r="BB3292" s="575"/>
    </row>
    <row r="3293" spans="9:54" x14ac:dyDescent="0.25">
      <c r="I3293" s="23"/>
      <c r="AE3293" s="31"/>
      <c r="AZ3293" s="575"/>
      <c r="BA3293" s="575"/>
      <c r="BB3293" s="575"/>
    </row>
    <row r="3294" spans="9:54" x14ac:dyDescent="0.25">
      <c r="I3294" s="23"/>
      <c r="AE3294" s="31"/>
      <c r="AZ3294" s="575"/>
      <c r="BA3294" s="575"/>
      <c r="BB3294" s="575"/>
    </row>
    <row r="3295" spans="9:54" x14ac:dyDescent="0.25">
      <c r="I3295" s="23"/>
      <c r="AE3295" s="31"/>
      <c r="AZ3295" s="575"/>
      <c r="BA3295" s="575"/>
      <c r="BB3295" s="575"/>
    </row>
    <row r="3296" spans="9:54" x14ac:dyDescent="0.25">
      <c r="I3296" s="23"/>
      <c r="AE3296" s="31"/>
      <c r="AZ3296" s="575"/>
      <c r="BA3296" s="575"/>
      <c r="BB3296" s="575"/>
    </row>
    <row r="3297" spans="9:54" x14ac:dyDescent="0.25">
      <c r="I3297" s="23"/>
      <c r="AE3297" s="31"/>
      <c r="AZ3297" s="575"/>
      <c r="BA3297" s="575"/>
      <c r="BB3297" s="575"/>
    </row>
    <row r="3298" spans="9:54" x14ac:dyDescent="0.25">
      <c r="I3298" s="23"/>
      <c r="AE3298" s="31"/>
      <c r="AZ3298" s="575"/>
      <c r="BA3298" s="575"/>
      <c r="BB3298" s="575"/>
    </row>
    <row r="3299" spans="9:54" x14ac:dyDescent="0.25">
      <c r="I3299" s="23"/>
      <c r="AE3299" s="31"/>
      <c r="AZ3299" s="575"/>
      <c r="BA3299" s="575"/>
      <c r="BB3299" s="575"/>
    </row>
    <row r="3300" spans="9:54" x14ac:dyDescent="0.25">
      <c r="I3300" s="23"/>
      <c r="AE3300" s="31"/>
      <c r="AZ3300" s="575"/>
      <c r="BA3300" s="575"/>
      <c r="BB3300" s="575"/>
    </row>
    <row r="3301" spans="9:54" x14ac:dyDescent="0.25">
      <c r="I3301" s="23"/>
      <c r="AE3301" s="31"/>
      <c r="AZ3301" s="575"/>
      <c r="BA3301" s="575"/>
      <c r="BB3301" s="575"/>
    </row>
    <row r="3302" spans="9:54" x14ac:dyDescent="0.25">
      <c r="I3302" s="23"/>
      <c r="AE3302" s="31"/>
      <c r="AZ3302" s="575"/>
      <c r="BA3302" s="575"/>
      <c r="BB3302" s="575"/>
    </row>
    <row r="3303" spans="9:54" x14ac:dyDescent="0.25">
      <c r="I3303" s="23"/>
      <c r="AE3303" s="31"/>
      <c r="AZ3303" s="575"/>
      <c r="BA3303" s="575"/>
      <c r="BB3303" s="575"/>
    </row>
    <row r="3304" spans="9:54" x14ac:dyDescent="0.25">
      <c r="I3304" s="23"/>
      <c r="AE3304" s="31"/>
      <c r="AZ3304" s="575"/>
      <c r="BA3304" s="575"/>
      <c r="BB3304" s="575"/>
    </row>
    <row r="3305" spans="9:54" x14ac:dyDescent="0.25">
      <c r="I3305" s="23"/>
      <c r="AE3305" s="31"/>
      <c r="AZ3305" s="575"/>
      <c r="BA3305" s="575"/>
      <c r="BB3305" s="575"/>
    </row>
    <row r="3306" spans="9:54" x14ac:dyDescent="0.25">
      <c r="I3306" s="23"/>
      <c r="AE3306" s="31"/>
      <c r="AZ3306" s="575"/>
      <c r="BA3306" s="575"/>
      <c r="BB3306" s="575"/>
    </row>
    <row r="3307" spans="9:54" x14ac:dyDescent="0.25">
      <c r="I3307" s="23"/>
      <c r="AE3307" s="31"/>
      <c r="AZ3307" s="575"/>
      <c r="BA3307" s="575"/>
      <c r="BB3307" s="575"/>
    </row>
    <row r="3308" spans="9:54" x14ac:dyDescent="0.25">
      <c r="I3308" s="23"/>
      <c r="AE3308" s="31"/>
      <c r="AZ3308" s="575"/>
      <c r="BA3308" s="575"/>
      <c r="BB3308" s="575"/>
    </row>
    <row r="3309" spans="9:54" x14ac:dyDescent="0.25">
      <c r="I3309" s="23"/>
      <c r="AE3309" s="31"/>
      <c r="AZ3309" s="575"/>
      <c r="BA3309" s="575"/>
      <c r="BB3309" s="575"/>
    </row>
    <row r="3310" spans="9:54" x14ac:dyDescent="0.25">
      <c r="I3310" s="23"/>
      <c r="AE3310" s="31"/>
      <c r="AZ3310" s="575"/>
      <c r="BA3310" s="575"/>
      <c r="BB3310" s="575"/>
    </row>
    <row r="3311" spans="9:54" x14ac:dyDescent="0.25">
      <c r="I3311" s="23"/>
      <c r="AE3311" s="31"/>
      <c r="AZ3311" s="575"/>
      <c r="BA3311" s="575"/>
      <c r="BB3311" s="575"/>
    </row>
    <row r="3312" spans="9:54" x14ac:dyDescent="0.25">
      <c r="I3312" s="23"/>
      <c r="AE3312" s="31"/>
      <c r="AZ3312" s="575"/>
      <c r="BA3312" s="575"/>
      <c r="BB3312" s="575"/>
    </row>
    <row r="3313" spans="9:54" x14ac:dyDescent="0.25">
      <c r="I3313" s="23"/>
      <c r="AE3313" s="31"/>
      <c r="AZ3313" s="575"/>
      <c r="BA3313" s="575"/>
      <c r="BB3313" s="575"/>
    </row>
    <row r="3314" spans="9:54" x14ac:dyDescent="0.25">
      <c r="I3314" s="23"/>
      <c r="AE3314" s="31"/>
      <c r="AZ3314" s="575"/>
      <c r="BA3314" s="575"/>
      <c r="BB3314" s="575"/>
    </row>
    <row r="3315" spans="9:54" x14ac:dyDescent="0.25">
      <c r="I3315" s="23"/>
      <c r="AE3315" s="31"/>
      <c r="AZ3315" s="575"/>
      <c r="BA3315" s="575"/>
      <c r="BB3315" s="575"/>
    </row>
    <row r="3316" spans="9:54" x14ac:dyDescent="0.25">
      <c r="I3316" s="23"/>
      <c r="AE3316" s="31"/>
      <c r="AZ3316" s="575"/>
      <c r="BA3316" s="575"/>
      <c r="BB3316" s="575"/>
    </row>
    <row r="3317" spans="9:54" x14ac:dyDescent="0.25">
      <c r="I3317" s="23"/>
      <c r="AE3317" s="31"/>
      <c r="AZ3317" s="575"/>
      <c r="BA3317" s="575"/>
      <c r="BB3317" s="575"/>
    </row>
    <row r="3318" spans="9:54" x14ac:dyDescent="0.25">
      <c r="I3318" s="23"/>
      <c r="AE3318" s="31"/>
      <c r="AZ3318" s="575"/>
      <c r="BA3318" s="575"/>
      <c r="BB3318" s="575"/>
    </row>
    <row r="3319" spans="9:54" x14ac:dyDescent="0.25">
      <c r="I3319" s="23"/>
      <c r="AE3319" s="31"/>
      <c r="AZ3319" s="575"/>
      <c r="BA3319" s="575"/>
      <c r="BB3319" s="575"/>
    </row>
    <row r="3320" spans="9:54" x14ac:dyDescent="0.25">
      <c r="I3320" s="23"/>
      <c r="AE3320" s="31"/>
      <c r="AZ3320" s="575"/>
      <c r="BA3320" s="575"/>
      <c r="BB3320" s="575"/>
    </row>
    <row r="3321" spans="9:54" x14ac:dyDescent="0.25">
      <c r="I3321" s="23"/>
      <c r="AE3321" s="31"/>
      <c r="AZ3321" s="575"/>
      <c r="BA3321" s="575"/>
      <c r="BB3321" s="575"/>
    </row>
    <row r="3322" spans="9:54" x14ac:dyDescent="0.25">
      <c r="I3322" s="23"/>
      <c r="AE3322" s="31"/>
      <c r="AZ3322" s="575"/>
      <c r="BA3322" s="575"/>
      <c r="BB3322" s="575"/>
    </row>
    <row r="3323" spans="9:54" x14ac:dyDescent="0.25">
      <c r="I3323" s="23"/>
      <c r="AE3323" s="31"/>
      <c r="AZ3323" s="575"/>
      <c r="BA3323" s="575"/>
      <c r="BB3323" s="575"/>
    </row>
    <row r="3324" spans="9:54" x14ac:dyDescent="0.25">
      <c r="I3324" s="23"/>
      <c r="AE3324" s="31"/>
      <c r="AZ3324" s="575"/>
      <c r="BA3324" s="575"/>
      <c r="BB3324" s="575"/>
    </row>
    <row r="3325" spans="9:54" x14ac:dyDescent="0.25">
      <c r="I3325" s="23"/>
      <c r="AE3325" s="31"/>
      <c r="AZ3325" s="575"/>
      <c r="BA3325" s="575"/>
      <c r="BB3325" s="575"/>
    </row>
    <row r="3326" spans="9:54" x14ac:dyDescent="0.25">
      <c r="I3326" s="23"/>
      <c r="AE3326" s="31"/>
      <c r="AZ3326" s="575"/>
      <c r="BA3326" s="575"/>
      <c r="BB3326" s="575"/>
    </row>
    <row r="3327" spans="9:54" x14ac:dyDescent="0.25">
      <c r="I3327" s="23"/>
      <c r="AE3327" s="31"/>
      <c r="AZ3327" s="575"/>
      <c r="BA3327" s="575"/>
      <c r="BB3327" s="575"/>
    </row>
    <row r="3328" spans="9:54" x14ac:dyDescent="0.25">
      <c r="I3328" s="23"/>
      <c r="AE3328" s="31"/>
      <c r="AZ3328" s="575"/>
      <c r="BA3328" s="575"/>
      <c r="BB3328" s="575"/>
    </row>
    <row r="3329" spans="9:54" x14ac:dyDescent="0.25">
      <c r="I3329" s="23"/>
      <c r="AE3329" s="31"/>
      <c r="AZ3329" s="575"/>
      <c r="BA3329" s="575"/>
      <c r="BB3329" s="575"/>
    </row>
    <row r="3330" spans="9:54" x14ac:dyDescent="0.25">
      <c r="I3330" s="23"/>
      <c r="AE3330" s="31"/>
      <c r="AZ3330" s="575"/>
      <c r="BA3330" s="575"/>
      <c r="BB3330" s="575"/>
    </row>
    <row r="3331" spans="9:54" x14ac:dyDescent="0.25">
      <c r="I3331" s="23"/>
      <c r="AE3331" s="31"/>
      <c r="AZ3331" s="575"/>
      <c r="BA3331" s="575"/>
      <c r="BB3331" s="575"/>
    </row>
    <row r="3332" spans="9:54" x14ac:dyDescent="0.25">
      <c r="I3332" s="23"/>
      <c r="AE3332" s="31"/>
      <c r="AZ3332" s="575"/>
      <c r="BA3332" s="575"/>
      <c r="BB3332" s="575"/>
    </row>
    <row r="3333" spans="9:54" x14ac:dyDescent="0.25">
      <c r="I3333" s="23"/>
      <c r="AE3333" s="31"/>
      <c r="AZ3333" s="575"/>
      <c r="BA3333" s="575"/>
      <c r="BB3333" s="575"/>
    </row>
    <row r="3334" spans="9:54" x14ac:dyDescent="0.25">
      <c r="I3334" s="23"/>
      <c r="AE3334" s="31"/>
      <c r="AZ3334" s="575"/>
      <c r="BA3334" s="575"/>
      <c r="BB3334" s="575"/>
    </row>
    <row r="3335" spans="9:54" x14ac:dyDescent="0.25">
      <c r="I3335" s="23"/>
      <c r="AE3335" s="31"/>
      <c r="AZ3335" s="575"/>
      <c r="BA3335" s="575"/>
      <c r="BB3335" s="575"/>
    </row>
    <row r="3336" spans="9:54" x14ac:dyDescent="0.25">
      <c r="I3336" s="23"/>
      <c r="AE3336" s="31"/>
      <c r="AZ3336" s="575"/>
      <c r="BA3336" s="575"/>
      <c r="BB3336" s="575"/>
    </row>
    <row r="3337" spans="9:54" x14ac:dyDescent="0.25">
      <c r="I3337" s="23"/>
      <c r="AE3337" s="31"/>
      <c r="AZ3337" s="575"/>
      <c r="BA3337" s="575"/>
      <c r="BB3337" s="575"/>
    </row>
    <row r="3338" spans="9:54" x14ac:dyDescent="0.25">
      <c r="I3338" s="23"/>
      <c r="AE3338" s="31"/>
      <c r="AZ3338" s="575"/>
      <c r="BA3338" s="575"/>
      <c r="BB3338" s="575"/>
    </row>
    <row r="3339" spans="9:54" x14ac:dyDescent="0.25">
      <c r="I3339" s="23"/>
      <c r="AE3339" s="31"/>
      <c r="AZ3339" s="575"/>
      <c r="BA3339" s="575"/>
      <c r="BB3339" s="575"/>
    </row>
    <row r="3340" spans="9:54" x14ac:dyDescent="0.25">
      <c r="I3340" s="23"/>
      <c r="AE3340" s="31"/>
      <c r="AZ3340" s="575"/>
      <c r="BA3340" s="575"/>
      <c r="BB3340" s="575"/>
    </row>
    <row r="3341" spans="9:54" x14ac:dyDescent="0.25">
      <c r="I3341" s="23"/>
      <c r="AE3341" s="31"/>
      <c r="AZ3341" s="575"/>
      <c r="BA3341" s="575"/>
      <c r="BB3341" s="575"/>
    </row>
    <row r="3342" spans="9:54" x14ac:dyDescent="0.25">
      <c r="I3342" s="23"/>
      <c r="AE3342" s="31"/>
      <c r="AZ3342" s="575"/>
      <c r="BA3342" s="575"/>
      <c r="BB3342" s="575"/>
    </row>
    <row r="3343" spans="9:54" x14ac:dyDescent="0.25">
      <c r="I3343" s="23"/>
      <c r="AE3343" s="31"/>
      <c r="AZ3343" s="575"/>
      <c r="BA3343" s="575"/>
      <c r="BB3343" s="575"/>
    </row>
    <row r="3344" spans="9:54" x14ac:dyDescent="0.25">
      <c r="I3344" s="23"/>
      <c r="AE3344" s="31"/>
      <c r="AZ3344" s="575"/>
      <c r="BA3344" s="575"/>
      <c r="BB3344" s="575"/>
    </row>
    <row r="3345" spans="9:54" x14ac:dyDescent="0.25">
      <c r="I3345" s="23"/>
      <c r="AE3345" s="31"/>
      <c r="AZ3345" s="575"/>
      <c r="BA3345" s="575"/>
      <c r="BB3345" s="575"/>
    </row>
    <row r="3346" spans="9:54" x14ac:dyDescent="0.25">
      <c r="I3346" s="23"/>
      <c r="AE3346" s="31"/>
      <c r="AZ3346" s="575"/>
      <c r="BA3346" s="575"/>
      <c r="BB3346" s="575"/>
    </row>
    <row r="3347" spans="9:54" x14ac:dyDescent="0.25">
      <c r="I3347" s="23"/>
      <c r="AE3347" s="31"/>
      <c r="AZ3347" s="575"/>
      <c r="BA3347" s="575"/>
      <c r="BB3347" s="575"/>
    </row>
    <row r="3348" spans="9:54" x14ac:dyDescent="0.25">
      <c r="I3348" s="23"/>
      <c r="AE3348" s="31"/>
      <c r="AZ3348" s="575"/>
      <c r="BA3348" s="575"/>
      <c r="BB3348" s="575"/>
    </row>
    <row r="3349" spans="9:54" x14ac:dyDescent="0.25">
      <c r="I3349" s="23"/>
      <c r="AE3349" s="31"/>
      <c r="AZ3349" s="575"/>
      <c r="BA3349" s="575"/>
      <c r="BB3349" s="575"/>
    </row>
    <row r="3350" spans="9:54" x14ac:dyDescent="0.25">
      <c r="I3350" s="23"/>
      <c r="AE3350" s="31"/>
      <c r="AZ3350" s="575"/>
      <c r="BA3350" s="575"/>
      <c r="BB3350" s="575"/>
    </row>
    <row r="3351" spans="9:54" x14ac:dyDescent="0.25">
      <c r="I3351" s="23"/>
      <c r="AE3351" s="31"/>
      <c r="AZ3351" s="575"/>
      <c r="BA3351" s="575"/>
      <c r="BB3351" s="575"/>
    </row>
    <row r="3352" spans="9:54" x14ac:dyDescent="0.25">
      <c r="I3352" s="23"/>
      <c r="AE3352" s="31"/>
      <c r="AZ3352" s="575"/>
      <c r="BA3352" s="575"/>
      <c r="BB3352" s="575"/>
    </row>
    <row r="3353" spans="9:54" x14ac:dyDescent="0.25">
      <c r="I3353" s="23"/>
      <c r="AE3353" s="31"/>
      <c r="AZ3353" s="575"/>
      <c r="BA3353" s="575"/>
      <c r="BB3353" s="575"/>
    </row>
    <row r="3354" spans="9:54" x14ac:dyDescent="0.25">
      <c r="I3354" s="23"/>
      <c r="AE3354" s="31"/>
      <c r="AZ3354" s="575"/>
      <c r="BA3354" s="575"/>
      <c r="BB3354" s="575"/>
    </row>
    <row r="3355" spans="9:54" x14ac:dyDescent="0.25">
      <c r="I3355" s="23"/>
      <c r="AE3355" s="31"/>
      <c r="AZ3355" s="575"/>
      <c r="BA3355" s="575"/>
      <c r="BB3355" s="575"/>
    </row>
    <row r="3356" spans="9:54" x14ac:dyDescent="0.25">
      <c r="I3356" s="23"/>
      <c r="AE3356" s="31"/>
      <c r="AZ3356" s="575"/>
      <c r="BA3356" s="575"/>
      <c r="BB3356" s="575"/>
    </row>
    <row r="3357" spans="9:54" x14ac:dyDescent="0.25">
      <c r="I3357" s="23"/>
      <c r="AE3357" s="31"/>
      <c r="AZ3357" s="575"/>
      <c r="BA3357" s="575"/>
      <c r="BB3357" s="575"/>
    </row>
    <row r="3358" spans="9:54" x14ac:dyDescent="0.25">
      <c r="I3358" s="23"/>
      <c r="AE3358" s="31"/>
      <c r="AZ3358" s="575"/>
      <c r="BA3358" s="575"/>
      <c r="BB3358" s="575"/>
    </row>
    <row r="3359" spans="9:54" x14ac:dyDescent="0.25">
      <c r="I3359" s="23"/>
      <c r="AE3359" s="31"/>
      <c r="AZ3359" s="575"/>
      <c r="BA3359" s="575"/>
      <c r="BB3359" s="575"/>
    </row>
    <row r="3360" spans="9:54" x14ac:dyDescent="0.25">
      <c r="I3360" s="23"/>
      <c r="AE3360" s="31"/>
      <c r="AZ3360" s="575"/>
      <c r="BA3360" s="575"/>
      <c r="BB3360" s="575"/>
    </row>
    <row r="3361" spans="9:54" x14ac:dyDescent="0.25">
      <c r="I3361" s="23"/>
      <c r="AE3361" s="31"/>
      <c r="AZ3361" s="575"/>
      <c r="BA3361" s="575"/>
      <c r="BB3361" s="575"/>
    </row>
    <row r="3362" spans="9:54" x14ac:dyDescent="0.25">
      <c r="I3362" s="23"/>
      <c r="AE3362" s="31"/>
      <c r="AZ3362" s="575"/>
      <c r="BA3362" s="575"/>
      <c r="BB3362" s="575"/>
    </row>
    <row r="3363" spans="9:54" x14ac:dyDescent="0.25">
      <c r="I3363" s="23"/>
      <c r="AE3363" s="31"/>
      <c r="AZ3363" s="575"/>
      <c r="BA3363" s="575"/>
      <c r="BB3363" s="575"/>
    </row>
    <row r="3364" spans="9:54" x14ac:dyDescent="0.25">
      <c r="I3364" s="23"/>
      <c r="AE3364" s="31"/>
      <c r="AZ3364" s="575"/>
      <c r="BA3364" s="575"/>
      <c r="BB3364" s="575"/>
    </row>
    <row r="3365" spans="9:54" x14ac:dyDescent="0.25">
      <c r="I3365" s="23"/>
      <c r="AE3365" s="31"/>
      <c r="AZ3365" s="575"/>
      <c r="BA3365" s="575"/>
      <c r="BB3365" s="575"/>
    </row>
    <row r="3366" spans="9:54" x14ac:dyDescent="0.25">
      <c r="I3366" s="23"/>
      <c r="AE3366" s="31"/>
      <c r="AZ3366" s="575"/>
      <c r="BA3366" s="575"/>
      <c r="BB3366" s="575"/>
    </row>
    <row r="3367" spans="9:54" x14ac:dyDescent="0.25">
      <c r="I3367" s="23"/>
      <c r="AE3367" s="31"/>
      <c r="AZ3367" s="575"/>
      <c r="BA3367" s="575"/>
      <c r="BB3367" s="575"/>
    </row>
    <row r="3368" spans="9:54" x14ac:dyDescent="0.25">
      <c r="I3368" s="23"/>
      <c r="AE3368" s="31"/>
      <c r="AZ3368" s="575"/>
      <c r="BA3368" s="575"/>
      <c r="BB3368" s="575"/>
    </row>
    <row r="3369" spans="9:54" x14ac:dyDescent="0.25">
      <c r="I3369" s="23"/>
      <c r="AE3369" s="31"/>
      <c r="AZ3369" s="575"/>
      <c r="BA3369" s="575"/>
      <c r="BB3369" s="575"/>
    </row>
    <row r="3370" spans="9:54" x14ac:dyDescent="0.25">
      <c r="I3370" s="23"/>
      <c r="AE3370" s="31"/>
      <c r="AZ3370" s="575"/>
      <c r="BA3370" s="575"/>
      <c r="BB3370" s="575"/>
    </row>
    <row r="3371" spans="9:54" x14ac:dyDescent="0.25">
      <c r="I3371" s="23"/>
      <c r="AE3371" s="31"/>
      <c r="AZ3371" s="575"/>
      <c r="BA3371" s="575"/>
      <c r="BB3371" s="575"/>
    </row>
    <row r="3372" spans="9:54" x14ac:dyDescent="0.25">
      <c r="I3372" s="23"/>
      <c r="AE3372" s="31"/>
      <c r="AZ3372" s="575"/>
      <c r="BA3372" s="575"/>
      <c r="BB3372" s="575"/>
    </row>
    <row r="3373" spans="9:54" x14ac:dyDescent="0.25">
      <c r="I3373" s="23"/>
      <c r="AE3373" s="31"/>
      <c r="AZ3373" s="575"/>
      <c r="BA3373" s="575"/>
      <c r="BB3373" s="575"/>
    </row>
    <row r="3374" spans="9:54" x14ac:dyDescent="0.25">
      <c r="I3374" s="23"/>
      <c r="AE3374" s="31"/>
      <c r="AZ3374" s="575"/>
      <c r="BA3374" s="575"/>
      <c r="BB3374" s="575"/>
    </row>
    <row r="3375" spans="9:54" x14ac:dyDescent="0.25">
      <c r="I3375" s="23"/>
      <c r="AE3375" s="31"/>
      <c r="AZ3375" s="575"/>
      <c r="BA3375" s="575"/>
      <c r="BB3375" s="575"/>
    </row>
    <row r="3376" spans="9:54" x14ac:dyDescent="0.25">
      <c r="I3376" s="23"/>
      <c r="AE3376" s="31"/>
      <c r="AZ3376" s="575"/>
      <c r="BA3376" s="575"/>
      <c r="BB3376" s="575"/>
    </row>
    <row r="3377" spans="9:54" x14ac:dyDescent="0.25">
      <c r="I3377" s="23"/>
      <c r="AE3377" s="31"/>
      <c r="AZ3377" s="575"/>
      <c r="BA3377" s="575"/>
      <c r="BB3377" s="575"/>
    </row>
    <row r="3378" spans="9:54" x14ac:dyDescent="0.25">
      <c r="I3378" s="23"/>
      <c r="AE3378" s="31"/>
      <c r="AZ3378" s="575"/>
      <c r="BA3378" s="575"/>
      <c r="BB3378" s="575"/>
    </row>
    <row r="3379" spans="9:54" x14ac:dyDescent="0.25">
      <c r="I3379" s="23"/>
      <c r="AE3379" s="31"/>
      <c r="AZ3379" s="575"/>
      <c r="BA3379" s="575"/>
      <c r="BB3379" s="575"/>
    </row>
    <row r="3380" spans="9:54" x14ac:dyDescent="0.25">
      <c r="I3380" s="23"/>
      <c r="AE3380" s="31"/>
      <c r="AZ3380" s="575"/>
      <c r="BA3380" s="575"/>
      <c r="BB3380" s="575"/>
    </row>
    <row r="3381" spans="9:54" x14ac:dyDescent="0.25">
      <c r="I3381" s="23"/>
      <c r="AE3381" s="31"/>
      <c r="AZ3381" s="575"/>
      <c r="BA3381" s="575"/>
      <c r="BB3381" s="575"/>
    </row>
    <row r="3382" spans="9:54" x14ac:dyDescent="0.25">
      <c r="I3382" s="23"/>
      <c r="AE3382" s="31"/>
      <c r="AZ3382" s="575"/>
      <c r="BA3382" s="575"/>
      <c r="BB3382" s="575"/>
    </row>
    <row r="3383" spans="9:54" x14ac:dyDescent="0.25">
      <c r="I3383" s="23"/>
      <c r="AE3383" s="31"/>
      <c r="AZ3383" s="575"/>
      <c r="BA3383" s="575"/>
      <c r="BB3383" s="575"/>
    </row>
    <row r="3384" spans="9:54" x14ac:dyDescent="0.25">
      <c r="I3384" s="23"/>
      <c r="AE3384" s="31"/>
      <c r="AZ3384" s="575"/>
      <c r="BA3384" s="575"/>
      <c r="BB3384" s="575"/>
    </row>
    <row r="3385" spans="9:54" x14ac:dyDescent="0.25">
      <c r="I3385" s="23"/>
      <c r="AE3385" s="31"/>
      <c r="AZ3385" s="575"/>
      <c r="BA3385" s="575"/>
      <c r="BB3385" s="575"/>
    </row>
    <row r="3386" spans="9:54" x14ac:dyDescent="0.25">
      <c r="I3386" s="23"/>
      <c r="AE3386" s="31"/>
      <c r="AZ3386" s="575"/>
      <c r="BA3386" s="575"/>
      <c r="BB3386" s="575"/>
    </row>
    <row r="3387" spans="9:54" x14ac:dyDescent="0.25">
      <c r="I3387" s="23"/>
      <c r="AE3387" s="31"/>
      <c r="AZ3387" s="575"/>
      <c r="BA3387" s="575"/>
      <c r="BB3387" s="575"/>
    </row>
    <row r="3388" spans="9:54" x14ac:dyDescent="0.25">
      <c r="I3388" s="23"/>
      <c r="AE3388" s="31"/>
      <c r="AZ3388" s="575"/>
      <c r="BA3388" s="575"/>
      <c r="BB3388" s="575"/>
    </row>
    <row r="3389" spans="9:54" x14ac:dyDescent="0.25">
      <c r="I3389" s="23"/>
      <c r="AE3389" s="31"/>
      <c r="AZ3389" s="575"/>
      <c r="BA3389" s="575"/>
      <c r="BB3389" s="575"/>
    </row>
    <row r="3390" spans="9:54" x14ac:dyDescent="0.25">
      <c r="I3390" s="23"/>
      <c r="AE3390" s="31"/>
      <c r="AZ3390" s="575"/>
      <c r="BA3390" s="575"/>
      <c r="BB3390" s="575"/>
    </row>
    <row r="3391" spans="9:54" x14ac:dyDescent="0.25">
      <c r="I3391" s="23"/>
      <c r="AE3391" s="31"/>
      <c r="AZ3391" s="575"/>
      <c r="BA3391" s="575"/>
      <c r="BB3391" s="575"/>
    </row>
    <row r="3392" spans="9:54" x14ac:dyDescent="0.25">
      <c r="I3392" s="23"/>
      <c r="AE3392" s="31"/>
      <c r="AZ3392" s="575"/>
      <c r="BA3392" s="575"/>
      <c r="BB3392" s="575"/>
    </row>
    <row r="3393" spans="9:54" x14ac:dyDescent="0.25">
      <c r="I3393" s="23"/>
      <c r="AE3393" s="31"/>
      <c r="AZ3393" s="575"/>
      <c r="BA3393" s="575"/>
      <c r="BB3393" s="575"/>
    </row>
    <row r="3394" spans="9:54" x14ac:dyDescent="0.25">
      <c r="I3394" s="23"/>
      <c r="AE3394" s="31"/>
      <c r="AZ3394" s="575"/>
      <c r="BA3394" s="575"/>
      <c r="BB3394" s="575"/>
    </row>
    <row r="3395" spans="9:54" x14ac:dyDescent="0.25">
      <c r="I3395" s="23"/>
      <c r="AE3395" s="31"/>
      <c r="AZ3395" s="575"/>
      <c r="BA3395" s="575"/>
      <c r="BB3395" s="575"/>
    </row>
    <row r="3396" spans="9:54" x14ac:dyDescent="0.25">
      <c r="I3396" s="23"/>
      <c r="AE3396" s="31"/>
      <c r="AZ3396" s="575"/>
      <c r="BA3396" s="575"/>
      <c r="BB3396" s="575"/>
    </row>
    <row r="3397" spans="9:54" x14ac:dyDescent="0.25">
      <c r="I3397" s="23"/>
      <c r="AE3397" s="31"/>
      <c r="AZ3397" s="575"/>
      <c r="BA3397" s="575"/>
      <c r="BB3397" s="575"/>
    </row>
    <row r="3398" spans="9:54" x14ac:dyDescent="0.25">
      <c r="I3398" s="23"/>
      <c r="AE3398" s="31"/>
      <c r="AZ3398" s="575"/>
      <c r="BA3398" s="575"/>
      <c r="BB3398" s="575"/>
    </row>
    <row r="3399" spans="9:54" x14ac:dyDescent="0.25">
      <c r="I3399" s="23"/>
      <c r="AE3399" s="31"/>
      <c r="AZ3399" s="575"/>
      <c r="BA3399" s="575"/>
      <c r="BB3399" s="575"/>
    </row>
    <row r="3400" spans="9:54" x14ac:dyDescent="0.25">
      <c r="I3400" s="23"/>
      <c r="AE3400" s="31"/>
      <c r="AZ3400" s="575"/>
      <c r="BA3400" s="575"/>
      <c r="BB3400" s="575"/>
    </row>
    <row r="3401" spans="9:54" x14ac:dyDescent="0.25">
      <c r="I3401" s="23"/>
      <c r="AE3401" s="31"/>
      <c r="AZ3401" s="575"/>
      <c r="BA3401" s="575"/>
      <c r="BB3401" s="575"/>
    </row>
    <row r="3402" spans="9:54" x14ac:dyDescent="0.25">
      <c r="I3402" s="23"/>
      <c r="AE3402" s="31"/>
      <c r="AZ3402" s="575"/>
      <c r="BA3402" s="575"/>
      <c r="BB3402" s="575"/>
    </row>
    <row r="3403" spans="9:54" x14ac:dyDescent="0.25">
      <c r="I3403" s="23"/>
      <c r="AE3403" s="31"/>
      <c r="AZ3403" s="575"/>
      <c r="BA3403" s="575"/>
      <c r="BB3403" s="575"/>
    </row>
    <row r="3404" spans="9:54" x14ac:dyDescent="0.25">
      <c r="I3404" s="23"/>
      <c r="AE3404" s="31"/>
      <c r="AZ3404" s="575"/>
      <c r="BA3404" s="575"/>
      <c r="BB3404" s="575"/>
    </row>
    <row r="3405" spans="9:54" x14ac:dyDescent="0.25">
      <c r="I3405" s="23"/>
      <c r="AE3405" s="31"/>
      <c r="AZ3405" s="575"/>
      <c r="BA3405" s="575"/>
      <c r="BB3405" s="575"/>
    </row>
    <row r="3406" spans="9:54" x14ac:dyDescent="0.25">
      <c r="I3406" s="23"/>
      <c r="AE3406" s="31"/>
      <c r="AZ3406" s="575"/>
      <c r="BA3406" s="575"/>
      <c r="BB3406" s="575"/>
    </row>
    <row r="3407" spans="9:54" x14ac:dyDescent="0.25">
      <c r="I3407" s="23"/>
      <c r="AE3407" s="31"/>
      <c r="AZ3407" s="575"/>
      <c r="BA3407" s="575"/>
      <c r="BB3407" s="575"/>
    </row>
    <row r="3408" spans="9:54" x14ac:dyDescent="0.25">
      <c r="I3408" s="23"/>
      <c r="AE3408" s="31"/>
      <c r="AZ3408" s="575"/>
      <c r="BA3408" s="575"/>
      <c r="BB3408" s="575"/>
    </row>
    <row r="3409" spans="9:54" x14ac:dyDescent="0.25">
      <c r="I3409" s="23"/>
      <c r="AE3409" s="31"/>
      <c r="AZ3409" s="575"/>
      <c r="BA3409" s="575"/>
      <c r="BB3409" s="575"/>
    </row>
    <row r="3410" spans="9:54" x14ac:dyDescent="0.25">
      <c r="I3410" s="23"/>
      <c r="AE3410" s="31"/>
      <c r="AZ3410" s="575"/>
      <c r="BA3410" s="575"/>
      <c r="BB3410" s="575"/>
    </row>
    <row r="3411" spans="9:54" x14ac:dyDescent="0.25">
      <c r="I3411" s="23"/>
      <c r="AE3411" s="31"/>
      <c r="AZ3411" s="575"/>
      <c r="BA3411" s="575"/>
      <c r="BB3411" s="575"/>
    </row>
    <row r="3412" spans="9:54" x14ac:dyDescent="0.25">
      <c r="I3412" s="23"/>
      <c r="AE3412" s="31"/>
      <c r="AZ3412" s="575"/>
      <c r="BA3412" s="575"/>
      <c r="BB3412" s="575"/>
    </row>
    <row r="3413" spans="9:54" x14ac:dyDescent="0.25">
      <c r="I3413" s="23"/>
      <c r="AE3413" s="31"/>
      <c r="AZ3413" s="575"/>
      <c r="BA3413" s="575"/>
      <c r="BB3413" s="575"/>
    </row>
    <row r="3414" spans="9:54" x14ac:dyDescent="0.25">
      <c r="I3414" s="23"/>
      <c r="AE3414" s="31"/>
      <c r="AZ3414" s="575"/>
      <c r="BA3414" s="575"/>
      <c r="BB3414" s="575"/>
    </row>
    <row r="3415" spans="9:54" x14ac:dyDescent="0.25">
      <c r="I3415" s="23"/>
      <c r="AE3415" s="31"/>
      <c r="AZ3415" s="575"/>
      <c r="BA3415" s="575"/>
      <c r="BB3415" s="575"/>
    </row>
    <row r="3416" spans="9:54" x14ac:dyDescent="0.25">
      <c r="I3416" s="23"/>
      <c r="AE3416" s="31"/>
      <c r="AZ3416" s="575"/>
      <c r="BA3416" s="575"/>
      <c r="BB3416" s="575"/>
    </row>
    <row r="3417" spans="9:54" x14ac:dyDescent="0.25">
      <c r="I3417" s="23"/>
      <c r="AE3417" s="31"/>
      <c r="AZ3417" s="575"/>
      <c r="BA3417" s="575"/>
      <c r="BB3417" s="575"/>
    </row>
    <row r="3418" spans="9:54" x14ac:dyDescent="0.25">
      <c r="I3418" s="23"/>
      <c r="AE3418" s="31"/>
      <c r="AZ3418" s="575"/>
      <c r="BA3418" s="575"/>
      <c r="BB3418" s="575"/>
    </row>
    <row r="3419" spans="9:54" x14ac:dyDescent="0.25">
      <c r="I3419" s="23"/>
      <c r="AE3419" s="31"/>
      <c r="AZ3419" s="575"/>
      <c r="BA3419" s="575"/>
      <c r="BB3419" s="575"/>
    </row>
    <row r="3420" spans="9:54" x14ac:dyDescent="0.25">
      <c r="I3420" s="23"/>
      <c r="AE3420" s="31"/>
      <c r="AZ3420" s="575"/>
      <c r="BA3420" s="575"/>
      <c r="BB3420" s="575"/>
    </row>
    <row r="3421" spans="9:54" x14ac:dyDescent="0.25">
      <c r="I3421" s="23"/>
      <c r="AE3421" s="31"/>
      <c r="AZ3421" s="575"/>
      <c r="BA3421" s="575"/>
      <c r="BB3421" s="575"/>
    </row>
    <row r="3422" spans="9:54" x14ac:dyDescent="0.25">
      <c r="I3422" s="23"/>
      <c r="AE3422" s="31"/>
      <c r="AZ3422" s="575"/>
      <c r="BA3422" s="575"/>
      <c r="BB3422" s="575"/>
    </row>
    <row r="3423" spans="9:54" x14ac:dyDescent="0.25">
      <c r="I3423" s="23"/>
      <c r="AE3423" s="31"/>
      <c r="AZ3423" s="575"/>
      <c r="BA3423" s="575"/>
      <c r="BB3423" s="575"/>
    </row>
    <row r="3424" spans="9:54" x14ac:dyDescent="0.25">
      <c r="I3424" s="23"/>
      <c r="AE3424" s="31"/>
      <c r="AZ3424" s="575"/>
      <c r="BA3424" s="575"/>
      <c r="BB3424" s="575"/>
    </row>
    <row r="3425" spans="9:54" x14ac:dyDescent="0.25">
      <c r="I3425" s="23"/>
      <c r="AE3425" s="31"/>
      <c r="AZ3425" s="575"/>
      <c r="BA3425" s="575"/>
      <c r="BB3425" s="575"/>
    </row>
    <row r="3426" spans="9:54" x14ac:dyDescent="0.25">
      <c r="I3426" s="23"/>
      <c r="AE3426" s="31"/>
      <c r="AZ3426" s="575"/>
      <c r="BA3426" s="575"/>
      <c r="BB3426" s="575"/>
    </row>
    <row r="3427" spans="9:54" x14ac:dyDescent="0.25">
      <c r="I3427" s="23"/>
      <c r="AE3427" s="31"/>
      <c r="AZ3427" s="575"/>
      <c r="BA3427" s="575"/>
      <c r="BB3427" s="575"/>
    </row>
    <row r="3428" spans="9:54" x14ac:dyDescent="0.25">
      <c r="I3428" s="23"/>
      <c r="AE3428" s="31"/>
      <c r="AZ3428" s="575"/>
      <c r="BA3428" s="575"/>
      <c r="BB3428" s="575"/>
    </row>
    <row r="3429" spans="9:54" x14ac:dyDescent="0.25">
      <c r="I3429" s="23"/>
      <c r="AE3429" s="31"/>
      <c r="AZ3429" s="575"/>
      <c r="BA3429" s="575"/>
      <c r="BB3429" s="575"/>
    </row>
    <row r="3430" spans="9:54" x14ac:dyDescent="0.25">
      <c r="I3430" s="23"/>
      <c r="AE3430" s="31"/>
      <c r="AZ3430" s="575"/>
      <c r="BA3430" s="575"/>
      <c r="BB3430" s="575"/>
    </row>
    <row r="3431" spans="9:54" x14ac:dyDescent="0.25">
      <c r="I3431" s="23"/>
      <c r="AE3431" s="31"/>
      <c r="AZ3431" s="575"/>
      <c r="BA3431" s="575"/>
      <c r="BB3431" s="575"/>
    </row>
    <row r="3432" spans="9:54" x14ac:dyDescent="0.25">
      <c r="I3432" s="23"/>
      <c r="AE3432" s="31"/>
      <c r="AZ3432" s="575"/>
      <c r="BA3432" s="575"/>
      <c r="BB3432" s="575"/>
    </row>
    <row r="3433" spans="9:54" x14ac:dyDescent="0.25">
      <c r="I3433" s="23"/>
      <c r="AE3433" s="31"/>
      <c r="AZ3433" s="575"/>
      <c r="BA3433" s="575"/>
      <c r="BB3433" s="575"/>
    </row>
    <row r="3434" spans="9:54" x14ac:dyDescent="0.25">
      <c r="I3434" s="23"/>
      <c r="AE3434" s="31"/>
      <c r="AZ3434" s="575"/>
      <c r="BA3434" s="575"/>
      <c r="BB3434" s="575"/>
    </row>
    <row r="3435" spans="9:54" x14ac:dyDescent="0.25">
      <c r="I3435" s="23"/>
      <c r="AE3435" s="31"/>
      <c r="AZ3435" s="575"/>
      <c r="BA3435" s="575"/>
      <c r="BB3435" s="575"/>
    </row>
    <row r="3436" spans="9:54" x14ac:dyDescent="0.25">
      <c r="I3436" s="23"/>
      <c r="AE3436" s="31"/>
      <c r="AZ3436" s="575"/>
      <c r="BA3436" s="575"/>
      <c r="BB3436" s="575"/>
    </row>
    <row r="3437" spans="9:54" x14ac:dyDescent="0.25">
      <c r="I3437" s="23"/>
      <c r="AE3437" s="31"/>
      <c r="AZ3437" s="575"/>
      <c r="BA3437" s="575"/>
      <c r="BB3437" s="575"/>
    </row>
    <row r="3438" spans="9:54" x14ac:dyDescent="0.25">
      <c r="I3438" s="23"/>
      <c r="AE3438" s="31"/>
      <c r="AZ3438" s="575"/>
      <c r="BA3438" s="575"/>
      <c r="BB3438" s="575"/>
    </row>
    <row r="3439" spans="9:54" x14ac:dyDescent="0.25">
      <c r="I3439" s="23"/>
      <c r="AE3439" s="31"/>
      <c r="AZ3439" s="575"/>
      <c r="BA3439" s="575"/>
      <c r="BB3439" s="575"/>
    </row>
    <row r="3440" spans="9:54" x14ac:dyDescent="0.25">
      <c r="I3440" s="23"/>
    </row>
    <row r="3441" spans="9:9" x14ac:dyDescent="0.25">
      <c r="I3441" s="23"/>
    </row>
    <row r="3442" spans="9:9" x14ac:dyDescent="0.25">
      <c r="I3442" s="23"/>
    </row>
    <row r="3443" spans="9:9" x14ac:dyDescent="0.25">
      <c r="I3443" s="23"/>
    </row>
    <row r="3444" spans="9:9" x14ac:dyDescent="0.25">
      <c r="I3444" s="23"/>
    </row>
    <row r="3445" spans="9:9" x14ac:dyDescent="0.25">
      <c r="I3445" s="23"/>
    </row>
    <row r="3446" spans="9:9" x14ac:dyDescent="0.25">
      <c r="I3446" s="23"/>
    </row>
    <row r="3447" spans="9:9" x14ac:dyDescent="0.25">
      <c r="I3447" s="23"/>
    </row>
    <row r="3448" spans="9:9" x14ac:dyDescent="0.25">
      <c r="I3448" s="23"/>
    </row>
    <row r="3449" spans="9:9" x14ac:dyDescent="0.25">
      <c r="I3449" s="23"/>
    </row>
    <row r="3450" spans="9:9" x14ac:dyDescent="0.25">
      <c r="I3450" s="23"/>
    </row>
    <row r="3451" spans="9:9" x14ac:dyDescent="0.25">
      <c r="I3451" s="23"/>
    </row>
    <row r="3452" spans="9:9" x14ac:dyDescent="0.25">
      <c r="I3452" s="23"/>
    </row>
    <row r="3453" spans="9:9" x14ac:dyDescent="0.25">
      <c r="I3453" s="23"/>
    </row>
    <row r="3454" spans="9:9" x14ac:dyDescent="0.25">
      <c r="I3454" s="23"/>
    </row>
    <row r="3455" spans="9:9" x14ac:dyDescent="0.25">
      <c r="I3455" s="23"/>
    </row>
    <row r="3456" spans="9:9" x14ac:dyDescent="0.25">
      <c r="I3456" s="23"/>
    </row>
    <row r="3457" spans="9:9" x14ac:dyDescent="0.25">
      <c r="I3457" s="23"/>
    </row>
    <row r="3458" spans="9:9" x14ac:dyDescent="0.25">
      <c r="I3458" s="23"/>
    </row>
    <row r="3459" spans="9:9" x14ac:dyDescent="0.25">
      <c r="I3459" s="23"/>
    </row>
    <row r="3460" spans="9:9" x14ac:dyDescent="0.25">
      <c r="I3460" s="23"/>
    </row>
    <row r="3461" spans="9:9" x14ac:dyDescent="0.25">
      <c r="I3461" s="23"/>
    </row>
    <row r="3462" spans="9:9" x14ac:dyDescent="0.25">
      <c r="I3462" s="23"/>
    </row>
    <row r="3463" spans="9:9" x14ac:dyDescent="0.25">
      <c r="I3463" s="23"/>
    </row>
    <row r="3464" spans="9:9" x14ac:dyDescent="0.25">
      <c r="I3464" s="23"/>
    </row>
    <row r="3465" spans="9:9" x14ac:dyDescent="0.25">
      <c r="I3465" s="23"/>
    </row>
    <row r="3466" spans="9:9" x14ac:dyDescent="0.25">
      <c r="I3466" s="23"/>
    </row>
    <row r="3467" spans="9:9" x14ac:dyDescent="0.25">
      <c r="I3467" s="23"/>
    </row>
    <row r="3468" spans="9:9" x14ac:dyDescent="0.25">
      <c r="I3468" s="23"/>
    </row>
    <row r="3469" spans="9:9" x14ac:dyDescent="0.25">
      <c r="I3469" s="23"/>
    </row>
    <row r="3470" spans="9:9" x14ac:dyDescent="0.25">
      <c r="I3470" s="23"/>
    </row>
    <row r="3471" spans="9:9" x14ac:dyDescent="0.25">
      <c r="I3471" s="23"/>
    </row>
    <row r="3472" spans="9:9" x14ac:dyDescent="0.25">
      <c r="I3472" s="23"/>
    </row>
    <row r="3473" spans="9:9" x14ac:dyDescent="0.25">
      <c r="I3473" s="23"/>
    </row>
    <row r="3474" spans="9:9" x14ac:dyDescent="0.25">
      <c r="I3474" s="23"/>
    </row>
    <row r="3475" spans="9:9" x14ac:dyDescent="0.25">
      <c r="I3475" s="23"/>
    </row>
    <row r="3476" spans="9:9" x14ac:dyDescent="0.25">
      <c r="I3476" s="23"/>
    </row>
    <row r="3477" spans="9:9" x14ac:dyDescent="0.25">
      <c r="I3477" s="23"/>
    </row>
    <row r="3478" spans="9:9" x14ac:dyDescent="0.25">
      <c r="I3478" s="23"/>
    </row>
    <row r="3479" spans="9:9" x14ac:dyDescent="0.25">
      <c r="I3479" s="23"/>
    </row>
    <row r="3480" spans="9:9" x14ac:dyDescent="0.25">
      <c r="I3480" s="23"/>
    </row>
    <row r="3481" spans="9:9" x14ac:dyDescent="0.25">
      <c r="I3481" s="23"/>
    </row>
    <row r="3482" spans="9:9" x14ac:dyDescent="0.25">
      <c r="I3482" s="23"/>
    </row>
    <row r="3483" spans="9:9" x14ac:dyDescent="0.25">
      <c r="I3483" s="23"/>
    </row>
    <row r="3484" spans="9:9" x14ac:dyDescent="0.25">
      <c r="I3484" s="23"/>
    </row>
    <row r="3485" spans="9:9" x14ac:dyDescent="0.25">
      <c r="I3485" s="23"/>
    </row>
    <row r="3486" spans="9:9" x14ac:dyDescent="0.25">
      <c r="I3486" s="23"/>
    </row>
    <row r="3487" spans="9:9" x14ac:dyDescent="0.25">
      <c r="I3487" s="23"/>
    </row>
    <row r="3488" spans="9:9" x14ac:dyDescent="0.25">
      <c r="I3488" s="23"/>
    </row>
    <row r="3489" spans="9:9" x14ac:dyDescent="0.25">
      <c r="I3489" s="23"/>
    </row>
    <row r="3490" spans="9:9" x14ac:dyDescent="0.25">
      <c r="I3490" s="23"/>
    </row>
    <row r="3491" spans="9:9" x14ac:dyDescent="0.25">
      <c r="I3491" s="23"/>
    </row>
    <row r="3492" spans="9:9" x14ac:dyDescent="0.25">
      <c r="I3492" s="23"/>
    </row>
    <row r="3493" spans="9:9" x14ac:dyDescent="0.25">
      <c r="I3493" s="23"/>
    </row>
    <row r="3494" spans="9:9" x14ac:dyDescent="0.25">
      <c r="I3494" s="23"/>
    </row>
    <row r="3495" spans="9:9" x14ac:dyDescent="0.25">
      <c r="I3495" s="23"/>
    </row>
    <row r="3496" spans="9:9" x14ac:dyDescent="0.25">
      <c r="I3496" s="23"/>
    </row>
    <row r="3497" spans="9:9" x14ac:dyDescent="0.25">
      <c r="I3497" s="23"/>
    </row>
    <row r="3498" spans="9:9" x14ac:dyDescent="0.25">
      <c r="I3498" s="23"/>
    </row>
    <row r="3499" spans="9:9" x14ac:dyDescent="0.25">
      <c r="I3499" s="23"/>
    </row>
    <row r="3500" spans="9:9" x14ac:dyDescent="0.25">
      <c r="I3500" s="23"/>
    </row>
    <row r="3501" spans="9:9" x14ac:dyDescent="0.25">
      <c r="I3501" s="23"/>
    </row>
    <row r="3502" spans="9:9" x14ac:dyDescent="0.25">
      <c r="I3502" s="23"/>
    </row>
    <row r="3503" spans="9:9" x14ac:dyDescent="0.25">
      <c r="I3503" s="23"/>
    </row>
    <row r="3504" spans="9:9" x14ac:dyDescent="0.25">
      <c r="I3504" s="23"/>
    </row>
    <row r="3505" spans="9:9" x14ac:dyDescent="0.25">
      <c r="I3505" s="23"/>
    </row>
    <row r="3506" spans="9:9" x14ac:dyDescent="0.25">
      <c r="I3506" s="23"/>
    </row>
    <row r="3507" spans="9:9" x14ac:dyDescent="0.25">
      <c r="I3507" s="23"/>
    </row>
    <row r="3508" spans="9:9" x14ac:dyDescent="0.25">
      <c r="I3508" s="23"/>
    </row>
    <row r="3509" spans="9:9" x14ac:dyDescent="0.25">
      <c r="I3509" s="23"/>
    </row>
    <row r="3510" spans="9:9" x14ac:dyDescent="0.25">
      <c r="I3510" s="23"/>
    </row>
    <row r="3511" spans="9:9" x14ac:dyDescent="0.25">
      <c r="I3511" s="23"/>
    </row>
    <row r="3512" spans="9:9" x14ac:dyDescent="0.25">
      <c r="I3512" s="23"/>
    </row>
    <row r="3513" spans="9:9" x14ac:dyDescent="0.25">
      <c r="I3513" s="23"/>
    </row>
    <row r="3514" spans="9:9" x14ac:dyDescent="0.25">
      <c r="I3514" s="23"/>
    </row>
    <row r="3515" spans="9:9" x14ac:dyDescent="0.25">
      <c r="I3515" s="23"/>
    </row>
    <row r="3516" spans="9:9" x14ac:dyDescent="0.25">
      <c r="I3516" s="23"/>
    </row>
    <row r="3517" spans="9:9" x14ac:dyDescent="0.25">
      <c r="I3517" s="23"/>
    </row>
    <row r="3518" spans="9:9" x14ac:dyDescent="0.25">
      <c r="I3518" s="23"/>
    </row>
    <row r="3519" spans="9:9" x14ac:dyDescent="0.25">
      <c r="I3519" s="23"/>
    </row>
    <row r="3520" spans="9:9" x14ac:dyDescent="0.25">
      <c r="I3520" s="23"/>
    </row>
    <row r="3521" spans="9:9" x14ac:dyDescent="0.25">
      <c r="I3521" s="23"/>
    </row>
    <row r="3522" spans="9:9" x14ac:dyDescent="0.25">
      <c r="I3522" s="23"/>
    </row>
    <row r="3523" spans="9:9" x14ac:dyDescent="0.25">
      <c r="I3523" s="23"/>
    </row>
    <row r="3524" spans="9:9" x14ac:dyDescent="0.25">
      <c r="I3524" s="23"/>
    </row>
    <row r="3525" spans="9:9" x14ac:dyDescent="0.25">
      <c r="I3525" s="23"/>
    </row>
    <row r="3526" spans="9:9" x14ac:dyDescent="0.25">
      <c r="I3526" s="23"/>
    </row>
    <row r="3527" spans="9:9" x14ac:dyDescent="0.25">
      <c r="I3527" s="23"/>
    </row>
    <row r="3528" spans="9:9" x14ac:dyDescent="0.25">
      <c r="I3528" s="23"/>
    </row>
    <row r="3529" spans="9:9" x14ac:dyDescent="0.25">
      <c r="I3529" s="23"/>
    </row>
    <row r="3530" spans="9:9" x14ac:dyDescent="0.25">
      <c r="I3530" s="23"/>
    </row>
    <row r="3531" spans="9:9" x14ac:dyDescent="0.25">
      <c r="I3531" s="23"/>
    </row>
    <row r="3532" spans="9:9" x14ac:dyDescent="0.25">
      <c r="I3532" s="23"/>
    </row>
    <row r="3533" spans="9:9" x14ac:dyDescent="0.25">
      <c r="I3533" s="23"/>
    </row>
    <row r="3534" spans="9:9" x14ac:dyDescent="0.25">
      <c r="I3534" s="23"/>
    </row>
    <row r="3535" spans="9:9" x14ac:dyDescent="0.25">
      <c r="I3535" s="23"/>
    </row>
    <row r="3536" spans="9:9" x14ac:dyDescent="0.25">
      <c r="I3536" s="23"/>
    </row>
    <row r="3537" spans="9:9" x14ac:dyDescent="0.25">
      <c r="I3537" s="23"/>
    </row>
    <row r="3538" spans="9:9" x14ac:dyDescent="0.25">
      <c r="I3538" s="23"/>
    </row>
    <row r="3539" spans="9:9" x14ac:dyDescent="0.25">
      <c r="I3539" s="23"/>
    </row>
    <row r="3540" spans="9:9" x14ac:dyDescent="0.25">
      <c r="I3540" s="23"/>
    </row>
    <row r="3541" spans="9:9" x14ac:dyDescent="0.25">
      <c r="I3541" s="23"/>
    </row>
    <row r="3542" spans="9:9" x14ac:dyDescent="0.25">
      <c r="I3542" s="23"/>
    </row>
    <row r="3543" spans="9:9" x14ac:dyDescent="0.25">
      <c r="I3543" s="23"/>
    </row>
    <row r="3544" spans="9:9" x14ac:dyDescent="0.25">
      <c r="I3544" s="23"/>
    </row>
    <row r="3545" spans="9:9" x14ac:dyDescent="0.25">
      <c r="I3545" s="23"/>
    </row>
    <row r="3546" spans="9:9" x14ac:dyDescent="0.25">
      <c r="I3546" s="23"/>
    </row>
    <row r="3547" spans="9:9" x14ac:dyDescent="0.25">
      <c r="I3547" s="23"/>
    </row>
    <row r="3548" spans="9:9" x14ac:dyDescent="0.25">
      <c r="I3548" s="23"/>
    </row>
    <row r="3549" spans="9:9" x14ac:dyDescent="0.25">
      <c r="I3549" s="23"/>
    </row>
    <row r="3550" spans="9:9" x14ac:dyDescent="0.25">
      <c r="I3550" s="23"/>
    </row>
    <row r="3551" spans="9:9" x14ac:dyDescent="0.25">
      <c r="I3551" s="23"/>
    </row>
    <row r="3552" spans="9:9" x14ac:dyDescent="0.25">
      <c r="I3552" s="23"/>
    </row>
    <row r="3553" spans="9:9" x14ac:dyDescent="0.25">
      <c r="I3553" s="23"/>
    </row>
    <row r="3554" spans="9:9" x14ac:dyDescent="0.25">
      <c r="I3554" s="23"/>
    </row>
    <row r="3555" spans="9:9" x14ac:dyDescent="0.25">
      <c r="I3555" s="23"/>
    </row>
    <row r="3556" spans="9:9" x14ac:dyDescent="0.25">
      <c r="I3556" s="23"/>
    </row>
    <row r="3557" spans="9:9" x14ac:dyDescent="0.25">
      <c r="I3557" s="23"/>
    </row>
    <row r="3558" spans="9:9" x14ac:dyDescent="0.25">
      <c r="I3558" s="23"/>
    </row>
    <row r="3559" spans="9:9" x14ac:dyDescent="0.25">
      <c r="I3559" s="23"/>
    </row>
    <row r="3560" spans="9:9" x14ac:dyDescent="0.25">
      <c r="I3560" s="23"/>
    </row>
    <row r="3561" spans="9:9" x14ac:dyDescent="0.25">
      <c r="I3561" s="23"/>
    </row>
    <row r="3562" spans="9:9" x14ac:dyDescent="0.25">
      <c r="I3562" s="23"/>
    </row>
    <row r="3563" spans="9:9" x14ac:dyDescent="0.25">
      <c r="I3563" s="23"/>
    </row>
    <row r="3564" spans="9:9" x14ac:dyDescent="0.25">
      <c r="I3564" s="23"/>
    </row>
    <row r="3565" spans="9:9" x14ac:dyDescent="0.25">
      <c r="I3565" s="23"/>
    </row>
    <row r="3566" spans="9:9" x14ac:dyDescent="0.25">
      <c r="I3566" s="23"/>
    </row>
    <row r="3567" spans="9:9" x14ac:dyDescent="0.25">
      <c r="I3567" s="23"/>
    </row>
    <row r="3568" spans="9:9" x14ac:dyDescent="0.25">
      <c r="I3568" s="23"/>
    </row>
    <row r="3569" spans="9:9" x14ac:dyDescent="0.25">
      <c r="I3569" s="23"/>
    </row>
    <row r="3570" spans="9:9" x14ac:dyDescent="0.25">
      <c r="I3570" s="23"/>
    </row>
    <row r="3571" spans="9:9" x14ac:dyDescent="0.25">
      <c r="I3571" s="23"/>
    </row>
    <row r="3572" spans="9:9" x14ac:dyDescent="0.25">
      <c r="I3572" s="23"/>
    </row>
    <row r="3573" spans="9:9" x14ac:dyDescent="0.25">
      <c r="I3573" s="23"/>
    </row>
    <row r="3574" spans="9:9" x14ac:dyDescent="0.25">
      <c r="I3574" s="23"/>
    </row>
    <row r="3575" spans="9:9" x14ac:dyDescent="0.25">
      <c r="I3575" s="23"/>
    </row>
    <row r="3576" spans="9:9" x14ac:dyDescent="0.25">
      <c r="I3576" s="23"/>
    </row>
    <row r="3577" spans="9:9" x14ac:dyDescent="0.25">
      <c r="I3577" s="23"/>
    </row>
    <row r="3578" spans="9:9" x14ac:dyDescent="0.25">
      <c r="I3578" s="23"/>
    </row>
    <row r="3579" spans="9:9" x14ac:dyDescent="0.25">
      <c r="I3579" s="23"/>
    </row>
    <row r="3580" spans="9:9" x14ac:dyDescent="0.25">
      <c r="I3580" s="23"/>
    </row>
    <row r="3581" spans="9:9" x14ac:dyDescent="0.25">
      <c r="I3581" s="23"/>
    </row>
    <row r="3582" spans="9:9" x14ac:dyDescent="0.25">
      <c r="I3582" s="23"/>
    </row>
    <row r="3583" spans="9:9" x14ac:dyDescent="0.25">
      <c r="I3583" s="23"/>
    </row>
    <row r="3584" spans="9:9" x14ac:dyDescent="0.25">
      <c r="I3584" s="23"/>
    </row>
    <row r="3585" spans="9:9" x14ac:dyDescent="0.25">
      <c r="I3585" s="23"/>
    </row>
    <row r="3586" spans="9:9" x14ac:dyDescent="0.25">
      <c r="I3586" s="23"/>
    </row>
    <row r="3587" spans="9:9" x14ac:dyDescent="0.25">
      <c r="I3587" s="23"/>
    </row>
    <row r="3588" spans="9:9" x14ac:dyDescent="0.25">
      <c r="I3588" s="23"/>
    </row>
    <row r="3589" spans="9:9" x14ac:dyDescent="0.25">
      <c r="I3589" s="23"/>
    </row>
    <row r="3590" spans="9:9" x14ac:dyDescent="0.25">
      <c r="I3590" s="23"/>
    </row>
    <row r="3591" spans="9:9" x14ac:dyDescent="0.25">
      <c r="I3591" s="23"/>
    </row>
    <row r="3592" spans="9:9" x14ac:dyDescent="0.25">
      <c r="I3592" s="23"/>
    </row>
    <row r="3593" spans="9:9" x14ac:dyDescent="0.25">
      <c r="I3593" s="23"/>
    </row>
    <row r="3594" spans="9:9" x14ac:dyDescent="0.25">
      <c r="I3594" s="23"/>
    </row>
    <row r="3595" spans="9:9" x14ac:dyDescent="0.25">
      <c r="I3595" s="23"/>
    </row>
    <row r="3596" spans="9:9" x14ac:dyDescent="0.25">
      <c r="I3596" s="23"/>
    </row>
    <row r="3597" spans="9:9" x14ac:dyDescent="0.25">
      <c r="I3597" s="23"/>
    </row>
    <row r="3598" spans="9:9" x14ac:dyDescent="0.25">
      <c r="I3598" s="23"/>
    </row>
    <row r="3599" spans="9:9" x14ac:dyDescent="0.25">
      <c r="I3599" s="23"/>
    </row>
    <row r="3600" spans="9:9" x14ac:dyDescent="0.25">
      <c r="I3600" s="23"/>
    </row>
    <row r="3601" spans="9:9" x14ac:dyDescent="0.25">
      <c r="I3601" s="23"/>
    </row>
    <row r="3602" spans="9:9" x14ac:dyDescent="0.25">
      <c r="I3602" s="23"/>
    </row>
    <row r="3603" spans="9:9" x14ac:dyDescent="0.25">
      <c r="I3603" s="23"/>
    </row>
    <row r="3604" spans="9:9" x14ac:dyDescent="0.25">
      <c r="I3604" s="23"/>
    </row>
    <row r="3605" spans="9:9" x14ac:dyDescent="0.25">
      <c r="I3605" s="23"/>
    </row>
    <row r="3606" spans="9:9" x14ac:dyDescent="0.25">
      <c r="I3606" s="23"/>
    </row>
    <row r="3607" spans="9:9" x14ac:dyDescent="0.25">
      <c r="I3607" s="23"/>
    </row>
    <row r="3608" spans="9:9" x14ac:dyDescent="0.25">
      <c r="I3608" s="23"/>
    </row>
    <row r="3609" spans="9:9" x14ac:dyDescent="0.25">
      <c r="I3609" s="23"/>
    </row>
    <row r="3610" spans="9:9" x14ac:dyDescent="0.25">
      <c r="I3610" s="23"/>
    </row>
    <row r="3611" spans="9:9" x14ac:dyDescent="0.25">
      <c r="I3611" s="23"/>
    </row>
    <row r="3612" spans="9:9" x14ac:dyDescent="0.25">
      <c r="I3612" s="23"/>
    </row>
    <row r="3613" spans="9:9" x14ac:dyDescent="0.25">
      <c r="I3613" s="23"/>
    </row>
    <row r="3614" spans="9:9" x14ac:dyDescent="0.25">
      <c r="I3614" s="23"/>
    </row>
    <row r="3615" spans="9:9" x14ac:dyDescent="0.25">
      <c r="I3615" s="23"/>
    </row>
    <row r="3616" spans="9:9" x14ac:dyDescent="0.25">
      <c r="I3616" s="23"/>
    </row>
    <row r="3617" spans="9:9" x14ac:dyDescent="0.25">
      <c r="I3617" s="23"/>
    </row>
    <row r="3618" spans="9:9" x14ac:dyDescent="0.25">
      <c r="I3618" s="23"/>
    </row>
    <row r="3619" spans="9:9" x14ac:dyDescent="0.25">
      <c r="I3619" s="23"/>
    </row>
    <row r="3620" spans="9:9" x14ac:dyDescent="0.25">
      <c r="I3620" s="23"/>
    </row>
    <row r="3621" spans="9:9" x14ac:dyDescent="0.25">
      <c r="I3621" s="23"/>
    </row>
    <row r="3622" spans="9:9" x14ac:dyDescent="0.25">
      <c r="I3622" s="23"/>
    </row>
    <row r="3623" spans="9:9" x14ac:dyDescent="0.25">
      <c r="I3623" s="23"/>
    </row>
    <row r="3624" spans="9:9" x14ac:dyDescent="0.25">
      <c r="I3624" s="23"/>
    </row>
    <row r="3625" spans="9:9" x14ac:dyDescent="0.25">
      <c r="I3625" s="23"/>
    </row>
    <row r="3626" spans="9:9" x14ac:dyDescent="0.25">
      <c r="I3626" s="23"/>
    </row>
    <row r="3627" spans="9:9" x14ac:dyDescent="0.25">
      <c r="I3627" s="23"/>
    </row>
    <row r="3628" spans="9:9" x14ac:dyDescent="0.25">
      <c r="I3628" s="23"/>
    </row>
    <row r="3629" spans="9:9" x14ac:dyDescent="0.25">
      <c r="I3629" s="23"/>
    </row>
    <row r="3630" spans="9:9" x14ac:dyDescent="0.25">
      <c r="I3630" s="23"/>
    </row>
    <row r="3631" spans="9:9" x14ac:dyDescent="0.25">
      <c r="I3631" s="23"/>
    </row>
    <row r="3632" spans="9:9" x14ac:dyDescent="0.25">
      <c r="I3632" s="23"/>
    </row>
    <row r="3633" spans="9:9" x14ac:dyDescent="0.25">
      <c r="I3633" s="23"/>
    </row>
    <row r="3634" spans="9:9" x14ac:dyDescent="0.25">
      <c r="I3634" s="23"/>
    </row>
    <row r="3635" spans="9:9" x14ac:dyDescent="0.25">
      <c r="I3635" s="23"/>
    </row>
    <row r="3636" spans="9:9" x14ac:dyDescent="0.25">
      <c r="I3636" s="23"/>
    </row>
    <row r="3637" spans="9:9" x14ac:dyDescent="0.25">
      <c r="I3637" s="23"/>
    </row>
    <row r="3638" spans="9:9" x14ac:dyDescent="0.25">
      <c r="I3638" s="23"/>
    </row>
    <row r="3639" spans="9:9" x14ac:dyDescent="0.25">
      <c r="I3639" s="23"/>
    </row>
    <row r="3640" spans="9:9" x14ac:dyDescent="0.25">
      <c r="I3640" s="23"/>
    </row>
    <row r="3641" spans="9:9" x14ac:dyDescent="0.25">
      <c r="I3641" s="23"/>
    </row>
    <row r="3642" spans="9:9" x14ac:dyDescent="0.25">
      <c r="I3642" s="23"/>
    </row>
    <row r="3643" spans="9:9" x14ac:dyDescent="0.25">
      <c r="I3643" s="23"/>
    </row>
    <row r="3644" spans="9:9" x14ac:dyDescent="0.25">
      <c r="I3644" s="23"/>
    </row>
    <row r="3645" spans="9:9" x14ac:dyDescent="0.25">
      <c r="I3645" s="23"/>
    </row>
    <row r="3646" spans="9:9" x14ac:dyDescent="0.25">
      <c r="I3646" s="23"/>
    </row>
    <row r="3647" spans="9:9" x14ac:dyDescent="0.25">
      <c r="I3647" s="23"/>
    </row>
    <row r="3648" spans="9:9" x14ac:dyDescent="0.25">
      <c r="I3648" s="23"/>
    </row>
    <row r="3649" spans="9:9" x14ac:dyDescent="0.25">
      <c r="I3649" s="23"/>
    </row>
    <row r="3650" spans="9:9" x14ac:dyDescent="0.25">
      <c r="I3650" s="23"/>
    </row>
    <row r="3651" spans="9:9" x14ac:dyDescent="0.25">
      <c r="I3651" s="23"/>
    </row>
    <row r="3652" spans="9:9" x14ac:dyDescent="0.25">
      <c r="I3652" s="23"/>
    </row>
    <row r="3653" spans="9:9" x14ac:dyDescent="0.25">
      <c r="I3653" s="23"/>
    </row>
    <row r="3654" spans="9:9" x14ac:dyDescent="0.25">
      <c r="I3654" s="23"/>
    </row>
    <row r="3655" spans="9:9" x14ac:dyDescent="0.25">
      <c r="I3655" s="23"/>
    </row>
    <row r="3656" spans="9:9" x14ac:dyDescent="0.25">
      <c r="I3656" s="23"/>
    </row>
    <row r="3657" spans="9:9" x14ac:dyDescent="0.25">
      <c r="I3657" s="23"/>
    </row>
    <row r="3658" spans="9:9" x14ac:dyDescent="0.25">
      <c r="I3658" s="23"/>
    </row>
    <row r="3659" spans="9:9" x14ac:dyDescent="0.25">
      <c r="I3659" s="23"/>
    </row>
    <row r="3660" spans="9:9" x14ac:dyDescent="0.25">
      <c r="I3660" s="23"/>
    </row>
    <row r="3661" spans="9:9" x14ac:dyDescent="0.25">
      <c r="I3661" s="23"/>
    </row>
    <row r="3662" spans="9:9" x14ac:dyDescent="0.25">
      <c r="I3662" s="23"/>
    </row>
    <row r="3663" spans="9:9" x14ac:dyDescent="0.25">
      <c r="I3663" s="23"/>
    </row>
    <row r="3664" spans="9:9" x14ac:dyDescent="0.25">
      <c r="I3664" s="23"/>
    </row>
    <row r="3665" spans="9:9" x14ac:dyDescent="0.25">
      <c r="I3665" s="23"/>
    </row>
    <row r="3666" spans="9:9" x14ac:dyDescent="0.25">
      <c r="I3666" s="23"/>
    </row>
    <row r="3667" spans="9:9" x14ac:dyDescent="0.25">
      <c r="I3667" s="23"/>
    </row>
    <row r="3668" spans="9:9" x14ac:dyDescent="0.25">
      <c r="I3668" s="23"/>
    </row>
    <row r="3669" spans="9:9" x14ac:dyDescent="0.25">
      <c r="I3669" s="23"/>
    </row>
    <row r="3670" spans="9:9" x14ac:dyDescent="0.25">
      <c r="I3670" s="23"/>
    </row>
    <row r="3671" spans="9:9" x14ac:dyDescent="0.25">
      <c r="I3671" s="23"/>
    </row>
    <row r="3672" spans="9:9" x14ac:dyDescent="0.25">
      <c r="I3672" s="23"/>
    </row>
    <row r="3673" spans="9:9" x14ac:dyDescent="0.25">
      <c r="I3673" s="23"/>
    </row>
    <row r="3674" spans="9:9" x14ac:dyDescent="0.25">
      <c r="I3674" s="23"/>
    </row>
    <row r="3675" spans="9:9" x14ac:dyDescent="0.25">
      <c r="I3675" s="23"/>
    </row>
    <row r="3676" spans="9:9" x14ac:dyDescent="0.25">
      <c r="I3676" s="23"/>
    </row>
    <row r="3677" spans="9:9" x14ac:dyDescent="0.25">
      <c r="I3677" s="23"/>
    </row>
    <row r="3678" spans="9:9" x14ac:dyDescent="0.25">
      <c r="I3678" s="23"/>
    </row>
    <row r="3679" spans="9:9" x14ac:dyDescent="0.25">
      <c r="I3679" s="23"/>
    </row>
    <row r="3680" spans="9:9" x14ac:dyDescent="0.25">
      <c r="I3680" s="23"/>
    </row>
    <row r="3681" spans="9:9" x14ac:dyDescent="0.25">
      <c r="I3681" s="23"/>
    </row>
    <row r="3682" spans="9:9" x14ac:dyDescent="0.25">
      <c r="I3682" s="23"/>
    </row>
    <row r="3683" spans="9:9" x14ac:dyDescent="0.25">
      <c r="I3683" s="23"/>
    </row>
    <row r="3684" spans="9:9" x14ac:dyDescent="0.25">
      <c r="I3684" s="23"/>
    </row>
    <row r="3685" spans="9:9" x14ac:dyDescent="0.25">
      <c r="I3685" s="23"/>
    </row>
    <row r="3686" spans="9:9" x14ac:dyDescent="0.25">
      <c r="I3686" s="23"/>
    </row>
    <row r="3687" spans="9:9" x14ac:dyDescent="0.25">
      <c r="I3687" s="23"/>
    </row>
    <row r="3688" spans="9:9" x14ac:dyDescent="0.25">
      <c r="I3688" s="23"/>
    </row>
    <row r="3689" spans="9:9" x14ac:dyDescent="0.25">
      <c r="I3689" s="23"/>
    </row>
    <row r="3690" spans="9:9" x14ac:dyDescent="0.25">
      <c r="I3690" s="23"/>
    </row>
    <row r="3691" spans="9:9" x14ac:dyDescent="0.25">
      <c r="I3691" s="23"/>
    </row>
    <row r="3692" spans="9:9" x14ac:dyDescent="0.25">
      <c r="I3692" s="23"/>
    </row>
    <row r="3693" spans="9:9" x14ac:dyDescent="0.25">
      <c r="I3693" s="23"/>
    </row>
    <row r="3694" spans="9:9" x14ac:dyDescent="0.25">
      <c r="I3694" s="23"/>
    </row>
    <row r="3695" spans="9:9" x14ac:dyDescent="0.25">
      <c r="I3695" s="23"/>
    </row>
    <row r="3696" spans="9:9" x14ac:dyDescent="0.25">
      <c r="I3696" s="23"/>
    </row>
    <row r="3697" spans="9:9" x14ac:dyDescent="0.25">
      <c r="I3697" s="23"/>
    </row>
    <row r="3698" spans="9:9" x14ac:dyDescent="0.25">
      <c r="I3698" s="23"/>
    </row>
    <row r="3699" spans="9:9" x14ac:dyDescent="0.25">
      <c r="I3699" s="23"/>
    </row>
    <row r="3700" spans="9:9" x14ac:dyDescent="0.25">
      <c r="I3700" s="23"/>
    </row>
    <row r="3701" spans="9:9" x14ac:dyDescent="0.25">
      <c r="I3701" s="23"/>
    </row>
    <row r="3702" spans="9:9" x14ac:dyDescent="0.25">
      <c r="I3702" s="23"/>
    </row>
    <row r="3703" spans="9:9" x14ac:dyDescent="0.25">
      <c r="I3703" s="23"/>
    </row>
    <row r="3704" spans="9:9" x14ac:dyDescent="0.25">
      <c r="I3704" s="23"/>
    </row>
    <row r="3705" spans="9:9" x14ac:dyDescent="0.25">
      <c r="I3705" s="23"/>
    </row>
    <row r="3706" spans="9:9" x14ac:dyDescent="0.25">
      <c r="I3706" s="23"/>
    </row>
    <row r="3707" spans="9:9" x14ac:dyDescent="0.25">
      <c r="I3707" s="23"/>
    </row>
    <row r="3708" spans="9:9" x14ac:dyDescent="0.25">
      <c r="I3708" s="23"/>
    </row>
    <row r="3709" spans="9:9" x14ac:dyDescent="0.25">
      <c r="I3709" s="23"/>
    </row>
    <row r="3710" spans="9:9" x14ac:dyDescent="0.25">
      <c r="I3710" s="23"/>
    </row>
    <row r="3711" spans="9:9" x14ac:dyDescent="0.25">
      <c r="I3711" s="23"/>
    </row>
    <row r="3712" spans="9:9" x14ac:dyDescent="0.25">
      <c r="I3712" s="23"/>
    </row>
    <row r="3713" spans="9:9" x14ac:dyDescent="0.25">
      <c r="I3713" s="23"/>
    </row>
    <row r="3714" spans="9:9" x14ac:dyDescent="0.25">
      <c r="I3714" s="23"/>
    </row>
    <row r="3715" spans="9:9" x14ac:dyDescent="0.25">
      <c r="I3715" s="23"/>
    </row>
    <row r="3716" spans="9:9" x14ac:dyDescent="0.25">
      <c r="I3716" s="23"/>
    </row>
    <row r="3717" spans="9:9" x14ac:dyDescent="0.25">
      <c r="I3717" s="23"/>
    </row>
    <row r="3718" spans="9:9" x14ac:dyDescent="0.25">
      <c r="I3718" s="23"/>
    </row>
    <row r="3719" spans="9:9" x14ac:dyDescent="0.25">
      <c r="I3719" s="23"/>
    </row>
    <row r="3720" spans="9:9" x14ac:dyDescent="0.25">
      <c r="I3720" s="23"/>
    </row>
    <row r="3721" spans="9:9" x14ac:dyDescent="0.25">
      <c r="I3721" s="23"/>
    </row>
    <row r="3722" spans="9:9" x14ac:dyDescent="0.25">
      <c r="I3722" s="23"/>
    </row>
    <row r="3723" spans="9:9" x14ac:dyDescent="0.25">
      <c r="I3723" s="23"/>
    </row>
    <row r="3724" spans="9:9" x14ac:dyDescent="0.25">
      <c r="I3724" s="23"/>
    </row>
    <row r="3725" spans="9:9" x14ac:dyDescent="0.25">
      <c r="I3725" s="23"/>
    </row>
    <row r="3726" spans="9:9" x14ac:dyDescent="0.25">
      <c r="I3726" s="23"/>
    </row>
    <row r="3727" spans="9:9" x14ac:dyDescent="0.25">
      <c r="I3727" s="23"/>
    </row>
    <row r="3728" spans="9:9" x14ac:dyDescent="0.25">
      <c r="I3728" s="23"/>
    </row>
    <row r="3729" spans="9:9" x14ac:dyDescent="0.25">
      <c r="I3729" s="23"/>
    </row>
    <row r="3730" spans="9:9" x14ac:dyDescent="0.25">
      <c r="I3730" s="23"/>
    </row>
    <row r="3731" spans="9:9" x14ac:dyDescent="0.25">
      <c r="I3731" s="23"/>
    </row>
    <row r="3732" spans="9:9" x14ac:dyDescent="0.25">
      <c r="I3732" s="23"/>
    </row>
    <row r="3733" spans="9:9" x14ac:dyDescent="0.25">
      <c r="I3733" s="23"/>
    </row>
    <row r="3734" spans="9:9" x14ac:dyDescent="0.25">
      <c r="I3734" s="23"/>
    </row>
    <row r="3735" spans="9:9" x14ac:dyDescent="0.25">
      <c r="I3735" s="23"/>
    </row>
    <row r="3736" spans="9:9" x14ac:dyDescent="0.25">
      <c r="I3736" s="23"/>
    </row>
    <row r="3737" spans="9:9" x14ac:dyDescent="0.25">
      <c r="I3737" s="23"/>
    </row>
    <row r="3738" spans="9:9" x14ac:dyDescent="0.25">
      <c r="I3738" s="23"/>
    </row>
    <row r="3739" spans="9:9" x14ac:dyDescent="0.25">
      <c r="I3739" s="23"/>
    </row>
    <row r="3740" spans="9:9" x14ac:dyDescent="0.25">
      <c r="I3740" s="23"/>
    </row>
    <row r="3741" spans="9:9" x14ac:dyDescent="0.25">
      <c r="I3741" s="23"/>
    </row>
    <row r="3742" spans="9:9" x14ac:dyDescent="0.25">
      <c r="I3742" s="23"/>
    </row>
    <row r="3743" spans="9:9" x14ac:dyDescent="0.25">
      <c r="I3743" s="23"/>
    </row>
    <row r="3744" spans="9:9" x14ac:dyDescent="0.25">
      <c r="I3744" s="23"/>
    </row>
    <row r="3745" spans="9:9" x14ac:dyDescent="0.25">
      <c r="I3745" s="23"/>
    </row>
    <row r="3746" spans="9:9" x14ac:dyDescent="0.25">
      <c r="I3746" s="23"/>
    </row>
    <row r="3747" spans="9:9" x14ac:dyDescent="0.25">
      <c r="I3747" s="23"/>
    </row>
    <row r="3748" spans="9:9" x14ac:dyDescent="0.25">
      <c r="I3748" s="23"/>
    </row>
    <row r="3749" spans="9:9" x14ac:dyDescent="0.25">
      <c r="I3749" s="23"/>
    </row>
    <row r="3750" spans="9:9" x14ac:dyDescent="0.25">
      <c r="I3750" s="23"/>
    </row>
    <row r="3751" spans="9:9" x14ac:dyDescent="0.25">
      <c r="I3751" s="23"/>
    </row>
    <row r="3752" spans="9:9" x14ac:dyDescent="0.25">
      <c r="I3752" s="23"/>
    </row>
    <row r="3753" spans="9:9" x14ac:dyDescent="0.25">
      <c r="I3753" s="23"/>
    </row>
    <row r="3754" spans="9:9" x14ac:dyDescent="0.25">
      <c r="I3754" s="23"/>
    </row>
    <row r="3755" spans="9:9" x14ac:dyDescent="0.25">
      <c r="I3755" s="23"/>
    </row>
    <row r="3756" spans="9:9" x14ac:dyDescent="0.25">
      <c r="I3756" s="23"/>
    </row>
    <row r="3757" spans="9:9" x14ac:dyDescent="0.25">
      <c r="I3757" s="23"/>
    </row>
    <row r="3758" spans="9:9" x14ac:dyDescent="0.25">
      <c r="I3758" s="23"/>
    </row>
    <row r="3759" spans="9:9" x14ac:dyDescent="0.25">
      <c r="I3759" s="23"/>
    </row>
    <row r="3760" spans="9:9" x14ac:dyDescent="0.25">
      <c r="I3760" s="23"/>
    </row>
    <row r="3761" spans="9:9" x14ac:dyDescent="0.25">
      <c r="I3761" s="23"/>
    </row>
    <row r="3762" spans="9:9" x14ac:dyDescent="0.25">
      <c r="I3762" s="23"/>
    </row>
    <row r="3763" spans="9:9" x14ac:dyDescent="0.25">
      <c r="I3763" s="23"/>
    </row>
    <row r="3764" spans="9:9" x14ac:dyDescent="0.25">
      <c r="I3764" s="23"/>
    </row>
    <row r="3765" spans="9:9" x14ac:dyDescent="0.25">
      <c r="I3765" s="23"/>
    </row>
    <row r="3766" spans="9:9" x14ac:dyDescent="0.25">
      <c r="I3766" s="23"/>
    </row>
    <row r="3767" spans="9:9" x14ac:dyDescent="0.25">
      <c r="I3767" s="23"/>
    </row>
    <row r="3768" spans="9:9" x14ac:dyDescent="0.25">
      <c r="I3768" s="23"/>
    </row>
    <row r="3769" spans="9:9" x14ac:dyDescent="0.25">
      <c r="I3769" s="23"/>
    </row>
    <row r="3770" spans="9:9" x14ac:dyDescent="0.25">
      <c r="I3770" s="23"/>
    </row>
    <row r="3771" spans="9:9" x14ac:dyDescent="0.25">
      <c r="I3771" s="23"/>
    </row>
    <row r="3772" spans="9:9" x14ac:dyDescent="0.25">
      <c r="I3772" s="23"/>
    </row>
    <row r="3773" spans="9:9" x14ac:dyDescent="0.25">
      <c r="I3773" s="23"/>
    </row>
    <row r="3774" spans="9:9" x14ac:dyDescent="0.25">
      <c r="I3774" s="23"/>
    </row>
    <row r="3775" spans="9:9" x14ac:dyDescent="0.25">
      <c r="I3775" s="23"/>
    </row>
    <row r="3776" spans="9:9" x14ac:dyDescent="0.25">
      <c r="I3776" s="23"/>
    </row>
    <row r="3777" spans="9:9" x14ac:dyDescent="0.25">
      <c r="I3777" s="23"/>
    </row>
    <row r="3778" spans="9:9" x14ac:dyDescent="0.25">
      <c r="I3778" s="23"/>
    </row>
    <row r="3779" spans="9:9" x14ac:dyDescent="0.25">
      <c r="I3779" s="23"/>
    </row>
    <row r="3780" spans="9:9" x14ac:dyDescent="0.25">
      <c r="I3780" s="23"/>
    </row>
    <row r="3781" spans="9:9" x14ac:dyDescent="0.25">
      <c r="I3781" s="23"/>
    </row>
    <row r="3782" spans="9:9" x14ac:dyDescent="0.25">
      <c r="I3782" s="23"/>
    </row>
    <row r="3783" spans="9:9" x14ac:dyDescent="0.25">
      <c r="I3783" s="23"/>
    </row>
    <row r="3784" spans="9:9" x14ac:dyDescent="0.25">
      <c r="I3784" s="23"/>
    </row>
    <row r="3785" spans="9:9" x14ac:dyDescent="0.25">
      <c r="I3785" s="23"/>
    </row>
    <row r="3786" spans="9:9" x14ac:dyDescent="0.25">
      <c r="I3786" s="23"/>
    </row>
    <row r="3787" spans="9:9" x14ac:dyDescent="0.25">
      <c r="I3787" s="23"/>
    </row>
    <row r="3788" spans="9:9" x14ac:dyDescent="0.25">
      <c r="I3788" s="23"/>
    </row>
    <row r="3789" spans="9:9" x14ac:dyDescent="0.25">
      <c r="I3789" s="23"/>
    </row>
    <row r="3790" spans="9:9" x14ac:dyDescent="0.25">
      <c r="I3790" s="23"/>
    </row>
    <row r="3791" spans="9:9" x14ac:dyDescent="0.25">
      <c r="I3791" s="23"/>
    </row>
    <row r="3792" spans="9:9" x14ac:dyDescent="0.25">
      <c r="I3792" s="23"/>
    </row>
    <row r="3793" spans="9:9" x14ac:dyDescent="0.25">
      <c r="I3793" s="23"/>
    </row>
    <row r="3794" spans="9:9" x14ac:dyDescent="0.25">
      <c r="I3794" s="23"/>
    </row>
    <row r="3795" spans="9:9" x14ac:dyDescent="0.25">
      <c r="I3795" s="23"/>
    </row>
    <row r="3796" spans="9:9" x14ac:dyDescent="0.25">
      <c r="I3796" s="23"/>
    </row>
    <row r="3797" spans="9:9" x14ac:dyDescent="0.25">
      <c r="I3797" s="23"/>
    </row>
    <row r="3798" spans="9:9" x14ac:dyDescent="0.25">
      <c r="I3798" s="23"/>
    </row>
    <row r="3799" spans="9:9" x14ac:dyDescent="0.25">
      <c r="I3799" s="23"/>
    </row>
    <row r="3800" spans="9:9" x14ac:dyDescent="0.25">
      <c r="I3800" s="23"/>
    </row>
    <row r="3801" spans="9:9" x14ac:dyDescent="0.25">
      <c r="I3801" s="23"/>
    </row>
    <row r="3802" spans="9:9" x14ac:dyDescent="0.25">
      <c r="I3802" s="23"/>
    </row>
    <row r="3803" spans="9:9" x14ac:dyDescent="0.25">
      <c r="I3803" s="23"/>
    </row>
    <row r="3804" spans="9:9" x14ac:dyDescent="0.25">
      <c r="I3804" s="23"/>
    </row>
    <row r="3805" spans="9:9" x14ac:dyDescent="0.25">
      <c r="I3805" s="23"/>
    </row>
    <row r="3806" spans="9:9" x14ac:dyDescent="0.25">
      <c r="I3806" s="23"/>
    </row>
    <row r="3807" spans="9:9" x14ac:dyDescent="0.25">
      <c r="I3807" s="23"/>
    </row>
    <row r="3808" spans="9:9" x14ac:dyDescent="0.25">
      <c r="I3808" s="23"/>
    </row>
    <row r="3809" spans="9:9" x14ac:dyDescent="0.25">
      <c r="I3809" s="23"/>
    </row>
    <row r="3810" spans="9:9" x14ac:dyDescent="0.25">
      <c r="I3810" s="23"/>
    </row>
    <row r="3811" spans="9:9" x14ac:dyDescent="0.25">
      <c r="I3811" s="23"/>
    </row>
    <row r="3812" spans="9:9" x14ac:dyDescent="0.25">
      <c r="I3812" s="23"/>
    </row>
    <row r="3813" spans="9:9" x14ac:dyDescent="0.25">
      <c r="I3813" s="23"/>
    </row>
    <row r="3814" spans="9:9" x14ac:dyDescent="0.25">
      <c r="I3814" s="23"/>
    </row>
    <row r="3815" spans="9:9" x14ac:dyDescent="0.25">
      <c r="I3815" s="23"/>
    </row>
    <row r="3816" spans="9:9" x14ac:dyDescent="0.25">
      <c r="I3816" s="23"/>
    </row>
    <row r="3817" spans="9:9" x14ac:dyDescent="0.25">
      <c r="I3817" s="23"/>
    </row>
    <row r="3818" spans="9:9" x14ac:dyDescent="0.25">
      <c r="I3818" s="23"/>
    </row>
    <row r="3819" spans="9:9" x14ac:dyDescent="0.25">
      <c r="I3819" s="23"/>
    </row>
    <row r="3820" spans="9:9" x14ac:dyDescent="0.25">
      <c r="I3820" s="23"/>
    </row>
    <row r="3821" spans="9:9" x14ac:dyDescent="0.25">
      <c r="I3821" s="23"/>
    </row>
    <row r="3822" spans="9:9" x14ac:dyDescent="0.25">
      <c r="I3822" s="23"/>
    </row>
    <row r="3823" spans="9:9" x14ac:dyDescent="0.25">
      <c r="I3823" s="23"/>
    </row>
    <row r="3824" spans="9:9" x14ac:dyDescent="0.25">
      <c r="I3824" s="23"/>
    </row>
    <row r="3825" spans="9:9" x14ac:dyDescent="0.25">
      <c r="I3825" s="23"/>
    </row>
    <row r="3826" spans="9:9" x14ac:dyDescent="0.25">
      <c r="I3826" s="23"/>
    </row>
    <row r="3827" spans="9:9" x14ac:dyDescent="0.25">
      <c r="I3827" s="23"/>
    </row>
    <row r="3828" spans="9:9" x14ac:dyDescent="0.25">
      <c r="I3828" s="23"/>
    </row>
    <row r="3829" spans="9:9" x14ac:dyDescent="0.25">
      <c r="I3829" s="23"/>
    </row>
    <row r="3830" spans="9:9" x14ac:dyDescent="0.25">
      <c r="I3830" s="23"/>
    </row>
    <row r="3831" spans="9:9" x14ac:dyDescent="0.25">
      <c r="I3831" s="23"/>
    </row>
    <row r="3832" spans="9:9" x14ac:dyDescent="0.25">
      <c r="I3832" s="23"/>
    </row>
    <row r="3833" spans="9:9" x14ac:dyDescent="0.25">
      <c r="I3833" s="23"/>
    </row>
    <row r="3834" spans="9:9" x14ac:dyDescent="0.25">
      <c r="I3834" s="23"/>
    </row>
    <row r="3835" spans="9:9" x14ac:dyDescent="0.25">
      <c r="I3835" s="23"/>
    </row>
    <row r="3836" spans="9:9" x14ac:dyDescent="0.25">
      <c r="I3836" s="23"/>
    </row>
    <row r="3837" spans="9:9" x14ac:dyDescent="0.25">
      <c r="I3837" s="23"/>
    </row>
    <row r="3838" spans="9:9" x14ac:dyDescent="0.25">
      <c r="I3838" s="23"/>
    </row>
    <row r="3839" spans="9:9" x14ac:dyDescent="0.25">
      <c r="I3839" s="23"/>
    </row>
    <row r="3840" spans="9:9" x14ac:dyDescent="0.25">
      <c r="I3840" s="23"/>
    </row>
    <row r="3841" spans="9:9" x14ac:dyDescent="0.25">
      <c r="I3841" s="23"/>
    </row>
    <row r="3842" spans="9:9" x14ac:dyDescent="0.25">
      <c r="I3842" s="23"/>
    </row>
    <row r="3843" spans="9:9" x14ac:dyDescent="0.25">
      <c r="I3843" s="23"/>
    </row>
    <row r="3844" spans="9:9" x14ac:dyDescent="0.25">
      <c r="I3844" s="23"/>
    </row>
    <row r="3845" spans="9:9" x14ac:dyDescent="0.25">
      <c r="I3845" s="23"/>
    </row>
    <row r="3846" spans="9:9" x14ac:dyDescent="0.25">
      <c r="I3846" s="23"/>
    </row>
    <row r="3847" spans="9:9" x14ac:dyDescent="0.25">
      <c r="I3847" s="23"/>
    </row>
    <row r="3848" spans="9:9" x14ac:dyDescent="0.25">
      <c r="I3848" s="23"/>
    </row>
    <row r="3849" spans="9:9" x14ac:dyDescent="0.25">
      <c r="I3849" s="23"/>
    </row>
    <row r="3850" spans="9:9" x14ac:dyDescent="0.25">
      <c r="I3850" s="23"/>
    </row>
    <row r="3851" spans="9:9" x14ac:dyDescent="0.25">
      <c r="I3851" s="23"/>
    </row>
    <row r="3852" spans="9:9" x14ac:dyDescent="0.25">
      <c r="I3852" s="23"/>
    </row>
    <row r="3853" spans="9:9" x14ac:dyDescent="0.25">
      <c r="I3853" s="23"/>
    </row>
    <row r="3854" spans="9:9" x14ac:dyDescent="0.25">
      <c r="I3854" s="23"/>
    </row>
    <row r="3855" spans="9:9" x14ac:dyDescent="0.25">
      <c r="I3855" s="23"/>
    </row>
    <row r="3856" spans="9:9" x14ac:dyDescent="0.25">
      <c r="I3856" s="23"/>
    </row>
    <row r="3857" spans="9:9" x14ac:dyDescent="0.25">
      <c r="I3857" s="23"/>
    </row>
    <row r="3858" spans="9:9" x14ac:dyDescent="0.25">
      <c r="I3858" s="23"/>
    </row>
    <row r="3859" spans="9:9" x14ac:dyDescent="0.25">
      <c r="I3859" s="23"/>
    </row>
    <row r="3860" spans="9:9" x14ac:dyDescent="0.25">
      <c r="I3860" s="23"/>
    </row>
    <row r="3861" spans="9:9" x14ac:dyDescent="0.25">
      <c r="I3861" s="23"/>
    </row>
    <row r="3862" spans="9:9" x14ac:dyDescent="0.25">
      <c r="I3862" s="23"/>
    </row>
    <row r="3863" spans="9:9" x14ac:dyDescent="0.25">
      <c r="I3863" s="23"/>
    </row>
    <row r="3864" spans="9:9" x14ac:dyDescent="0.25">
      <c r="I3864" s="23"/>
    </row>
    <row r="3865" spans="9:9" x14ac:dyDescent="0.25">
      <c r="I3865" s="23"/>
    </row>
    <row r="3866" spans="9:9" x14ac:dyDescent="0.25">
      <c r="I3866" s="23"/>
    </row>
    <row r="3867" spans="9:9" x14ac:dyDescent="0.25">
      <c r="I3867" s="23"/>
    </row>
    <row r="3868" spans="9:9" x14ac:dyDescent="0.25">
      <c r="I3868" s="23"/>
    </row>
    <row r="3869" spans="9:9" x14ac:dyDescent="0.25">
      <c r="I3869" s="23"/>
    </row>
    <row r="3870" spans="9:9" x14ac:dyDescent="0.25">
      <c r="I3870" s="23"/>
    </row>
    <row r="3871" spans="9:9" x14ac:dyDescent="0.25">
      <c r="I3871" s="23"/>
    </row>
    <row r="3872" spans="9:9" x14ac:dyDescent="0.25">
      <c r="I3872" s="23"/>
    </row>
    <row r="3873" spans="9:9" x14ac:dyDescent="0.25">
      <c r="I3873" s="23"/>
    </row>
    <row r="3874" spans="9:9" x14ac:dyDescent="0.25">
      <c r="I3874" s="23"/>
    </row>
    <row r="3875" spans="9:9" x14ac:dyDescent="0.25">
      <c r="I3875" s="23"/>
    </row>
    <row r="3876" spans="9:9" x14ac:dyDescent="0.25">
      <c r="I3876" s="23"/>
    </row>
    <row r="3877" spans="9:9" x14ac:dyDescent="0.25">
      <c r="I3877" s="23"/>
    </row>
    <row r="3878" spans="9:9" x14ac:dyDescent="0.25">
      <c r="I3878" s="23"/>
    </row>
    <row r="3879" spans="9:9" x14ac:dyDescent="0.25">
      <c r="I3879" s="23"/>
    </row>
    <row r="3880" spans="9:9" x14ac:dyDescent="0.25">
      <c r="I3880" s="23"/>
    </row>
    <row r="3881" spans="9:9" x14ac:dyDescent="0.25">
      <c r="I3881" s="23"/>
    </row>
    <row r="3882" spans="9:9" x14ac:dyDescent="0.25">
      <c r="I3882" s="23"/>
    </row>
    <row r="3883" spans="9:9" x14ac:dyDescent="0.25">
      <c r="I3883" s="23"/>
    </row>
    <row r="3884" spans="9:9" x14ac:dyDescent="0.25">
      <c r="I3884" s="23"/>
    </row>
    <row r="3885" spans="9:9" x14ac:dyDescent="0.25">
      <c r="I3885" s="23"/>
    </row>
    <row r="3886" spans="9:9" x14ac:dyDescent="0.25">
      <c r="I3886" s="23"/>
    </row>
    <row r="3887" spans="9:9" x14ac:dyDescent="0.25">
      <c r="I3887" s="23"/>
    </row>
    <row r="3888" spans="9:9" x14ac:dyDescent="0.25">
      <c r="I3888" s="23"/>
    </row>
    <row r="3889" spans="9:9" x14ac:dyDescent="0.25">
      <c r="I3889" s="23"/>
    </row>
    <row r="3890" spans="9:9" x14ac:dyDescent="0.25">
      <c r="I3890" s="23"/>
    </row>
    <row r="3891" spans="9:9" x14ac:dyDescent="0.25">
      <c r="I3891" s="23"/>
    </row>
    <row r="3892" spans="9:9" x14ac:dyDescent="0.25">
      <c r="I3892" s="23"/>
    </row>
    <row r="3893" spans="9:9" x14ac:dyDescent="0.25">
      <c r="I3893" s="23"/>
    </row>
    <row r="3894" spans="9:9" x14ac:dyDescent="0.25">
      <c r="I3894" s="23"/>
    </row>
    <row r="3895" spans="9:9" x14ac:dyDescent="0.25">
      <c r="I3895" s="23"/>
    </row>
    <row r="3896" spans="9:9" x14ac:dyDescent="0.25">
      <c r="I3896" s="23"/>
    </row>
    <row r="3897" spans="9:9" x14ac:dyDescent="0.25">
      <c r="I3897" s="23"/>
    </row>
    <row r="3898" spans="9:9" x14ac:dyDescent="0.25">
      <c r="I3898" s="23"/>
    </row>
    <row r="3899" spans="9:9" x14ac:dyDescent="0.25">
      <c r="I3899" s="23"/>
    </row>
    <row r="3900" spans="9:9" x14ac:dyDescent="0.25">
      <c r="I3900" s="23"/>
    </row>
    <row r="3901" spans="9:9" x14ac:dyDescent="0.25">
      <c r="I3901" s="23"/>
    </row>
    <row r="3902" spans="9:9" x14ac:dyDescent="0.25">
      <c r="I3902" s="23"/>
    </row>
    <row r="3903" spans="9:9" x14ac:dyDescent="0.25">
      <c r="I3903" s="23"/>
    </row>
    <row r="3904" spans="9:9" x14ac:dyDescent="0.25">
      <c r="I3904" s="23"/>
    </row>
    <row r="3905" spans="9:9" x14ac:dyDescent="0.25">
      <c r="I3905" s="23"/>
    </row>
    <row r="3906" spans="9:9" x14ac:dyDescent="0.25">
      <c r="I3906" s="23"/>
    </row>
    <row r="3907" spans="9:9" x14ac:dyDescent="0.25">
      <c r="I3907" s="23"/>
    </row>
    <row r="3908" spans="9:9" x14ac:dyDescent="0.25">
      <c r="I3908" s="23"/>
    </row>
    <row r="3909" spans="9:9" x14ac:dyDescent="0.25">
      <c r="I3909" s="23"/>
    </row>
    <row r="3910" spans="9:9" x14ac:dyDescent="0.25">
      <c r="I3910" s="23"/>
    </row>
    <row r="3911" spans="9:9" x14ac:dyDescent="0.25">
      <c r="I3911" s="23"/>
    </row>
    <row r="3912" spans="9:9" x14ac:dyDescent="0.25">
      <c r="I3912" s="23"/>
    </row>
    <row r="3913" spans="9:9" x14ac:dyDescent="0.25">
      <c r="I3913" s="23"/>
    </row>
    <row r="3914" spans="9:9" x14ac:dyDescent="0.25">
      <c r="I3914" s="23"/>
    </row>
    <row r="3915" spans="9:9" x14ac:dyDescent="0.25">
      <c r="I3915" s="23"/>
    </row>
    <row r="3916" spans="9:9" x14ac:dyDescent="0.25">
      <c r="I3916" s="23"/>
    </row>
    <row r="3917" spans="9:9" x14ac:dyDescent="0.25">
      <c r="I3917" s="23"/>
    </row>
    <row r="3918" spans="9:9" x14ac:dyDescent="0.25">
      <c r="I3918" s="23"/>
    </row>
    <row r="3919" spans="9:9" x14ac:dyDescent="0.25">
      <c r="I3919" s="23"/>
    </row>
    <row r="3920" spans="9:9" x14ac:dyDescent="0.25">
      <c r="I3920" s="23"/>
    </row>
    <row r="3921" spans="9:9" x14ac:dyDescent="0.25">
      <c r="I3921" s="23"/>
    </row>
    <row r="3922" spans="9:9" x14ac:dyDescent="0.25">
      <c r="I3922" s="23"/>
    </row>
    <row r="3923" spans="9:9" x14ac:dyDescent="0.25">
      <c r="I3923" s="23"/>
    </row>
    <row r="3924" spans="9:9" x14ac:dyDescent="0.25">
      <c r="I3924" s="23"/>
    </row>
    <row r="3925" spans="9:9" x14ac:dyDescent="0.25">
      <c r="I3925" s="23"/>
    </row>
    <row r="3926" spans="9:9" x14ac:dyDescent="0.25">
      <c r="I3926" s="23"/>
    </row>
    <row r="3927" spans="9:9" x14ac:dyDescent="0.25">
      <c r="I3927" s="23"/>
    </row>
    <row r="3928" spans="9:9" x14ac:dyDescent="0.25">
      <c r="I3928" s="23"/>
    </row>
    <row r="3929" spans="9:9" x14ac:dyDescent="0.25">
      <c r="I3929" s="23"/>
    </row>
    <row r="3930" spans="9:9" x14ac:dyDescent="0.25">
      <c r="I3930" s="23"/>
    </row>
    <row r="3931" spans="9:9" x14ac:dyDescent="0.25">
      <c r="I3931" s="23"/>
    </row>
    <row r="3932" spans="9:9" x14ac:dyDescent="0.25">
      <c r="I3932" s="23"/>
    </row>
    <row r="3933" spans="9:9" x14ac:dyDescent="0.25">
      <c r="I3933" s="23"/>
    </row>
    <row r="3934" spans="9:9" x14ac:dyDescent="0.25">
      <c r="I3934" s="23"/>
    </row>
    <row r="3935" spans="9:9" x14ac:dyDescent="0.25">
      <c r="I3935" s="23"/>
    </row>
    <row r="3936" spans="9:9" x14ac:dyDescent="0.25">
      <c r="I3936" s="23"/>
    </row>
    <row r="3937" spans="9:9" x14ac:dyDescent="0.25">
      <c r="I3937" s="23"/>
    </row>
    <row r="3938" spans="9:9" x14ac:dyDescent="0.25">
      <c r="I3938" s="23"/>
    </row>
    <row r="3939" spans="9:9" x14ac:dyDescent="0.25">
      <c r="I3939" s="23"/>
    </row>
    <row r="3940" spans="9:9" x14ac:dyDescent="0.25">
      <c r="I3940" s="23"/>
    </row>
    <row r="3941" spans="9:9" x14ac:dyDescent="0.25">
      <c r="I3941" s="23"/>
    </row>
    <row r="3942" spans="9:9" x14ac:dyDescent="0.25">
      <c r="I3942" s="23"/>
    </row>
    <row r="3943" spans="9:9" x14ac:dyDescent="0.25">
      <c r="I3943" s="23"/>
    </row>
    <row r="3944" spans="9:9" x14ac:dyDescent="0.25">
      <c r="I3944" s="23"/>
    </row>
    <row r="3945" spans="9:9" x14ac:dyDescent="0.25">
      <c r="I3945" s="23"/>
    </row>
    <row r="3946" spans="9:9" x14ac:dyDescent="0.25">
      <c r="I3946" s="23"/>
    </row>
    <row r="3947" spans="9:9" x14ac:dyDescent="0.25">
      <c r="I3947" s="23"/>
    </row>
    <row r="3948" spans="9:9" x14ac:dyDescent="0.25">
      <c r="I3948" s="23"/>
    </row>
    <row r="3949" spans="9:9" x14ac:dyDescent="0.25">
      <c r="I3949" s="23"/>
    </row>
    <row r="3950" spans="9:9" x14ac:dyDescent="0.25">
      <c r="I3950" s="23"/>
    </row>
    <row r="3951" spans="9:9" x14ac:dyDescent="0.25">
      <c r="I3951" s="23"/>
    </row>
    <row r="3952" spans="9:9" x14ac:dyDescent="0.25">
      <c r="I3952" s="23"/>
    </row>
    <row r="3953" spans="9:9" x14ac:dyDescent="0.25">
      <c r="I3953" s="23"/>
    </row>
    <row r="3954" spans="9:9" x14ac:dyDescent="0.25">
      <c r="I3954" s="23"/>
    </row>
    <row r="3955" spans="9:9" x14ac:dyDescent="0.25">
      <c r="I3955" s="23"/>
    </row>
    <row r="3956" spans="9:9" x14ac:dyDescent="0.25">
      <c r="I3956" s="23"/>
    </row>
    <row r="3957" spans="9:9" x14ac:dyDescent="0.25">
      <c r="I3957" s="23"/>
    </row>
    <row r="3958" spans="9:9" x14ac:dyDescent="0.25">
      <c r="I3958" s="23"/>
    </row>
    <row r="3959" spans="9:9" x14ac:dyDescent="0.25">
      <c r="I3959" s="23"/>
    </row>
    <row r="3960" spans="9:9" x14ac:dyDescent="0.25">
      <c r="I3960" s="23"/>
    </row>
    <row r="3961" spans="9:9" x14ac:dyDescent="0.25">
      <c r="I3961" s="23"/>
    </row>
    <row r="3962" spans="9:9" x14ac:dyDescent="0.25">
      <c r="I3962" s="23"/>
    </row>
    <row r="3963" spans="9:9" x14ac:dyDescent="0.25">
      <c r="I3963" s="23"/>
    </row>
    <row r="3964" spans="9:9" x14ac:dyDescent="0.25">
      <c r="I3964" s="23"/>
    </row>
    <row r="3965" spans="9:9" x14ac:dyDescent="0.25">
      <c r="I3965" s="23"/>
    </row>
    <row r="3966" spans="9:9" x14ac:dyDescent="0.25">
      <c r="I3966" s="23"/>
    </row>
    <row r="3967" spans="9:9" x14ac:dyDescent="0.25">
      <c r="I3967" s="23"/>
    </row>
    <row r="3968" spans="9:9" x14ac:dyDescent="0.25">
      <c r="I3968" s="23"/>
    </row>
    <row r="3969" spans="9:9" x14ac:dyDescent="0.25">
      <c r="I3969" s="23"/>
    </row>
    <row r="3970" spans="9:9" x14ac:dyDescent="0.25">
      <c r="I3970" s="23"/>
    </row>
    <row r="3971" spans="9:9" x14ac:dyDescent="0.25">
      <c r="I3971" s="23"/>
    </row>
    <row r="3972" spans="9:9" x14ac:dyDescent="0.25">
      <c r="I3972" s="23"/>
    </row>
    <row r="3973" spans="9:9" x14ac:dyDescent="0.25">
      <c r="I3973" s="23"/>
    </row>
    <row r="3974" spans="9:9" x14ac:dyDescent="0.25">
      <c r="I3974" s="23"/>
    </row>
    <row r="3975" spans="9:9" x14ac:dyDescent="0.25">
      <c r="I3975" s="23"/>
    </row>
    <row r="3976" spans="9:9" x14ac:dyDescent="0.25">
      <c r="I3976" s="23"/>
    </row>
    <row r="3977" spans="9:9" x14ac:dyDescent="0.25">
      <c r="I3977" s="23"/>
    </row>
    <row r="3978" spans="9:9" x14ac:dyDescent="0.25">
      <c r="I3978" s="23"/>
    </row>
    <row r="3979" spans="9:9" x14ac:dyDescent="0.25">
      <c r="I3979" s="23"/>
    </row>
    <row r="3980" spans="9:9" x14ac:dyDescent="0.25">
      <c r="I3980" s="23"/>
    </row>
    <row r="3981" spans="9:9" x14ac:dyDescent="0.25">
      <c r="I3981" s="23"/>
    </row>
    <row r="3982" spans="9:9" x14ac:dyDescent="0.25">
      <c r="I3982" s="23"/>
    </row>
    <row r="3983" spans="9:9" x14ac:dyDescent="0.25">
      <c r="I3983" s="23"/>
    </row>
    <row r="3984" spans="9:9" x14ac:dyDescent="0.25">
      <c r="I3984" s="23"/>
    </row>
    <row r="3985" spans="9:9" x14ac:dyDescent="0.25">
      <c r="I3985" s="23"/>
    </row>
    <row r="3986" spans="9:9" x14ac:dyDescent="0.25">
      <c r="I3986" s="23"/>
    </row>
    <row r="3987" spans="9:9" x14ac:dyDescent="0.25">
      <c r="I3987" s="23"/>
    </row>
    <row r="3988" spans="9:9" x14ac:dyDescent="0.25">
      <c r="I3988" s="23"/>
    </row>
    <row r="3989" spans="9:9" x14ac:dyDescent="0.25">
      <c r="I3989" s="23"/>
    </row>
    <row r="3990" spans="9:9" x14ac:dyDescent="0.25">
      <c r="I3990" s="23"/>
    </row>
    <row r="3991" spans="9:9" x14ac:dyDescent="0.25">
      <c r="I3991" s="23"/>
    </row>
    <row r="3992" spans="9:9" x14ac:dyDescent="0.25">
      <c r="I3992" s="23"/>
    </row>
    <row r="3993" spans="9:9" x14ac:dyDescent="0.25">
      <c r="I3993" s="23"/>
    </row>
    <row r="3994" spans="9:9" x14ac:dyDescent="0.25">
      <c r="I3994" s="23"/>
    </row>
    <row r="3995" spans="9:9" x14ac:dyDescent="0.25">
      <c r="I3995" s="23"/>
    </row>
    <row r="3996" spans="9:9" x14ac:dyDescent="0.25">
      <c r="I3996" s="23"/>
    </row>
    <row r="3997" spans="9:9" x14ac:dyDescent="0.25">
      <c r="I3997" s="23"/>
    </row>
    <row r="3998" spans="9:9" x14ac:dyDescent="0.25">
      <c r="I3998" s="23"/>
    </row>
    <row r="3999" spans="9:9" x14ac:dyDescent="0.25">
      <c r="I3999" s="23"/>
    </row>
    <row r="4000" spans="9:9" x14ac:dyDescent="0.25">
      <c r="I4000" s="23"/>
    </row>
    <row r="4001" spans="9:9" x14ac:dyDescent="0.25">
      <c r="I4001" s="23"/>
    </row>
    <row r="4002" spans="9:9" x14ac:dyDescent="0.25">
      <c r="I4002" s="23"/>
    </row>
    <row r="4003" spans="9:9" x14ac:dyDescent="0.25">
      <c r="I4003" s="23"/>
    </row>
    <row r="4004" spans="9:9" x14ac:dyDescent="0.25">
      <c r="I4004" s="23"/>
    </row>
    <row r="4005" spans="9:9" x14ac:dyDescent="0.25">
      <c r="I4005" s="23"/>
    </row>
    <row r="4006" spans="9:9" x14ac:dyDescent="0.25">
      <c r="I4006" s="23"/>
    </row>
    <row r="4007" spans="9:9" x14ac:dyDescent="0.25">
      <c r="I4007" s="23"/>
    </row>
    <row r="4008" spans="9:9" x14ac:dyDescent="0.25">
      <c r="I4008" s="23"/>
    </row>
    <row r="4009" spans="9:9" x14ac:dyDescent="0.25">
      <c r="I4009" s="23"/>
    </row>
    <row r="4010" spans="9:9" x14ac:dyDescent="0.25">
      <c r="I4010" s="23"/>
    </row>
    <row r="4011" spans="9:9" x14ac:dyDescent="0.25">
      <c r="I4011" s="23"/>
    </row>
    <row r="4012" spans="9:9" x14ac:dyDescent="0.25">
      <c r="I4012" s="23"/>
    </row>
    <row r="4013" spans="9:9" x14ac:dyDescent="0.25">
      <c r="I4013" s="23"/>
    </row>
    <row r="4014" spans="9:9" x14ac:dyDescent="0.25">
      <c r="I4014" s="23"/>
    </row>
    <row r="4015" spans="9:9" x14ac:dyDescent="0.25">
      <c r="I4015" s="23"/>
    </row>
    <row r="4016" spans="9:9" x14ac:dyDescent="0.25">
      <c r="I4016" s="23"/>
    </row>
    <row r="4017" spans="9:9" x14ac:dyDescent="0.25">
      <c r="I4017" s="23"/>
    </row>
    <row r="4018" spans="9:9" x14ac:dyDescent="0.25">
      <c r="I4018" s="23"/>
    </row>
    <row r="4019" spans="9:9" x14ac:dyDescent="0.25">
      <c r="I4019" s="23"/>
    </row>
    <row r="4020" spans="9:9" x14ac:dyDescent="0.25">
      <c r="I4020" s="23"/>
    </row>
    <row r="4021" spans="9:9" x14ac:dyDescent="0.25">
      <c r="I4021" s="23"/>
    </row>
    <row r="4022" spans="9:9" x14ac:dyDescent="0.25">
      <c r="I4022" s="23"/>
    </row>
    <row r="4023" spans="9:9" x14ac:dyDescent="0.25">
      <c r="I4023" s="23"/>
    </row>
    <row r="4024" spans="9:9" x14ac:dyDescent="0.25">
      <c r="I4024" s="23"/>
    </row>
    <row r="4025" spans="9:9" x14ac:dyDescent="0.25">
      <c r="I4025" s="23"/>
    </row>
    <row r="4026" spans="9:9" x14ac:dyDescent="0.25">
      <c r="I4026" s="23"/>
    </row>
    <row r="4027" spans="9:9" x14ac:dyDescent="0.25">
      <c r="I4027" s="23"/>
    </row>
    <row r="4028" spans="9:9" x14ac:dyDescent="0.25">
      <c r="I4028" s="23"/>
    </row>
    <row r="4029" spans="9:9" x14ac:dyDescent="0.25">
      <c r="I4029" s="23"/>
    </row>
    <row r="4030" spans="9:9" x14ac:dyDescent="0.25">
      <c r="I4030" s="23"/>
    </row>
    <row r="4031" spans="9:9" x14ac:dyDescent="0.25">
      <c r="I4031" s="23"/>
    </row>
    <row r="4032" spans="9:9" x14ac:dyDescent="0.25">
      <c r="I4032" s="23"/>
    </row>
    <row r="4033" spans="9:9" x14ac:dyDescent="0.25">
      <c r="I4033" s="23"/>
    </row>
    <row r="4034" spans="9:9" x14ac:dyDescent="0.25">
      <c r="I4034" s="23"/>
    </row>
    <row r="4035" spans="9:9" x14ac:dyDescent="0.25">
      <c r="I4035" s="23"/>
    </row>
    <row r="4036" spans="9:9" x14ac:dyDescent="0.25">
      <c r="I4036" s="23"/>
    </row>
    <row r="4037" spans="9:9" x14ac:dyDescent="0.25">
      <c r="I4037" s="23"/>
    </row>
    <row r="4038" spans="9:9" x14ac:dyDescent="0.25">
      <c r="I4038" s="23"/>
    </row>
    <row r="4039" spans="9:9" x14ac:dyDescent="0.25">
      <c r="I4039" s="23"/>
    </row>
    <row r="4040" spans="9:9" x14ac:dyDescent="0.25">
      <c r="I4040" s="23"/>
    </row>
    <row r="4041" spans="9:9" x14ac:dyDescent="0.25">
      <c r="I4041" s="23"/>
    </row>
    <row r="4042" spans="9:9" x14ac:dyDescent="0.25">
      <c r="I4042" s="23"/>
    </row>
    <row r="4043" spans="9:9" x14ac:dyDescent="0.25">
      <c r="I4043" s="23"/>
    </row>
    <row r="4044" spans="9:9" x14ac:dyDescent="0.25">
      <c r="I4044" s="23"/>
    </row>
    <row r="4045" spans="9:9" x14ac:dyDescent="0.25">
      <c r="I4045" s="23"/>
    </row>
    <row r="4046" spans="9:9" x14ac:dyDescent="0.25">
      <c r="I4046" s="23"/>
    </row>
    <row r="4047" spans="9:9" x14ac:dyDescent="0.25">
      <c r="I4047" s="23"/>
    </row>
    <row r="4048" spans="9:9" x14ac:dyDescent="0.25">
      <c r="I4048" s="23"/>
    </row>
    <row r="4049" spans="9:9" x14ac:dyDescent="0.25">
      <c r="I4049" s="23"/>
    </row>
    <row r="4050" spans="9:9" x14ac:dyDescent="0.25">
      <c r="I4050" s="23"/>
    </row>
    <row r="4051" spans="9:9" x14ac:dyDescent="0.25">
      <c r="I4051" s="23"/>
    </row>
    <row r="4052" spans="9:9" x14ac:dyDescent="0.25">
      <c r="I4052" s="23"/>
    </row>
    <row r="4053" spans="9:9" x14ac:dyDescent="0.25">
      <c r="I4053" s="23"/>
    </row>
    <row r="4054" spans="9:9" x14ac:dyDescent="0.25">
      <c r="I4054" s="23"/>
    </row>
    <row r="4055" spans="9:9" x14ac:dyDescent="0.25">
      <c r="I4055" s="23"/>
    </row>
    <row r="4056" spans="9:9" x14ac:dyDescent="0.25">
      <c r="I4056" s="23"/>
    </row>
    <row r="4057" spans="9:9" x14ac:dyDescent="0.25">
      <c r="I4057" s="23"/>
    </row>
    <row r="4058" spans="9:9" x14ac:dyDescent="0.25">
      <c r="I4058" s="23"/>
    </row>
    <row r="4059" spans="9:9" x14ac:dyDescent="0.25">
      <c r="I4059" s="23"/>
    </row>
    <row r="4060" spans="9:9" x14ac:dyDescent="0.25">
      <c r="I4060" s="23"/>
    </row>
    <row r="4061" spans="9:9" x14ac:dyDescent="0.25">
      <c r="I4061" s="23"/>
    </row>
    <row r="4062" spans="9:9" x14ac:dyDescent="0.25">
      <c r="I4062" s="23"/>
    </row>
    <row r="4063" spans="9:9" x14ac:dyDescent="0.25">
      <c r="I4063" s="23"/>
    </row>
    <row r="4064" spans="9:9" x14ac:dyDescent="0.25">
      <c r="I4064" s="23"/>
    </row>
    <row r="4065" spans="9:9" x14ac:dyDescent="0.25">
      <c r="I4065" s="23"/>
    </row>
    <row r="4066" spans="9:9" x14ac:dyDescent="0.25">
      <c r="I4066" s="23"/>
    </row>
    <row r="4067" spans="9:9" x14ac:dyDescent="0.25">
      <c r="I4067" s="23"/>
    </row>
    <row r="4068" spans="9:9" x14ac:dyDescent="0.25">
      <c r="I4068" s="23"/>
    </row>
    <row r="4069" spans="9:9" x14ac:dyDescent="0.25">
      <c r="I4069" s="23"/>
    </row>
    <row r="4070" spans="9:9" x14ac:dyDescent="0.25">
      <c r="I4070" s="23"/>
    </row>
    <row r="4071" spans="9:9" x14ac:dyDescent="0.25">
      <c r="I4071" s="23"/>
    </row>
    <row r="4072" spans="9:9" x14ac:dyDescent="0.25">
      <c r="I4072" s="23"/>
    </row>
    <row r="4073" spans="9:9" x14ac:dyDescent="0.25">
      <c r="I4073" s="23"/>
    </row>
    <row r="4074" spans="9:9" x14ac:dyDescent="0.25">
      <c r="I4074" s="23"/>
    </row>
    <row r="4075" spans="9:9" x14ac:dyDescent="0.25">
      <c r="I4075" s="23"/>
    </row>
    <row r="4076" spans="9:9" x14ac:dyDescent="0.25">
      <c r="I4076" s="23"/>
    </row>
    <row r="4077" spans="9:9" x14ac:dyDescent="0.25">
      <c r="I4077" s="23"/>
    </row>
    <row r="4078" spans="9:9" x14ac:dyDescent="0.25">
      <c r="I4078" s="23"/>
    </row>
    <row r="4079" spans="9:9" x14ac:dyDescent="0.25">
      <c r="I4079" s="23"/>
    </row>
    <row r="4080" spans="9:9" x14ac:dyDescent="0.25">
      <c r="I4080" s="23"/>
    </row>
    <row r="4081" spans="9:9" x14ac:dyDescent="0.25">
      <c r="I4081" s="23"/>
    </row>
    <row r="4082" spans="9:9" x14ac:dyDescent="0.25">
      <c r="I4082" s="23"/>
    </row>
    <row r="4083" spans="9:9" x14ac:dyDescent="0.25">
      <c r="I4083" s="23"/>
    </row>
    <row r="4084" spans="9:9" x14ac:dyDescent="0.25">
      <c r="I4084" s="23"/>
    </row>
    <row r="4085" spans="9:9" x14ac:dyDescent="0.25">
      <c r="I4085" s="23"/>
    </row>
    <row r="4086" spans="9:9" x14ac:dyDescent="0.25">
      <c r="I4086" s="23"/>
    </row>
    <row r="4087" spans="9:9" x14ac:dyDescent="0.25">
      <c r="I4087" s="23"/>
    </row>
    <row r="4088" spans="9:9" x14ac:dyDescent="0.25">
      <c r="I4088" s="23"/>
    </row>
    <row r="4089" spans="9:9" x14ac:dyDescent="0.25">
      <c r="I4089" s="23"/>
    </row>
    <row r="4090" spans="9:9" x14ac:dyDescent="0.25">
      <c r="I4090" s="23"/>
    </row>
    <row r="4091" spans="9:9" x14ac:dyDescent="0.25">
      <c r="I4091" s="23"/>
    </row>
    <row r="4092" spans="9:9" x14ac:dyDescent="0.25">
      <c r="I4092" s="23"/>
    </row>
    <row r="4093" spans="9:9" x14ac:dyDescent="0.25">
      <c r="I4093" s="23"/>
    </row>
    <row r="4094" spans="9:9" x14ac:dyDescent="0.25">
      <c r="I4094" s="23"/>
    </row>
    <row r="4095" spans="9:9" x14ac:dyDescent="0.25">
      <c r="I4095" s="23"/>
    </row>
    <row r="4096" spans="9:9" x14ac:dyDescent="0.25">
      <c r="I4096" s="23"/>
    </row>
    <row r="4097" spans="9:9" x14ac:dyDescent="0.25">
      <c r="I4097" s="23"/>
    </row>
    <row r="4098" spans="9:9" x14ac:dyDescent="0.25">
      <c r="I4098" s="23"/>
    </row>
    <row r="4099" spans="9:9" x14ac:dyDescent="0.25">
      <c r="I4099" s="23"/>
    </row>
    <row r="4100" spans="9:9" x14ac:dyDescent="0.25">
      <c r="I4100" s="23"/>
    </row>
    <row r="4101" spans="9:9" x14ac:dyDescent="0.25">
      <c r="I4101" s="23"/>
    </row>
    <row r="4102" spans="9:9" x14ac:dyDescent="0.25">
      <c r="I4102" s="23"/>
    </row>
    <row r="4103" spans="9:9" x14ac:dyDescent="0.25">
      <c r="I4103" s="23"/>
    </row>
    <row r="4104" spans="9:9" x14ac:dyDescent="0.25">
      <c r="I4104" s="23"/>
    </row>
    <row r="4105" spans="9:9" x14ac:dyDescent="0.25">
      <c r="I4105" s="23"/>
    </row>
    <row r="4106" spans="9:9" x14ac:dyDescent="0.25">
      <c r="I4106" s="23"/>
    </row>
    <row r="4107" spans="9:9" x14ac:dyDescent="0.25">
      <c r="I4107" s="23"/>
    </row>
    <row r="4108" spans="9:9" x14ac:dyDescent="0.25">
      <c r="I4108" s="23"/>
    </row>
    <row r="4109" spans="9:9" x14ac:dyDescent="0.25">
      <c r="I4109" s="23"/>
    </row>
    <row r="4110" spans="9:9" x14ac:dyDescent="0.25">
      <c r="I4110" s="23"/>
    </row>
    <row r="4111" spans="9:9" x14ac:dyDescent="0.25">
      <c r="I4111" s="23"/>
    </row>
    <row r="4112" spans="9:9" x14ac:dyDescent="0.25">
      <c r="I4112" s="23"/>
    </row>
    <row r="4113" spans="9:9" x14ac:dyDescent="0.25">
      <c r="I4113" s="23"/>
    </row>
    <row r="4114" spans="9:9" x14ac:dyDescent="0.25">
      <c r="I4114" s="23"/>
    </row>
    <row r="4115" spans="9:9" x14ac:dyDescent="0.25">
      <c r="I4115" s="23"/>
    </row>
    <row r="4116" spans="9:9" x14ac:dyDescent="0.25">
      <c r="I4116" s="23"/>
    </row>
    <row r="4117" spans="9:9" x14ac:dyDescent="0.25">
      <c r="I4117" s="23"/>
    </row>
    <row r="4118" spans="9:9" x14ac:dyDescent="0.25">
      <c r="I4118" s="23"/>
    </row>
    <row r="4119" spans="9:9" x14ac:dyDescent="0.25">
      <c r="I4119" s="23"/>
    </row>
    <row r="4120" spans="9:9" x14ac:dyDescent="0.25">
      <c r="I4120" s="23"/>
    </row>
    <row r="4121" spans="9:9" x14ac:dyDescent="0.25">
      <c r="I4121" s="23"/>
    </row>
    <row r="4122" spans="9:9" x14ac:dyDescent="0.25">
      <c r="I4122" s="23"/>
    </row>
    <row r="4123" spans="9:9" x14ac:dyDescent="0.25">
      <c r="I4123" s="23"/>
    </row>
    <row r="4124" spans="9:9" x14ac:dyDescent="0.25">
      <c r="I4124" s="23"/>
    </row>
    <row r="4125" spans="9:9" x14ac:dyDescent="0.25">
      <c r="I4125" s="23"/>
    </row>
    <row r="4126" spans="9:9" x14ac:dyDescent="0.25">
      <c r="I4126" s="23"/>
    </row>
    <row r="4127" spans="9:9" x14ac:dyDescent="0.25">
      <c r="I4127" s="23"/>
    </row>
    <row r="4128" spans="9:9" x14ac:dyDescent="0.25">
      <c r="I4128" s="23"/>
    </row>
    <row r="4129" spans="9:9" x14ac:dyDescent="0.25">
      <c r="I4129" s="23"/>
    </row>
    <row r="4130" spans="9:9" x14ac:dyDescent="0.25">
      <c r="I4130" s="23"/>
    </row>
    <row r="4131" spans="9:9" x14ac:dyDescent="0.25">
      <c r="I4131" s="23"/>
    </row>
    <row r="4132" spans="9:9" x14ac:dyDescent="0.25">
      <c r="I4132" s="23"/>
    </row>
    <row r="4133" spans="9:9" x14ac:dyDescent="0.25">
      <c r="I4133" s="23"/>
    </row>
    <row r="4134" spans="9:9" x14ac:dyDescent="0.25">
      <c r="I4134" s="23"/>
    </row>
    <row r="4135" spans="9:9" x14ac:dyDescent="0.25">
      <c r="I4135" s="23"/>
    </row>
    <row r="4136" spans="9:9" x14ac:dyDescent="0.25">
      <c r="I4136" s="23"/>
    </row>
    <row r="4137" spans="9:9" x14ac:dyDescent="0.25">
      <c r="I4137" s="23"/>
    </row>
    <row r="4138" spans="9:9" x14ac:dyDescent="0.25">
      <c r="I4138" s="23"/>
    </row>
    <row r="4139" spans="9:9" x14ac:dyDescent="0.25">
      <c r="I4139" s="23"/>
    </row>
    <row r="4140" spans="9:9" x14ac:dyDescent="0.25">
      <c r="I4140" s="23"/>
    </row>
    <row r="4141" spans="9:9" x14ac:dyDescent="0.25">
      <c r="I4141" s="23"/>
    </row>
    <row r="4142" spans="9:9" x14ac:dyDescent="0.25">
      <c r="I4142" s="23"/>
    </row>
    <row r="4143" spans="9:9" x14ac:dyDescent="0.25">
      <c r="I4143" s="23"/>
    </row>
    <row r="4144" spans="9:9" x14ac:dyDescent="0.25">
      <c r="I4144" s="23"/>
    </row>
    <row r="4145" spans="9:9" x14ac:dyDescent="0.25">
      <c r="I4145" s="23"/>
    </row>
    <row r="4146" spans="9:9" x14ac:dyDescent="0.25">
      <c r="I4146" s="23"/>
    </row>
    <row r="4147" spans="9:9" x14ac:dyDescent="0.25">
      <c r="I4147" s="23"/>
    </row>
    <row r="4148" spans="9:9" x14ac:dyDescent="0.25">
      <c r="I4148" s="23"/>
    </row>
    <row r="4149" spans="9:9" x14ac:dyDescent="0.25">
      <c r="I4149" s="23"/>
    </row>
    <row r="4150" spans="9:9" x14ac:dyDescent="0.25">
      <c r="I4150" s="23"/>
    </row>
    <row r="4151" spans="9:9" x14ac:dyDescent="0.25">
      <c r="I4151" s="23"/>
    </row>
    <row r="4152" spans="9:9" x14ac:dyDescent="0.25">
      <c r="I4152" s="23"/>
    </row>
    <row r="4153" spans="9:9" x14ac:dyDescent="0.25">
      <c r="I4153" s="23"/>
    </row>
    <row r="4154" spans="9:9" x14ac:dyDescent="0.25">
      <c r="I4154" s="23"/>
    </row>
    <row r="4155" spans="9:9" x14ac:dyDescent="0.25">
      <c r="I4155" s="23"/>
    </row>
    <row r="4156" spans="9:9" x14ac:dyDescent="0.25">
      <c r="I4156" s="23"/>
    </row>
    <row r="4157" spans="9:9" x14ac:dyDescent="0.25">
      <c r="I4157" s="23"/>
    </row>
    <row r="4158" spans="9:9" x14ac:dyDescent="0.25">
      <c r="I4158" s="23"/>
    </row>
    <row r="4159" spans="9:9" x14ac:dyDescent="0.25">
      <c r="I4159" s="23"/>
    </row>
    <row r="4160" spans="9:9" x14ac:dyDescent="0.25">
      <c r="I4160" s="23"/>
    </row>
    <row r="4161" spans="9:9" x14ac:dyDescent="0.25">
      <c r="I4161" s="23"/>
    </row>
    <row r="4162" spans="9:9" x14ac:dyDescent="0.25">
      <c r="I4162" s="23"/>
    </row>
    <row r="4163" spans="9:9" x14ac:dyDescent="0.25">
      <c r="I4163" s="23"/>
    </row>
    <row r="4164" spans="9:9" x14ac:dyDescent="0.25">
      <c r="I4164" s="23"/>
    </row>
    <row r="4165" spans="9:9" x14ac:dyDescent="0.25">
      <c r="I4165" s="23"/>
    </row>
    <row r="4166" spans="9:9" x14ac:dyDescent="0.25">
      <c r="I4166" s="23"/>
    </row>
    <row r="4167" spans="9:9" x14ac:dyDescent="0.25">
      <c r="I4167" s="23"/>
    </row>
    <row r="4168" spans="9:9" x14ac:dyDescent="0.25">
      <c r="I4168" s="23"/>
    </row>
    <row r="4169" spans="9:9" x14ac:dyDescent="0.25">
      <c r="I4169" s="23"/>
    </row>
    <row r="4170" spans="9:9" x14ac:dyDescent="0.25">
      <c r="I4170" s="23"/>
    </row>
    <row r="4171" spans="9:9" x14ac:dyDescent="0.25">
      <c r="I4171" s="23"/>
    </row>
    <row r="4172" spans="9:9" x14ac:dyDescent="0.25">
      <c r="I4172" s="23"/>
    </row>
    <row r="4173" spans="9:9" x14ac:dyDescent="0.25">
      <c r="I4173" s="23"/>
    </row>
    <row r="4174" spans="9:9" x14ac:dyDescent="0.25">
      <c r="I4174" s="23"/>
    </row>
    <row r="4175" spans="9:9" x14ac:dyDescent="0.25">
      <c r="I4175" s="23"/>
    </row>
    <row r="4176" spans="9:9" x14ac:dyDescent="0.25">
      <c r="I4176" s="23"/>
    </row>
    <row r="4177" spans="9:9" x14ac:dyDescent="0.25">
      <c r="I4177" s="23"/>
    </row>
    <row r="4178" spans="9:9" x14ac:dyDescent="0.25">
      <c r="I4178" s="23"/>
    </row>
    <row r="4179" spans="9:9" x14ac:dyDescent="0.25">
      <c r="I4179" s="23"/>
    </row>
    <row r="4180" spans="9:9" x14ac:dyDescent="0.25">
      <c r="I4180" s="23"/>
    </row>
    <row r="4181" spans="9:9" x14ac:dyDescent="0.25">
      <c r="I4181" s="23"/>
    </row>
    <row r="4182" spans="9:9" x14ac:dyDescent="0.25">
      <c r="I4182" s="23"/>
    </row>
    <row r="4183" spans="9:9" x14ac:dyDescent="0.25">
      <c r="I4183" s="23"/>
    </row>
    <row r="4184" spans="9:9" x14ac:dyDescent="0.25">
      <c r="I4184" s="23"/>
    </row>
    <row r="4185" spans="9:9" x14ac:dyDescent="0.25">
      <c r="I4185" s="23"/>
    </row>
    <row r="4186" spans="9:9" x14ac:dyDescent="0.25">
      <c r="I4186" s="23"/>
    </row>
    <row r="4187" spans="9:9" x14ac:dyDescent="0.25">
      <c r="I4187" s="23"/>
    </row>
    <row r="4188" spans="9:9" x14ac:dyDescent="0.25">
      <c r="I4188" s="23"/>
    </row>
    <row r="4189" spans="9:9" x14ac:dyDescent="0.25">
      <c r="I4189" s="23"/>
    </row>
    <row r="4190" spans="9:9" x14ac:dyDescent="0.25">
      <c r="I4190" s="23"/>
    </row>
    <row r="4191" spans="9:9" x14ac:dyDescent="0.25">
      <c r="I4191" s="23"/>
    </row>
    <row r="4192" spans="9:9" x14ac:dyDescent="0.25">
      <c r="I4192" s="23"/>
    </row>
    <row r="4193" spans="9:9" x14ac:dyDescent="0.25">
      <c r="I4193" s="23"/>
    </row>
    <row r="4194" spans="9:9" x14ac:dyDescent="0.25">
      <c r="I4194" s="23"/>
    </row>
    <row r="4195" spans="9:9" x14ac:dyDescent="0.25">
      <c r="I4195" s="23"/>
    </row>
    <row r="4196" spans="9:9" x14ac:dyDescent="0.25">
      <c r="I4196" s="23"/>
    </row>
    <row r="4197" spans="9:9" x14ac:dyDescent="0.25">
      <c r="I4197" s="23"/>
    </row>
    <row r="4198" spans="9:9" x14ac:dyDescent="0.25">
      <c r="I4198" s="23"/>
    </row>
    <row r="4199" spans="9:9" x14ac:dyDescent="0.25">
      <c r="I4199" s="23"/>
    </row>
    <row r="4200" spans="9:9" x14ac:dyDescent="0.25">
      <c r="I4200" s="23"/>
    </row>
    <row r="4201" spans="9:9" x14ac:dyDescent="0.25">
      <c r="I4201" s="23"/>
    </row>
    <row r="4202" spans="9:9" x14ac:dyDescent="0.25">
      <c r="I4202" s="23"/>
    </row>
    <row r="4203" spans="9:9" x14ac:dyDescent="0.25">
      <c r="I4203" s="23"/>
    </row>
    <row r="4204" spans="9:9" x14ac:dyDescent="0.25">
      <c r="I4204" s="23"/>
    </row>
    <row r="4205" spans="9:9" x14ac:dyDescent="0.25">
      <c r="I4205" s="23"/>
    </row>
    <row r="4206" spans="9:9" x14ac:dyDescent="0.25">
      <c r="I4206" s="23"/>
    </row>
    <row r="4207" spans="9:9" x14ac:dyDescent="0.25">
      <c r="I4207" s="23"/>
    </row>
    <row r="4208" spans="9:9" x14ac:dyDescent="0.25">
      <c r="I4208" s="23"/>
    </row>
    <row r="4209" spans="9:9" x14ac:dyDescent="0.25">
      <c r="I4209" s="23"/>
    </row>
    <row r="4210" spans="9:9" x14ac:dyDescent="0.25">
      <c r="I4210" s="23"/>
    </row>
    <row r="4211" spans="9:9" x14ac:dyDescent="0.25">
      <c r="I4211" s="23"/>
    </row>
    <row r="4212" spans="9:9" x14ac:dyDescent="0.25">
      <c r="I4212" s="23"/>
    </row>
    <row r="4213" spans="9:9" x14ac:dyDescent="0.25">
      <c r="I4213" s="23"/>
    </row>
    <row r="4214" spans="9:9" x14ac:dyDescent="0.25">
      <c r="I4214" s="23"/>
    </row>
    <row r="4215" spans="9:9" x14ac:dyDescent="0.25">
      <c r="I4215" s="23"/>
    </row>
    <row r="4216" spans="9:9" x14ac:dyDescent="0.25">
      <c r="I4216" s="23"/>
    </row>
    <row r="4217" spans="9:9" x14ac:dyDescent="0.25">
      <c r="I4217" s="23"/>
    </row>
    <row r="4218" spans="9:9" x14ac:dyDescent="0.25">
      <c r="I4218" s="23"/>
    </row>
    <row r="4219" spans="9:9" x14ac:dyDescent="0.25">
      <c r="I4219" s="23"/>
    </row>
    <row r="4220" spans="9:9" x14ac:dyDescent="0.25">
      <c r="I4220" s="23"/>
    </row>
    <row r="4221" spans="9:9" x14ac:dyDescent="0.25">
      <c r="I4221" s="23"/>
    </row>
    <row r="4222" spans="9:9" x14ac:dyDescent="0.25">
      <c r="I4222" s="23"/>
    </row>
    <row r="4223" spans="9:9" x14ac:dyDescent="0.25">
      <c r="I4223" s="23"/>
    </row>
    <row r="4224" spans="9:9" x14ac:dyDescent="0.25">
      <c r="I4224" s="23"/>
    </row>
    <row r="4225" spans="9:9" x14ac:dyDescent="0.25">
      <c r="I4225" s="23"/>
    </row>
    <row r="4226" spans="9:9" x14ac:dyDescent="0.25">
      <c r="I4226" s="23"/>
    </row>
    <row r="4227" spans="9:9" x14ac:dyDescent="0.25">
      <c r="I4227" s="23"/>
    </row>
    <row r="4228" spans="9:9" x14ac:dyDescent="0.25">
      <c r="I4228" s="23"/>
    </row>
    <row r="4229" spans="9:9" x14ac:dyDescent="0.25">
      <c r="I4229" s="23"/>
    </row>
    <row r="4230" spans="9:9" x14ac:dyDescent="0.25">
      <c r="I4230" s="23"/>
    </row>
    <row r="4231" spans="9:9" x14ac:dyDescent="0.25">
      <c r="I4231" s="23"/>
    </row>
    <row r="4232" spans="9:9" x14ac:dyDescent="0.25">
      <c r="I4232" s="23"/>
    </row>
    <row r="4233" spans="9:9" x14ac:dyDescent="0.25">
      <c r="I4233" s="23"/>
    </row>
    <row r="4234" spans="9:9" x14ac:dyDescent="0.25">
      <c r="I4234" s="23"/>
    </row>
    <row r="4235" spans="9:9" x14ac:dyDescent="0.25">
      <c r="I4235" s="23"/>
    </row>
    <row r="4236" spans="9:9" x14ac:dyDescent="0.25">
      <c r="I4236" s="23"/>
    </row>
    <row r="4237" spans="9:9" x14ac:dyDescent="0.25">
      <c r="I4237" s="23"/>
    </row>
    <row r="4238" spans="9:9" x14ac:dyDescent="0.25">
      <c r="I4238" s="23"/>
    </row>
    <row r="4239" spans="9:9" x14ac:dyDescent="0.25">
      <c r="I4239" s="23"/>
    </row>
    <row r="4240" spans="9:9" x14ac:dyDescent="0.25">
      <c r="I4240" s="23"/>
    </row>
    <row r="4241" spans="9:9" x14ac:dyDescent="0.25">
      <c r="I4241" s="23"/>
    </row>
    <row r="4242" spans="9:9" x14ac:dyDescent="0.25">
      <c r="I4242" s="23"/>
    </row>
    <row r="4243" spans="9:9" x14ac:dyDescent="0.25">
      <c r="I4243" s="23"/>
    </row>
    <row r="4244" spans="9:9" x14ac:dyDescent="0.25">
      <c r="I4244" s="23"/>
    </row>
    <row r="4245" spans="9:9" x14ac:dyDescent="0.25">
      <c r="I4245" s="23"/>
    </row>
    <row r="4246" spans="9:9" x14ac:dyDescent="0.25">
      <c r="I4246" s="23"/>
    </row>
    <row r="4247" spans="9:9" x14ac:dyDescent="0.25">
      <c r="I4247" s="23"/>
    </row>
    <row r="4248" spans="9:9" x14ac:dyDescent="0.25">
      <c r="I4248" s="23"/>
    </row>
    <row r="4249" spans="9:9" x14ac:dyDescent="0.25">
      <c r="I4249" s="23"/>
    </row>
    <row r="4250" spans="9:9" x14ac:dyDescent="0.25">
      <c r="I4250" s="23"/>
    </row>
    <row r="4251" spans="9:9" x14ac:dyDescent="0.25">
      <c r="I4251" s="23"/>
    </row>
    <row r="4252" spans="9:9" x14ac:dyDescent="0.25">
      <c r="I4252" s="23"/>
    </row>
    <row r="4253" spans="9:9" x14ac:dyDescent="0.25">
      <c r="I4253" s="23"/>
    </row>
    <row r="4254" spans="9:9" x14ac:dyDescent="0.25">
      <c r="I4254" s="23"/>
    </row>
    <row r="4255" spans="9:9" x14ac:dyDescent="0.25">
      <c r="I4255" s="23"/>
    </row>
    <row r="4256" spans="9:9" x14ac:dyDescent="0.25">
      <c r="I4256" s="23"/>
    </row>
    <row r="4257" spans="9:9" x14ac:dyDescent="0.25">
      <c r="I4257" s="23"/>
    </row>
    <row r="4258" spans="9:9" x14ac:dyDescent="0.25">
      <c r="I4258" s="23"/>
    </row>
    <row r="4259" spans="9:9" x14ac:dyDescent="0.25">
      <c r="I4259" s="23"/>
    </row>
    <row r="4260" spans="9:9" x14ac:dyDescent="0.25">
      <c r="I4260" s="23"/>
    </row>
    <row r="4261" spans="9:9" x14ac:dyDescent="0.25">
      <c r="I4261" s="23"/>
    </row>
    <row r="4262" spans="9:9" x14ac:dyDescent="0.25">
      <c r="I4262" s="23"/>
    </row>
    <row r="4263" spans="9:9" x14ac:dyDescent="0.25">
      <c r="I4263" s="23"/>
    </row>
    <row r="4264" spans="9:9" x14ac:dyDescent="0.25">
      <c r="I4264" s="23"/>
    </row>
    <row r="4265" spans="9:9" x14ac:dyDescent="0.25">
      <c r="I4265" s="23"/>
    </row>
    <row r="4266" spans="9:9" x14ac:dyDescent="0.25">
      <c r="I4266" s="23"/>
    </row>
    <row r="4267" spans="9:9" x14ac:dyDescent="0.25">
      <c r="I4267" s="23"/>
    </row>
    <row r="4268" spans="9:9" x14ac:dyDescent="0.25">
      <c r="I4268" s="23"/>
    </row>
    <row r="4269" spans="9:9" x14ac:dyDescent="0.25">
      <c r="I4269" s="23"/>
    </row>
    <row r="4270" spans="9:9" x14ac:dyDescent="0.25">
      <c r="I4270" s="23"/>
    </row>
    <row r="4271" spans="9:9" x14ac:dyDescent="0.25">
      <c r="I4271" s="23"/>
    </row>
    <row r="4272" spans="9:9" x14ac:dyDescent="0.25">
      <c r="I4272" s="23"/>
    </row>
    <row r="4273" spans="9:9" x14ac:dyDescent="0.25">
      <c r="I4273" s="23"/>
    </row>
    <row r="4274" spans="9:9" x14ac:dyDescent="0.25">
      <c r="I4274" s="23"/>
    </row>
    <row r="4275" spans="9:9" x14ac:dyDescent="0.25">
      <c r="I4275" s="23"/>
    </row>
    <row r="4276" spans="9:9" x14ac:dyDescent="0.25">
      <c r="I4276" s="23"/>
    </row>
    <row r="4277" spans="9:9" x14ac:dyDescent="0.25">
      <c r="I4277" s="23"/>
    </row>
    <row r="4278" spans="9:9" x14ac:dyDescent="0.25">
      <c r="I4278" s="23"/>
    </row>
    <row r="4279" spans="9:9" x14ac:dyDescent="0.25">
      <c r="I4279" s="23"/>
    </row>
    <row r="4280" spans="9:9" x14ac:dyDescent="0.25">
      <c r="I4280" s="23"/>
    </row>
    <row r="4281" spans="9:9" x14ac:dyDescent="0.25">
      <c r="I4281" s="23"/>
    </row>
    <row r="4282" spans="9:9" x14ac:dyDescent="0.25">
      <c r="I4282" s="23"/>
    </row>
    <row r="4283" spans="9:9" x14ac:dyDescent="0.25">
      <c r="I4283" s="23"/>
    </row>
    <row r="4284" spans="9:9" x14ac:dyDescent="0.25">
      <c r="I4284" s="23"/>
    </row>
    <row r="4285" spans="9:9" x14ac:dyDescent="0.25">
      <c r="I4285" s="23"/>
    </row>
    <row r="4286" spans="9:9" x14ac:dyDescent="0.25">
      <c r="I4286" s="23"/>
    </row>
    <row r="4287" spans="9:9" x14ac:dyDescent="0.25">
      <c r="I4287" s="23"/>
    </row>
    <row r="4288" spans="9:9" x14ac:dyDescent="0.25">
      <c r="I4288" s="23"/>
    </row>
    <row r="4289" spans="9:9" x14ac:dyDescent="0.25">
      <c r="I4289" s="23"/>
    </row>
    <row r="4290" spans="9:9" x14ac:dyDescent="0.25">
      <c r="I4290" s="23"/>
    </row>
    <row r="4291" spans="9:9" x14ac:dyDescent="0.25">
      <c r="I4291" s="23"/>
    </row>
    <row r="4292" spans="9:9" x14ac:dyDescent="0.25">
      <c r="I4292" s="23"/>
    </row>
    <row r="4293" spans="9:9" x14ac:dyDescent="0.25">
      <c r="I4293" s="23"/>
    </row>
    <row r="4294" spans="9:9" x14ac:dyDescent="0.25">
      <c r="I4294" s="23"/>
    </row>
    <row r="4295" spans="9:9" x14ac:dyDescent="0.25">
      <c r="I4295" s="23"/>
    </row>
    <row r="4296" spans="9:9" x14ac:dyDescent="0.25">
      <c r="I4296" s="23"/>
    </row>
    <row r="4297" spans="9:9" x14ac:dyDescent="0.25">
      <c r="I4297" s="23"/>
    </row>
    <row r="4298" spans="9:9" x14ac:dyDescent="0.25">
      <c r="I4298" s="23"/>
    </row>
    <row r="4299" spans="9:9" x14ac:dyDescent="0.25">
      <c r="I4299" s="23"/>
    </row>
    <row r="4300" spans="9:9" x14ac:dyDescent="0.25">
      <c r="I4300" s="23"/>
    </row>
    <row r="4301" spans="9:9" x14ac:dyDescent="0.25">
      <c r="I4301" s="23"/>
    </row>
    <row r="4302" spans="9:9" x14ac:dyDescent="0.25">
      <c r="I4302" s="23"/>
    </row>
    <row r="4303" spans="9:9" x14ac:dyDescent="0.25">
      <c r="I4303" s="23"/>
    </row>
    <row r="4304" spans="9:9" x14ac:dyDescent="0.25">
      <c r="I4304" s="23"/>
    </row>
    <row r="4305" spans="9:9" x14ac:dyDescent="0.25">
      <c r="I4305" s="23"/>
    </row>
    <row r="4306" spans="9:9" x14ac:dyDescent="0.25">
      <c r="I4306" s="23"/>
    </row>
    <row r="4307" spans="9:9" x14ac:dyDescent="0.25">
      <c r="I4307" s="23"/>
    </row>
    <row r="4308" spans="9:9" x14ac:dyDescent="0.25">
      <c r="I4308" s="23"/>
    </row>
    <row r="4309" spans="9:9" x14ac:dyDescent="0.25">
      <c r="I4309" s="23"/>
    </row>
    <row r="4310" spans="9:9" x14ac:dyDescent="0.25">
      <c r="I4310" s="23"/>
    </row>
    <row r="4311" spans="9:9" x14ac:dyDescent="0.25">
      <c r="I4311" s="23"/>
    </row>
    <row r="4312" spans="9:9" x14ac:dyDescent="0.25">
      <c r="I4312" s="23"/>
    </row>
    <row r="4313" spans="9:9" x14ac:dyDescent="0.25">
      <c r="I4313" s="23"/>
    </row>
    <row r="4314" spans="9:9" x14ac:dyDescent="0.25">
      <c r="I4314" s="23"/>
    </row>
    <row r="4315" spans="9:9" x14ac:dyDescent="0.25">
      <c r="I4315" s="23"/>
    </row>
    <row r="4316" spans="9:9" x14ac:dyDescent="0.25">
      <c r="I4316" s="23"/>
    </row>
    <row r="4317" spans="9:9" x14ac:dyDescent="0.25">
      <c r="I4317" s="23"/>
    </row>
    <row r="4318" spans="9:9" x14ac:dyDescent="0.25">
      <c r="I4318" s="23"/>
    </row>
    <row r="4319" spans="9:9" x14ac:dyDescent="0.25">
      <c r="I4319" s="23"/>
    </row>
    <row r="4320" spans="9:9" x14ac:dyDescent="0.25">
      <c r="I4320" s="23"/>
    </row>
    <row r="4321" spans="9:9" x14ac:dyDescent="0.25">
      <c r="I4321" s="23"/>
    </row>
    <row r="4322" spans="9:9" x14ac:dyDescent="0.25">
      <c r="I4322" s="23"/>
    </row>
    <row r="4323" spans="9:9" x14ac:dyDescent="0.25">
      <c r="I4323" s="23"/>
    </row>
    <row r="4324" spans="9:9" x14ac:dyDescent="0.25">
      <c r="I4324" s="23"/>
    </row>
    <row r="4325" spans="9:9" x14ac:dyDescent="0.25">
      <c r="I4325" s="23"/>
    </row>
    <row r="4326" spans="9:9" x14ac:dyDescent="0.25">
      <c r="I4326" s="23"/>
    </row>
    <row r="4327" spans="9:9" x14ac:dyDescent="0.25">
      <c r="I4327" s="23"/>
    </row>
    <row r="4328" spans="9:9" x14ac:dyDescent="0.25">
      <c r="I4328" s="23"/>
    </row>
    <row r="4329" spans="9:9" x14ac:dyDescent="0.25">
      <c r="I4329" s="23"/>
    </row>
    <row r="4330" spans="9:9" x14ac:dyDescent="0.25">
      <c r="I4330" s="23"/>
    </row>
    <row r="4331" spans="9:9" x14ac:dyDescent="0.25">
      <c r="I4331" s="23"/>
    </row>
    <row r="4332" spans="9:9" x14ac:dyDescent="0.25">
      <c r="I4332" s="23"/>
    </row>
    <row r="4333" spans="9:9" x14ac:dyDescent="0.25">
      <c r="I4333" s="23"/>
    </row>
    <row r="4334" spans="9:9" x14ac:dyDescent="0.25">
      <c r="I4334" s="23"/>
    </row>
    <row r="4335" spans="9:9" x14ac:dyDescent="0.25">
      <c r="I4335" s="23"/>
    </row>
    <row r="4336" spans="9:9" x14ac:dyDescent="0.25">
      <c r="I4336" s="23"/>
    </row>
    <row r="4337" spans="9:9" x14ac:dyDescent="0.25">
      <c r="I4337" s="23"/>
    </row>
    <row r="4338" spans="9:9" x14ac:dyDescent="0.25">
      <c r="I4338" s="23"/>
    </row>
    <row r="4339" spans="9:9" x14ac:dyDescent="0.25">
      <c r="I4339" s="23"/>
    </row>
    <row r="4340" spans="9:9" x14ac:dyDescent="0.25">
      <c r="I4340" s="23"/>
    </row>
    <row r="4341" spans="9:9" x14ac:dyDescent="0.25">
      <c r="I4341" s="23"/>
    </row>
    <row r="4342" spans="9:9" x14ac:dyDescent="0.25">
      <c r="I4342" s="23"/>
    </row>
    <row r="4343" spans="9:9" x14ac:dyDescent="0.25">
      <c r="I4343" s="23"/>
    </row>
    <row r="4344" spans="9:9" x14ac:dyDescent="0.25">
      <c r="I4344" s="23"/>
    </row>
    <row r="4345" spans="9:9" x14ac:dyDescent="0.25">
      <c r="I4345" s="23"/>
    </row>
    <row r="4346" spans="9:9" x14ac:dyDescent="0.25">
      <c r="I4346" s="23"/>
    </row>
    <row r="4347" spans="9:9" x14ac:dyDescent="0.25">
      <c r="I4347" s="23"/>
    </row>
    <row r="4348" spans="9:9" x14ac:dyDescent="0.25">
      <c r="I4348" s="23"/>
    </row>
    <row r="4349" spans="9:9" x14ac:dyDescent="0.25">
      <c r="I4349" s="23"/>
    </row>
    <row r="4350" spans="9:9" x14ac:dyDescent="0.25">
      <c r="I4350" s="23"/>
    </row>
    <row r="4351" spans="9:9" x14ac:dyDescent="0.25">
      <c r="I4351" s="23"/>
    </row>
    <row r="4352" spans="9:9" x14ac:dyDescent="0.25">
      <c r="I4352" s="23"/>
    </row>
    <row r="4353" spans="9:9" x14ac:dyDescent="0.25">
      <c r="I4353" s="23"/>
    </row>
    <row r="4354" spans="9:9" x14ac:dyDescent="0.25">
      <c r="I4354" s="23"/>
    </row>
    <row r="4355" spans="9:9" x14ac:dyDescent="0.25">
      <c r="I4355" s="23"/>
    </row>
    <row r="4356" spans="9:9" x14ac:dyDescent="0.25">
      <c r="I4356" s="23"/>
    </row>
    <row r="4357" spans="9:9" x14ac:dyDescent="0.25">
      <c r="I4357" s="23"/>
    </row>
    <row r="4358" spans="9:9" x14ac:dyDescent="0.25">
      <c r="I4358" s="23"/>
    </row>
    <row r="4359" spans="9:9" x14ac:dyDescent="0.25">
      <c r="I4359" s="23"/>
    </row>
    <row r="4360" spans="9:9" x14ac:dyDescent="0.25">
      <c r="I4360" s="23"/>
    </row>
    <row r="4361" spans="9:9" x14ac:dyDescent="0.25">
      <c r="I4361" s="23"/>
    </row>
    <row r="4362" spans="9:9" x14ac:dyDescent="0.25">
      <c r="I4362" s="23"/>
    </row>
    <row r="4363" spans="9:9" x14ac:dyDescent="0.25">
      <c r="I4363" s="23"/>
    </row>
    <row r="4364" spans="9:9" x14ac:dyDescent="0.25">
      <c r="I4364" s="23"/>
    </row>
    <row r="4365" spans="9:9" x14ac:dyDescent="0.25">
      <c r="I4365" s="23"/>
    </row>
    <row r="4366" spans="9:9" x14ac:dyDescent="0.25">
      <c r="I4366" s="23"/>
    </row>
    <row r="4367" spans="9:9" x14ac:dyDescent="0.25">
      <c r="I4367" s="23"/>
    </row>
    <row r="4368" spans="9:9" x14ac:dyDescent="0.25">
      <c r="I4368" s="23"/>
    </row>
    <row r="4369" spans="9:9" x14ac:dyDescent="0.25">
      <c r="I4369" s="23"/>
    </row>
    <row r="4370" spans="9:9" x14ac:dyDescent="0.25">
      <c r="I4370" s="23"/>
    </row>
    <row r="4371" spans="9:9" x14ac:dyDescent="0.25">
      <c r="I4371" s="23"/>
    </row>
    <row r="4372" spans="9:9" x14ac:dyDescent="0.25">
      <c r="I4372" s="23"/>
    </row>
    <row r="4373" spans="9:9" x14ac:dyDescent="0.25">
      <c r="I4373" s="23"/>
    </row>
    <row r="4374" spans="9:9" x14ac:dyDescent="0.25">
      <c r="I4374" s="23"/>
    </row>
    <row r="4375" spans="9:9" x14ac:dyDescent="0.25">
      <c r="I4375" s="23"/>
    </row>
    <row r="4376" spans="9:9" x14ac:dyDescent="0.25">
      <c r="I4376" s="23"/>
    </row>
    <row r="4377" spans="9:9" x14ac:dyDescent="0.25">
      <c r="I4377" s="23"/>
    </row>
    <row r="4378" spans="9:9" x14ac:dyDescent="0.25">
      <c r="I4378" s="23"/>
    </row>
    <row r="4379" spans="9:9" x14ac:dyDescent="0.25">
      <c r="I4379" s="23"/>
    </row>
    <row r="4380" spans="9:9" x14ac:dyDescent="0.25">
      <c r="I4380" s="23"/>
    </row>
    <row r="4381" spans="9:9" x14ac:dyDescent="0.25">
      <c r="I4381" s="23"/>
    </row>
    <row r="4382" spans="9:9" x14ac:dyDescent="0.25">
      <c r="I4382" s="23"/>
    </row>
    <row r="4383" spans="9:9" x14ac:dyDescent="0.25">
      <c r="I4383" s="23"/>
    </row>
    <row r="4384" spans="9:9" x14ac:dyDescent="0.25">
      <c r="I4384" s="23"/>
    </row>
    <row r="4385" spans="9:9" x14ac:dyDescent="0.25">
      <c r="I4385" s="23"/>
    </row>
    <row r="4386" spans="9:9" x14ac:dyDescent="0.25">
      <c r="I4386" s="23"/>
    </row>
    <row r="4387" spans="9:9" x14ac:dyDescent="0.25">
      <c r="I4387" s="23"/>
    </row>
    <row r="4388" spans="9:9" x14ac:dyDescent="0.25">
      <c r="I4388" s="23"/>
    </row>
    <row r="4389" spans="9:9" x14ac:dyDescent="0.25">
      <c r="I4389" s="23"/>
    </row>
    <row r="4390" spans="9:9" x14ac:dyDescent="0.25">
      <c r="I4390" s="23"/>
    </row>
    <row r="4391" spans="9:9" x14ac:dyDescent="0.25">
      <c r="I4391" s="23"/>
    </row>
    <row r="4392" spans="9:9" x14ac:dyDescent="0.25">
      <c r="I4392" s="23"/>
    </row>
    <row r="4393" spans="9:9" x14ac:dyDescent="0.25">
      <c r="I4393" s="23"/>
    </row>
    <row r="4394" spans="9:9" x14ac:dyDescent="0.25">
      <c r="I4394" s="23"/>
    </row>
    <row r="4395" spans="9:9" x14ac:dyDescent="0.25">
      <c r="I4395" s="23"/>
    </row>
    <row r="4396" spans="9:9" x14ac:dyDescent="0.25">
      <c r="I4396" s="23"/>
    </row>
    <row r="4397" spans="9:9" x14ac:dyDescent="0.25">
      <c r="I4397" s="23"/>
    </row>
    <row r="4398" spans="9:9" x14ac:dyDescent="0.25">
      <c r="I4398" s="23"/>
    </row>
    <row r="4399" spans="9:9" x14ac:dyDescent="0.25">
      <c r="I4399" s="23"/>
    </row>
    <row r="4400" spans="9:9" x14ac:dyDescent="0.25">
      <c r="I4400" s="23"/>
    </row>
    <row r="4401" spans="9:9" x14ac:dyDescent="0.25">
      <c r="I4401" s="23"/>
    </row>
    <row r="4402" spans="9:9" x14ac:dyDescent="0.25">
      <c r="I4402" s="23"/>
    </row>
    <row r="4403" spans="9:9" x14ac:dyDescent="0.25">
      <c r="I4403" s="23"/>
    </row>
    <row r="4404" spans="9:9" x14ac:dyDescent="0.25">
      <c r="I4404" s="23"/>
    </row>
    <row r="4405" spans="9:9" x14ac:dyDescent="0.25">
      <c r="I4405" s="23"/>
    </row>
    <row r="4406" spans="9:9" x14ac:dyDescent="0.25">
      <c r="I4406" s="23"/>
    </row>
    <row r="4407" spans="9:9" x14ac:dyDescent="0.25">
      <c r="I4407" s="23"/>
    </row>
    <row r="4408" spans="9:9" x14ac:dyDescent="0.25">
      <c r="I4408" s="23"/>
    </row>
    <row r="4409" spans="9:9" x14ac:dyDescent="0.25">
      <c r="I4409" s="23"/>
    </row>
    <row r="4410" spans="9:9" x14ac:dyDescent="0.25">
      <c r="I4410" s="23"/>
    </row>
    <row r="4411" spans="9:9" x14ac:dyDescent="0.25">
      <c r="I4411" s="23"/>
    </row>
    <row r="4412" spans="9:9" x14ac:dyDescent="0.25">
      <c r="I4412" s="23"/>
    </row>
    <row r="4413" spans="9:9" x14ac:dyDescent="0.25">
      <c r="I4413" s="23"/>
    </row>
    <row r="4414" spans="9:9" x14ac:dyDescent="0.25">
      <c r="I4414" s="23"/>
    </row>
    <row r="4415" spans="9:9" x14ac:dyDescent="0.25">
      <c r="I4415" s="23"/>
    </row>
    <row r="4416" spans="9:9" x14ac:dyDescent="0.25">
      <c r="I4416" s="23"/>
    </row>
    <row r="4417" spans="9:9" x14ac:dyDescent="0.25">
      <c r="I4417" s="23"/>
    </row>
    <row r="4418" spans="9:9" x14ac:dyDescent="0.25">
      <c r="I4418" s="23"/>
    </row>
    <row r="4419" spans="9:9" x14ac:dyDescent="0.25">
      <c r="I4419" s="23"/>
    </row>
    <row r="4420" spans="9:9" x14ac:dyDescent="0.25">
      <c r="I4420" s="23"/>
    </row>
    <row r="4421" spans="9:9" x14ac:dyDescent="0.25">
      <c r="I4421" s="23"/>
    </row>
    <row r="4422" spans="9:9" x14ac:dyDescent="0.25">
      <c r="I4422" s="23"/>
    </row>
    <row r="4423" spans="9:9" x14ac:dyDescent="0.25">
      <c r="I4423" s="23"/>
    </row>
    <row r="4424" spans="9:9" x14ac:dyDescent="0.25">
      <c r="I4424" s="23"/>
    </row>
    <row r="4425" spans="9:9" x14ac:dyDescent="0.25">
      <c r="I4425" s="23"/>
    </row>
    <row r="4426" spans="9:9" x14ac:dyDescent="0.25">
      <c r="I4426" s="23"/>
    </row>
    <row r="4427" spans="9:9" x14ac:dyDescent="0.25">
      <c r="I4427" s="23"/>
    </row>
    <row r="4428" spans="9:9" x14ac:dyDescent="0.25">
      <c r="I4428" s="23"/>
    </row>
    <row r="4429" spans="9:9" x14ac:dyDescent="0.25">
      <c r="I4429" s="23"/>
    </row>
    <row r="4430" spans="9:9" x14ac:dyDescent="0.25">
      <c r="I4430" s="23"/>
    </row>
    <row r="4431" spans="9:9" x14ac:dyDescent="0.25">
      <c r="I4431" s="23"/>
    </row>
    <row r="4432" spans="9:9" x14ac:dyDescent="0.25">
      <c r="I4432" s="23"/>
    </row>
    <row r="4433" spans="9:9" x14ac:dyDescent="0.25">
      <c r="I4433" s="23"/>
    </row>
    <row r="4434" spans="9:9" x14ac:dyDescent="0.25">
      <c r="I4434" s="23"/>
    </row>
    <row r="4435" spans="9:9" x14ac:dyDescent="0.25">
      <c r="I4435" s="23"/>
    </row>
    <row r="4436" spans="9:9" x14ac:dyDescent="0.25">
      <c r="I4436" s="23"/>
    </row>
    <row r="4437" spans="9:9" x14ac:dyDescent="0.25">
      <c r="I4437" s="23"/>
    </row>
    <row r="4438" spans="9:9" x14ac:dyDescent="0.25">
      <c r="I4438" s="23"/>
    </row>
    <row r="4439" spans="9:9" x14ac:dyDescent="0.25">
      <c r="I4439" s="23"/>
    </row>
    <row r="4440" spans="9:9" x14ac:dyDescent="0.25">
      <c r="I4440" s="23"/>
    </row>
    <row r="4441" spans="9:9" x14ac:dyDescent="0.25">
      <c r="I4441" s="23"/>
    </row>
    <row r="4442" spans="9:9" x14ac:dyDescent="0.25">
      <c r="I4442" s="23"/>
    </row>
    <row r="4443" spans="9:9" x14ac:dyDescent="0.25">
      <c r="I4443" s="23"/>
    </row>
    <row r="4444" spans="9:9" x14ac:dyDescent="0.25">
      <c r="I4444" s="23"/>
    </row>
    <row r="4445" spans="9:9" x14ac:dyDescent="0.25">
      <c r="I4445" s="23"/>
    </row>
    <row r="4446" spans="9:9" x14ac:dyDescent="0.25">
      <c r="I4446" s="23"/>
    </row>
    <row r="4447" spans="9:9" x14ac:dyDescent="0.25">
      <c r="I4447" s="23"/>
    </row>
    <row r="4448" spans="9:9" x14ac:dyDescent="0.25">
      <c r="I4448" s="23"/>
    </row>
    <row r="4449" spans="9:9" x14ac:dyDescent="0.25">
      <c r="I4449" s="23"/>
    </row>
    <row r="4450" spans="9:9" x14ac:dyDescent="0.25">
      <c r="I4450" s="23"/>
    </row>
    <row r="4451" spans="9:9" x14ac:dyDescent="0.25">
      <c r="I4451" s="23"/>
    </row>
    <row r="4452" spans="9:9" x14ac:dyDescent="0.25">
      <c r="I4452" s="23"/>
    </row>
    <row r="4453" spans="9:9" x14ac:dyDescent="0.25">
      <c r="I4453" s="23"/>
    </row>
    <row r="4454" spans="9:9" x14ac:dyDescent="0.25">
      <c r="I4454" s="23"/>
    </row>
    <row r="4455" spans="9:9" x14ac:dyDescent="0.25">
      <c r="I4455" s="23"/>
    </row>
    <row r="4456" spans="9:9" x14ac:dyDescent="0.25">
      <c r="I4456" s="23"/>
    </row>
    <row r="4457" spans="9:9" x14ac:dyDescent="0.25">
      <c r="I4457" s="23"/>
    </row>
    <row r="4458" spans="9:9" x14ac:dyDescent="0.25">
      <c r="I4458" s="23"/>
    </row>
    <row r="4459" spans="9:9" x14ac:dyDescent="0.25">
      <c r="I4459" s="23"/>
    </row>
    <row r="4460" spans="9:9" x14ac:dyDescent="0.25">
      <c r="I4460" s="23"/>
    </row>
    <row r="4461" spans="9:9" x14ac:dyDescent="0.25">
      <c r="I4461" s="23"/>
    </row>
    <row r="4462" spans="9:9" x14ac:dyDescent="0.25">
      <c r="I4462" s="23"/>
    </row>
    <row r="4463" spans="9:9" x14ac:dyDescent="0.25">
      <c r="I4463" s="23"/>
    </row>
    <row r="4464" spans="9:9" x14ac:dyDescent="0.25">
      <c r="I4464" s="23"/>
    </row>
    <row r="4465" spans="9:9" x14ac:dyDescent="0.25">
      <c r="I4465" s="23"/>
    </row>
    <row r="4466" spans="9:9" x14ac:dyDescent="0.25">
      <c r="I4466" s="23"/>
    </row>
    <row r="4467" spans="9:9" x14ac:dyDescent="0.25">
      <c r="I4467" s="23"/>
    </row>
    <row r="4468" spans="9:9" x14ac:dyDescent="0.25">
      <c r="I4468" s="23"/>
    </row>
    <row r="4469" spans="9:9" x14ac:dyDescent="0.25">
      <c r="I4469" s="23"/>
    </row>
    <row r="4470" spans="9:9" x14ac:dyDescent="0.25">
      <c r="I4470" s="23"/>
    </row>
    <row r="4471" spans="9:9" x14ac:dyDescent="0.25">
      <c r="I4471" s="23"/>
    </row>
    <row r="4472" spans="9:9" x14ac:dyDescent="0.25">
      <c r="I4472" s="23"/>
    </row>
    <row r="4473" spans="9:9" x14ac:dyDescent="0.25">
      <c r="I4473" s="23"/>
    </row>
    <row r="4474" spans="9:9" x14ac:dyDescent="0.25">
      <c r="I4474" s="23"/>
    </row>
    <row r="4475" spans="9:9" x14ac:dyDescent="0.25">
      <c r="I4475" s="23"/>
    </row>
    <row r="4476" spans="9:9" x14ac:dyDescent="0.25">
      <c r="I4476" s="23"/>
    </row>
    <row r="4477" spans="9:9" x14ac:dyDescent="0.25">
      <c r="I4477" s="23"/>
    </row>
    <row r="4478" spans="9:9" x14ac:dyDescent="0.25">
      <c r="I4478" s="23"/>
    </row>
    <row r="4479" spans="9:9" x14ac:dyDescent="0.25">
      <c r="I4479" s="23"/>
    </row>
    <row r="4480" spans="9:9" x14ac:dyDescent="0.25">
      <c r="I4480" s="23"/>
    </row>
    <row r="4481" spans="9:9" x14ac:dyDescent="0.25">
      <c r="I4481" s="23"/>
    </row>
    <row r="4482" spans="9:9" x14ac:dyDescent="0.25">
      <c r="I4482" s="23"/>
    </row>
    <row r="4483" spans="9:9" x14ac:dyDescent="0.25">
      <c r="I4483" s="23"/>
    </row>
    <row r="4484" spans="9:9" x14ac:dyDescent="0.25">
      <c r="I4484" s="23"/>
    </row>
    <row r="4485" spans="9:9" x14ac:dyDescent="0.25">
      <c r="I4485" s="23"/>
    </row>
    <row r="4486" spans="9:9" x14ac:dyDescent="0.25">
      <c r="I4486" s="23"/>
    </row>
    <row r="4487" spans="9:9" x14ac:dyDescent="0.25">
      <c r="I4487" s="23"/>
    </row>
    <row r="4488" spans="9:9" x14ac:dyDescent="0.25">
      <c r="I4488" s="23"/>
    </row>
    <row r="4489" spans="9:9" x14ac:dyDescent="0.25">
      <c r="I4489" s="23"/>
    </row>
    <row r="4490" spans="9:9" x14ac:dyDescent="0.25">
      <c r="I4490" s="23"/>
    </row>
    <row r="4491" spans="9:9" x14ac:dyDescent="0.25">
      <c r="I4491" s="23"/>
    </row>
    <row r="4492" spans="9:9" x14ac:dyDescent="0.25">
      <c r="I4492" s="23"/>
    </row>
    <row r="4493" spans="9:9" x14ac:dyDescent="0.25">
      <c r="I4493" s="23"/>
    </row>
    <row r="4494" spans="9:9" x14ac:dyDescent="0.25">
      <c r="I4494" s="23"/>
    </row>
    <row r="4495" spans="9:9" x14ac:dyDescent="0.25">
      <c r="I4495" s="23"/>
    </row>
    <row r="4496" spans="9:9" x14ac:dyDescent="0.25">
      <c r="I4496" s="23"/>
    </row>
    <row r="4497" spans="9:9" x14ac:dyDescent="0.25">
      <c r="I4497" s="23"/>
    </row>
    <row r="4498" spans="9:9" x14ac:dyDescent="0.25">
      <c r="I4498" s="23"/>
    </row>
    <row r="4499" spans="9:9" x14ac:dyDescent="0.25">
      <c r="I4499" s="23"/>
    </row>
    <row r="4500" spans="9:9" x14ac:dyDescent="0.25">
      <c r="I4500" s="23"/>
    </row>
    <row r="4501" spans="9:9" x14ac:dyDescent="0.25">
      <c r="I4501" s="23"/>
    </row>
    <row r="4502" spans="9:9" x14ac:dyDescent="0.25">
      <c r="I4502" s="23"/>
    </row>
    <row r="4503" spans="9:9" x14ac:dyDescent="0.25">
      <c r="I4503" s="23"/>
    </row>
    <row r="4504" spans="9:9" x14ac:dyDescent="0.25">
      <c r="I4504" s="23"/>
    </row>
    <row r="4505" spans="9:9" x14ac:dyDescent="0.25">
      <c r="I4505" s="23"/>
    </row>
    <row r="4506" spans="9:9" x14ac:dyDescent="0.25">
      <c r="I4506" s="23"/>
    </row>
    <row r="4507" spans="9:9" x14ac:dyDescent="0.25">
      <c r="I4507" s="23"/>
    </row>
    <row r="4508" spans="9:9" x14ac:dyDescent="0.25">
      <c r="I4508" s="23"/>
    </row>
    <row r="4509" spans="9:9" x14ac:dyDescent="0.25">
      <c r="I4509" s="23"/>
    </row>
    <row r="4510" spans="9:9" x14ac:dyDescent="0.25">
      <c r="I4510" s="23"/>
    </row>
    <row r="4511" spans="9:9" x14ac:dyDescent="0.25">
      <c r="I4511" s="23"/>
    </row>
    <row r="4512" spans="9:9" x14ac:dyDescent="0.25">
      <c r="I4512" s="23"/>
    </row>
    <row r="4513" spans="9:9" x14ac:dyDescent="0.25">
      <c r="I4513" s="23"/>
    </row>
    <row r="4514" spans="9:9" x14ac:dyDescent="0.25">
      <c r="I4514" s="23"/>
    </row>
    <row r="4515" spans="9:9" x14ac:dyDescent="0.25">
      <c r="I4515" s="23"/>
    </row>
    <row r="4516" spans="9:9" x14ac:dyDescent="0.25">
      <c r="I4516" s="23"/>
    </row>
    <row r="4517" spans="9:9" x14ac:dyDescent="0.25">
      <c r="I4517" s="23"/>
    </row>
    <row r="4518" spans="9:9" x14ac:dyDescent="0.25">
      <c r="I4518" s="23"/>
    </row>
    <row r="4519" spans="9:9" x14ac:dyDescent="0.25">
      <c r="I4519" s="23"/>
    </row>
    <row r="4520" spans="9:9" x14ac:dyDescent="0.25">
      <c r="I4520" s="23"/>
    </row>
    <row r="4521" spans="9:9" x14ac:dyDescent="0.25">
      <c r="I4521" s="23"/>
    </row>
    <row r="4522" spans="9:9" x14ac:dyDescent="0.25">
      <c r="I4522" s="23"/>
    </row>
    <row r="4523" spans="9:9" x14ac:dyDescent="0.25">
      <c r="I4523" s="23"/>
    </row>
    <row r="4524" spans="9:9" x14ac:dyDescent="0.25">
      <c r="I4524" s="23"/>
    </row>
    <row r="4525" spans="9:9" x14ac:dyDescent="0.25">
      <c r="I4525" s="23"/>
    </row>
    <row r="4526" spans="9:9" x14ac:dyDescent="0.25">
      <c r="I4526" s="23"/>
    </row>
    <row r="4527" spans="9:9" x14ac:dyDescent="0.25">
      <c r="I4527" s="23"/>
    </row>
    <row r="4528" spans="9:9" x14ac:dyDescent="0.25">
      <c r="I4528" s="23"/>
    </row>
    <row r="4529" spans="9:9" x14ac:dyDescent="0.25">
      <c r="I4529" s="23"/>
    </row>
    <row r="4530" spans="9:9" x14ac:dyDescent="0.25">
      <c r="I4530" s="23"/>
    </row>
    <row r="4531" spans="9:9" x14ac:dyDescent="0.25">
      <c r="I4531" s="23"/>
    </row>
    <row r="4532" spans="9:9" x14ac:dyDescent="0.25">
      <c r="I4532" s="23"/>
    </row>
    <row r="4533" spans="9:9" x14ac:dyDescent="0.25">
      <c r="I4533" s="23"/>
    </row>
    <row r="4534" spans="9:9" x14ac:dyDescent="0.25">
      <c r="I4534" s="23"/>
    </row>
    <row r="4535" spans="9:9" x14ac:dyDescent="0.25">
      <c r="I4535" s="23"/>
    </row>
    <row r="4536" spans="9:9" x14ac:dyDescent="0.25">
      <c r="I4536" s="23"/>
    </row>
    <row r="4537" spans="9:9" x14ac:dyDescent="0.25">
      <c r="I4537" s="23"/>
    </row>
    <row r="4538" spans="9:9" x14ac:dyDescent="0.25">
      <c r="I4538" s="23"/>
    </row>
    <row r="4539" spans="9:9" x14ac:dyDescent="0.25">
      <c r="I4539" s="23"/>
    </row>
    <row r="4540" spans="9:9" x14ac:dyDescent="0.25">
      <c r="I4540" s="23"/>
    </row>
    <row r="4541" spans="9:9" x14ac:dyDescent="0.25">
      <c r="I4541" s="23"/>
    </row>
    <row r="4542" spans="9:9" x14ac:dyDescent="0.25">
      <c r="I4542" s="23"/>
    </row>
    <row r="4543" spans="9:9" x14ac:dyDescent="0.25">
      <c r="I4543" s="23"/>
    </row>
    <row r="4544" spans="9:9" x14ac:dyDescent="0.25">
      <c r="I4544" s="23"/>
    </row>
    <row r="4545" spans="9:9" x14ac:dyDescent="0.25">
      <c r="I4545" s="23"/>
    </row>
    <row r="4546" spans="9:9" x14ac:dyDescent="0.25">
      <c r="I4546" s="23"/>
    </row>
    <row r="4547" spans="9:9" x14ac:dyDescent="0.25">
      <c r="I4547" s="23"/>
    </row>
    <row r="4548" spans="9:9" x14ac:dyDescent="0.25">
      <c r="I4548" s="23"/>
    </row>
    <row r="4549" spans="9:9" x14ac:dyDescent="0.25">
      <c r="I4549" s="23"/>
    </row>
    <row r="4550" spans="9:9" x14ac:dyDescent="0.25">
      <c r="I4550" s="23"/>
    </row>
    <row r="4551" spans="9:9" x14ac:dyDescent="0.25">
      <c r="I4551" s="23"/>
    </row>
    <row r="4552" spans="9:9" x14ac:dyDescent="0.25">
      <c r="I4552" s="23"/>
    </row>
    <row r="4553" spans="9:9" x14ac:dyDescent="0.25">
      <c r="I4553" s="23"/>
    </row>
    <row r="4554" spans="9:9" x14ac:dyDescent="0.25">
      <c r="I4554" s="23"/>
    </row>
    <row r="4555" spans="9:9" x14ac:dyDescent="0.25">
      <c r="I4555" s="23"/>
    </row>
    <row r="4556" spans="9:9" x14ac:dyDescent="0.25">
      <c r="I4556" s="23"/>
    </row>
    <row r="4557" spans="9:9" x14ac:dyDescent="0.25">
      <c r="I4557" s="23"/>
    </row>
    <row r="4558" spans="9:9" x14ac:dyDescent="0.25">
      <c r="I4558" s="23"/>
    </row>
    <row r="4559" spans="9:9" x14ac:dyDescent="0.25">
      <c r="I4559" s="23"/>
    </row>
    <row r="4560" spans="9:9" x14ac:dyDescent="0.25">
      <c r="I4560" s="23"/>
    </row>
    <row r="4561" spans="9:9" x14ac:dyDescent="0.25">
      <c r="I4561" s="23"/>
    </row>
    <row r="4562" spans="9:9" x14ac:dyDescent="0.25">
      <c r="I4562" s="23"/>
    </row>
    <row r="4563" spans="9:9" x14ac:dyDescent="0.25">
      <c r="I4563" s="23"/>
    </row>
    <row r="4564" spans="9:9" x14ac:dyDescent="0.25">
      <c r="I4564" s="23"/>
    </row>
    <row r="4565" spans="9:9" x14ac:dyDescent="0.25">
      <c r="I4565" s="23"/>
    </row>
    <row r="4566" spans="9:9" x14ac:dyDescent="0.25">
      <c r="I4566" s="23"/>
    </row>
    <row r="4567" spans="9:9" x14ac:dyDescent="0.25">
      <c r="I4567" s="23"/>
    </row>
    <row r="4568" spans="9:9" x14ac:dyDescent="0.25">
      <c r="I4568" s="23"/>
    </row>
    <row r="4569" spans="9:9" x14ac:dyDescent="0.25">
      <c r="I4569" s="23"/>
    </row>
    <row r="4570" spans="9:9" x14ac:dyDescent="0.25">
      <c r="I4570" s="23"/>
    </row>
    <row r="4571" spans="9:9" x14ac:dyDescent="0.25">
      <c r="I4571" s="23"/>
    </row>
    <row r="4572" spans="9:9" x14ac:dyDescent="0.25">
      <c r="I4572" s="23"/>
    </row>
    <row r="4573" spans="9:9" x14ac:dyDescent="0.25">
      <c r="I4573" s="23"/>
    </row>
    <row r="4574" spans="9:9" x14ac:dyDescent="0.25">
      <c r="I4574" s="23"/>
    </row>
    <row r="4575" spans="9:9" x14ac:dyDescent="0.25">
      <c r="I4575" s="23"/>
    </row>
    <row r="4576" spans="9:9" x14ac:dyDescent="0.25">
      <c r="I4576" s="23"/>
    </row>
    <row r="4577" spans="9:9" x14ac:dyDescent="0.25">
      <c r="I4577" s="23"/>
    </row>
    <row r="4578" spans="9:9" x14ac:dyDescent="0.25">
      <c r="I4578" s="23"/>
    </row>
    <row r="4579" spans="9:9" x14ac:dyDescent="0.25">
      <c r="I4579" s="23"/>
    </row>
    <row r="4580" spans="9:9" x14ac:dyDescent="0.25">
      <c r="I4580" s="23"/>
    </row>
    <row r="4581" spans="9:9" x14ac:dyDescent="0.25">
      <c r="I4581" s="23"/>
    </row>
    <row r="4582" spans="9:9" x14ac:dyDescent="0.25">
      <c r="I4582" s="23"/>
    </row>
    <row r="4583" spans="9:9" x14ac:dyDescent="0.25">
      <c r="I4583" s="23"/>
    </row>
    <row r="4584" spans="9:9" x14ac:dyDescent="0.25">
      <c r="I4584" s="23"/>
    </row>
    <row r="4585" spans="9:9" x14ac:dyDescent="0.25">
      <c r="I4585" s="23"/>
    </row>
    <row r="4586" spans="9:9" x14ac:dyDescent="0.25">
      <c r="I4586" s="23"/>
    </row>
    <row r="4587" spans="9:9" x14ac:dyDescent="0.25">
      <c r="I4587" s="23"/>
    </row>
    <row r="4588" spans="9:9" x14ac:dyDescent="0.25">
      <c r="I4588" s="23"/>
    </row>
    <row r="4589" spans="9:9" x14ac:dyDescent="0.25">
      <c r="I4589" s="23"/>
    </row>
    <row r="4590" spans="9:9" x14ac:dyDescent="0.25">
      <c r="I4590" s="23"/>
    </row>
    <row r="4591" spans="9:9" x14ac:dyDescent="0.25">
      <c r="I4591" s="23"/>
    </row>
    <row r="4592" spans="9:9" x14ac:dyDescent="0.25">
      <c r="I4592" s="23"/>
    </row>
    <row r="4593" spans="9:9" x14ac:dyDescent="0.25">
      <c r="I4593" s="23"/>
    </row>
    <row r="4594" spans="9:9" x14ac:dyDescent="0.25">
      <c r="I4594" s="23"/>
    </row>
    <row r="4595" spans="9:9" x14ac:dyDescent="0.25">
      <c r="I4595" s="23"/>
    </row>
    <row r="4596" spans="9:9" x14ac:dyDescent="0.25">
      <c r="I4596" s="23"/>
    </row>
    <row r="4597" spans="9:9" x14ac:dyDescent="0.25">
      <c r="I4597" s="23"/>
    </row>
    <row r="4598" spans="9:9" x14ac:dyDescent="0.25">
      <c r="I4598" s="23"/>
    </row>
    <row r="4599" spans="9:9" x14ac:dyDescent="0.25">
      <c r="I4599" s="23"/>
    </row>
    <row r="4600" spans="9:9" x14ac:dyDescent="0.25">
      <c r="I4600" s="23"/>
    </row>
    <row r="4601" spans="9:9" x14ac:dyDescent="0.25">
      <c r="I4601" s="23"/>
    </row>
    <row r="4602" spans="9:9" x14ac:dyDescent="0.25">
      <c r="I4602" s="23"/>
    </row>
    <row r="4603" spans="9:9" x14ac:dyDescent="0.25">
      <c r="I4603" s="23"/>
    </row>
    <row r="4604" spans="9:9" x14ac:dyDescent="0.25">
      <c r="I4604" s="23"/>
    </row>
    <row r="4605" spans="9:9" x14ac:dyDescent="0.25">
      <c r="I4605" s="23"/>
    </row>
    <row r="4606" spans="9:9" x14ac:dyDescent="0.25">
      <c r="I4606" s="23"/>
    </row>
    <row r="4607" spans="9:9" x14ac:dyDescent="0.25">
      <c r="I4607" s="23"/>
    </row>
    <row r="4608" spans="9:9" x14ac:dyDescent="0.25">
      <c r="I4608" s="23"/>
    </row>
    <row r="4609" spans="9:9" x14ac:dyDescent="0.25">
      <c r="I4609" s="23"/>
    </row>
    <row r="4610" spans="9:9" x14ac:dyDescent="0.25">
      <c r="I4610" s="23"/>
    </row>
    <row r="4611" spans="9:9" x14ac:dyDescent="0.25">
      <c r="I4611" s="23"/>
    </row>
    <row r="4612" spans="9:9" x14ac:dyDescent="0.25">
      <c r="I4612" s="23"/>
    </row>
    <row r="4613" spans="9:9" x14ac:dyDescent="0.25">
      <c r="I4613" s="23"/>
    </row>
    <row r="4614" spans="9:9" x14ac:dyDescent="0.25">
      <c r="I4614" s="23"/>
    </row>
    <row r="4615" spans="9:9" x14ac:dyDescent="0.25">
      <c r="I4615" s="23"/>
    </row>
    <row r="4616" spans="9:9" x14ac:dyDescent="0.25">
      <c r="I4616" s="23"/>
    </row>
    <row r="4617" spans="9:9" x14ac:dyDescent="0.25">
      <c r="I4617" s="23"/>
    </row>
    <row r="4618" spans="9:9" x14ac:dyDescent="0.25">
      <c r="I4618" s="23"/>
    </row>
    <row r="4619" spans="9:9" x14ac:dyDescent="0.25">
      <c r="I4619" s="23"/>
    </row>
    <row r="4620" spans="9:9" x14ac:dyDescent="0.25">
      <c r="I4620" s="23"/>
    </row>
    <row r="4621" spans="9:9" x14ac:dyDescent="0.25">
      <c r="I4621" s="23"/>
    </row>
    <row r="4622" spans="9:9" x14ac:dyDescent="0.25">
      <c r="I4622" s="23"/>
    </row>
    <row r="4623" spans="9:9" x14ac:dyDescent="0.25">
      <c r="I4623" s="23"/>
    </row>
    <row r="4624" spans="9:9" x14ac:dyDescent="0.25">
      <c r="I4624" s="23"/>
    </row>
    <row r="4625" spans="9:9" x14ac:dyDescent="0.25">
      <c r="I4625" s="23"/>
    </row>
    <row r="4626" spans="9:9" x14ac:dyDescent="0.25">
      <c r="I4626" s="23"/>
    </row>
    <row r="4627" spans="9:9" x14ac:dyDescent="0.25">
      <c r="I4627" s="23"/>
    </row>
    <row r="4628" spans="9:9" x14ac:dyDescent="0.25">
      <c r="I4628" s="23"/>
    </row>
    <row r="4629" spans="9:9" x14ac:dyDescent="0.25">
      <c r="I4629" s="23"/>
    </row>
    <row r="4630" spans="9:9" x14ac:dyDescent="0.25">
      <c r="I4630" s="23"/>
    </row>
    <row r="4631" spans="9:9" x14ac:dyDescent="0.25">
      <c r="I4631" s="23"/>
    </row>
    <row r="4632" spans="9:9" x14ac:dyDescent="0.25">
      <c r="I4632" s="23"/>
    </row>
    <row r="4633" spans="9:9" x14ac:dyDescent="0.25">
      <c r="I4633" s="23"/>
    </row>
    <row r="4634" spans="9:9" x14ac:dyDescent="0.25">
      <c r="I4634" s="23"/>
    </row>
    <row r="4635" spans="9:9" x14ac:dyDescent="0.25">
      <c r="I4635" s="23"/>
    </row>
    <row r="4636" spans="9:9" x14ac:dyDescent="0.25">
      <c r="I4636" s="23"/>
    </row>
    <row r="4637" spans="9:9" x14ac:dyDescent="0.25">
      <c r="I4637" s="23"/>
    </row>
    <row r="4638" spans="9:9" x14ac:dyDescent="0.25">
      <c r="I4638" s="23"/>
    </row>
    <row r="4639" spans="9:9" x14ac:dyDescent="0.25">
      <c r="I4639" s="23"/>
    </row>
    <row r="4640" spans="9:9" x14ac:dyDescent="0.25">
      <c r="I4640" s="23"/>
    </row>
    <row r="4641" spans="9:9" x14ac:dyDescent="0.25">
      <c r="I4641" s="23"/>
    </row>
    <row r="4642" spans="9:9" x14ac:dyDescent="0.25">
      <c r="I4642" s="23"/>
    </row>
    <row r="4643" spans="9:9" x14ac:dyDescent="0.25">
      <c r="I4643" s="23"/>
    </row>
    <row r="4644" spans="9:9" x14ac:dyDescent="0.25">
      <c r="I4644" s="23"/>
    </row>
    <row r="4645" spans="9:9" x14ac:dyDescent="0.25">
      <c r="I4645" s="23"/>
    </row>
    <row r="4646" spans="9:9" x14ac:dyDescent="0.25">
      <c r="I4646" s="23"/>
    </row>
    <row r="4647" spans="9:9" x14ac:dyDescent="0.25">
      <c r="I4647" s="23"/>
    </row>
    <row r="4648" spans="9:9" x14ac:dyDescent="0.25">
      <c r="I4648" s="23"/>
    </row>
    <row r="4649" spans="9:9" x14ac:dyDescent="0.25">
      <c r="I4649" s="23"/>
    </row>
    <row r="4650" spans="9:9" x14ac:dyDescent="0.25">
      <c r="I4650" s="23"/>
    </row>
    <row r="4651" spans="9:9" x14ac:dyDescent="0.25">
      <c r="I4651" s="23"/>
    </row>
    <row r="4652" spans="9:9" x14ac:dyDescent="0.25">
      <c r="I4652" s="23"/>
    </row>
    <row r="4653" spans="9:9" x14ac:dyDescent="0.25">
      <c r="I4653" s="23"/>
    </row>
    <row r="4654" spans="9:9" x14ac:dyDescent="0.25">
      <c r="I4654" s="23"/>
    </row>
    <row r="4655" spans="9:9" x14ac:dyDescent="0.25">
      <c r="I4655" s="23"/>
    </row>
    <row r="4656" spans="9:9" x14ac:dyDescent="0.25">
      <c r="I4656" s="23"/>
    </row>
    <row r="4657" spans="9:9" x14ac:dyDescent="0.25">
      <c r="I4657" s="23"/>
    </row>
    <row r="4658" spans="9:9" x14ac:dyDescent="0.25">
      <c r="I4658" s="23"/>
    </row>
    <row r="4659" spans="9:9" x14ac:dyDescent="0.25">
      <c r="I4659" s="23"/>
    </row>
    <row r="4660" spans="9:9" x14ac:dyDescent="0.25">
      <c r="I4660" s="23"/>
    </row>
    <row r="4661" spans="9:9" x14ac:dyDescent="0.25">
      <c r="I4661" s="23"/>
    </row>
    <row r="4662" spans="9:9" x14ac:dyDescent="0.25">
      <c r="I4662" s="23"/>
    </row>
    <row r="4663" spans="9:9" x14ac:dyDescent="0.25">
      <c r="I4663" s="23"/>
    </row>
    <row r="4664" spans="9:9" x14ac:dyDescent="0.25">
      <c r="I4664" s="23"/>
    </row>
    <row r="4665" spans="9:9" x14ac:dyDescent="0.25">
      <c r="I4665" s="23"/>
    </row>
    <row r="4666" spans="9:9" x14ac:dyDescent="0.25">
      <c r="I4666" s="23"/>
    </row>
    <row r="4667" spans="9:9" x14ac:dyDescent="0.25">
      <c r="I4667" s="23"/>
    </row>
    <row r="4668" spans="9:9" x14ac:dyDescent="0.25">
      <c r="I4668" s="23"/>
    </row>
    <row r="4669" spans="9:9" x14ac:dyDescent="0.25">
      <c r="I4669" s="23"/>
    </row>
    <row r="4670" spans="9:9" x14ac:dyDescent="0.25">
      <c r="I4670" s="23"/>
    </row>
    <row r="4671" spans="9:9" x14ac:dyDescent="0.25">
      <c r="I4671" s="23"/>
    </row>
    <row r="4672" spans="9:9" x14ac:dyDescent="0.25">
      <c r="I4672" s="23"/>
    </row>
    <row r="4673" spans="9:9" x14ac:dyDescent="0.25">
      <c r="I4673" s="23"/>
    </row>
    <row r="4674" spans="9:9" x14ac:dyDescent="0.25">
      <c r="I4674" s="23"/>
    </row>
    <row r="4675" spans="9:9" x14ac:dyDescent="0.25">
      <c r="I4675" s="23"/>
    </row>
    <row r="4676" spans="9:9" x14ac:dyDescent="0.25">
      <c r="I4676" s="23"/>
    </row>
    <row r="4677" spans="9:9" x14ac:dyDescent="0.25">
      <c r="I4677" s="23"/>
    </row>
    <row r="4678" spans="9:9" x14ac:dyDescent="0.25">
      <c r="I4678" s="23"/>
    </row>
    <row r="4679" spans="9:9" x14ac:dyDescent="0.25">
      <c r="I4679" s="23"/>
    </row>
    <row r="4680" spans="9:9" x14ac:dyDescent="0.25">
      <c r="I4680" s="23"/>
    </row>
    <row r="4681" spans="9:9" x14ac:dyDescent="0.25">
      <c r="I4681" s="23"/>
    </row>
    <row r="4682" spans="9:9" x14ac:dyDescent="0.25">
      <c r="I4682" s="23"/>
    </row>
    <row r="4683" spans="9:9" x14ac:dyDescent="0.25">
      <c r="I4683" s="23"/>
    </row>
    <row r="4684" spans="9:9" x14ac:dyDescent="0.25">
      <c r="I4684" s="23"/>
    </row>
    <row r="4685" spans="9:9" x14ac:dyDescent="0.25">
      <c r="I4685" s="23"/>
    </row>
    <row r="4686" spans="9:9" x14ac:dyDescent="0.25">
      <c r="I4686" s="23"/>
    </row>
    <row r="4687" spans="9:9" x14ac:dyDescent="0.25">
      <c r="I4687" s="23"/>
    </row>
    <row r="4688" spans="9:9" x14ac:dyDescent="0.25">
      <c r="I4688" s="23"/>
    </row>
    <row r="4689" spans="9:9" x14ac:dyDescent="0.25">
      <c r="I4689" s="23"/>
    </row>
    <row r="4690" spans="9:9" x14ac:dyDescent="0.25">
      <c r="I4690" s="23"/>
    </row>
    <row r="4691" spans="9:9" x14ac:dyDescent="0.25">
      <c r="I4691" s="23"/>
    </row>
    <row r="4692" spans="9:9" x14ac:dyDescent="0.25">
      <c r="I4692" s="23"/>
    </row>
    <row r="4693" spans="9:9" x14ac:dyDescent="0.25">
      <c r="I4693" s="23"/>
    </row>
    <row r="4694" spans="9:9" x14ac:dyDescent="0.25">
      <c r="I4694" s="23"/>
    </row>
    <row r="4695" spans="9:9" x14ac:dyDescent="0.25">
      <c r="I4695" s="23"/>
    </row>
    <row r="4696" spans="9:9" x14ac:dyDescent="0.25">
      <c r="I4696" s="23"/>
    </row>
    <row r="4697" spans="9:9" x14ac:dyDescent="0.25">
      <c r="I4697" s="23"/>
    </row>
    <row r="4698" spans="9:9" x14ac:dyDescent="0.25">
      <c r="I4698" s="23"/>
    </row>
    <row r="4699" spans="9:9" x14ac:dyDescent="0.25">
      <c r="I4699" s="23"/>
    </row>
    <row r="4700" spans="9:9" x14ac:dyDescent="0.25">
      <c r="I4700" s="23"/>
    </row>
    <row r="4701" spans="9:9" x14ac:dyDescent="0.25">
      <c r="I4701" s="23"/>
    </row>
    <row r="4702" spans="9:9" x14ac:dyDescent="0.25">
      <c r="I4702" s="23"/>
    </row>
    <row r="4703" spans="9:9" x14ac:dyDescent="0.25">
      <c r="I4703" s="23"/>
    </row>
    <row r="4704" spans="9:9" x14ac:dyDescent="0.25">
      <c r="I4704" s="23"/>
    </row>
    <row r="4705" spans="9:9" x14ac:dyDescent="0.25">
      <c r="I4705" s="23"/>
    </row>
    <row r="4706" spans="9:9" x14ac:dyDescent="0.25">
      <c r="I4706" s="23"/>
    </row>
    <row r="4707" spans="9:9" x14ac:dyDescent="0.25">
      <c r="I4707" s="23"/>
    </row>
    <row r="4708" spans="9:9" x14ac:dyDescent="0.25">
      <c r="I4708" s="23"/>
    </row>
    <row r="4709" spans="9:9" x14ac:dyDescent="0.25">
      <c r="I4709" s="23"/>
    </row>
    <row r="4710" spans="9:9" x14ac:dyDescent="0.25">
      <c r="I4710" s="23"/>
    </row>
    <row r="4711" spans="9:9" x14ac:dyDescent="0.25">
      <c r="I4711" s="23"/>
    </row>
    <row r="4712" spans="9:9" x14ac:dyDescent="0.25">
      <c r="I4712" s="23"/>
    </row>
    <row r="4713" spans="9:9" x14ac:dyDescent="0.25">
      <c r="I4713" s="23"/>
    </row>
    <row r="4714" spans="9:9" x14ac:dyDescent="0.25">
      <c r="I4714" s="23"/>
    </row>
    <row r="4715" spans="9:9" x14ac:dyDescent="0.25">
      <c r="I4715" s="23"/>
    </row>
    <row r="4716" spans="9:9" x14ac:dyDescent="0.25">
      <c r="I4716" s="23"/>
    </row>
    <row r="4717" spans="9:9" x14ac:dyDescent="0.25">
      <c r="I4717" s="23"/>
    </row>
    <row r="4718" spans="9:9" x14ac:dyDescent="0.25">
      <c r="I4718" s="23"/>
    </row>
    <row r="4719" spans="9:9" x14ac:dyDescent="0.25">
      <c r="I4719" s="23"/>
    </row>
    <row r="4720" spans="9:9" x14ac:dyDescent="0.25">
      <c r="I4720" s="23"/>
    </row>
    <row r="4721" spans="9:9" x14ac:dyDescent="0.25">
      <c r="I4721" s="23"/>
    </row>
    <row r="4722" spans="9:9" x14ac:dyDescent="0.25">
      <c r="I4722" s="23"/>
    </row>
    <row r="4723" spans="9:9" x14ac:dyDescent="0.25">
      <c r="I4723" s="23"/>
    </row>
    <row r="4724" spans="9:9" x14ac:dyDescent="0.25">
      <c r="I4724" s="23"/>
    </row>
    <row r="4725" spans="9:9" x14ac:dyDescent="0.25">
      <c r="I4725" s="23"/>
    </row>
    <row r="4726" spans="9:9" x14ac:dyDescent="0.25">
      <c r="I4726" s="23"/>
    </row>
    <row r="4727" spans="9:9" x14ac:dyDescent="0.25">
      <c r="I4727" s="23"/>
    </row>
    <row r="4728" spans="9:9" x14ac:dyDescent="0.25">
      <c r="I4728" s="23"/>
    </row>
    <row r="4729" spans="9:9" x14ac:dyDescent="0.25">
      <c r="I4729" s="23"/>
    </row>
    <row r="4730" spans="9:9" x14ac:dyDescent="0.25">
      <c r="I4730" s="23"/>
    </row>
    <row r="4731" spans="9:9" x14ac:dyDescent="0.25">
      <c r="I4731" s="23"/>
    </row>
    <row r="4732" spans="9:9" x14ac:dyDescent="0.25">
      <c r="I4732" s="23"/>
    </row>
    <row r="4733" spans="9:9" x14ac:dyDescent="0.25">
      <c r="I4733" s="23"/>
    </row>
    <row r="4734" spans="9:9" x14ac:dyDescent="0.25">
      <c r="I4734" s="23"/>
    </row>
    <row r="4735" spans="9:9" x14ac:dyDescent="0.25">
      <c r="I4735" s="23"/>
    </row>
    <row r="4736" spans="9:9" x14ac:dyDescent="0.25">
      <c r="I4736" s="23"/>
    </row>
    <row r="4737" spans="9:9" x14ac:dyDescent="0.25">
      <c r="I4737" s="23"/>
    </row>
    <row r="4738" spans="9:9" x14ac:dyDescent="0.25">
      <c r="I4738" s="23"/>
    </row>
    <row r="4739" spans="9:9" x14ac:dyDescent="0.25">
      <c r="I4739" s="23"/>
    </row>
    <row r="4740" spans="9:9" x14ac:dyDescent="0.25">
      <c r="I4740" s="23"/>
    </row>
    <row r="4741" spans="9:9" x14ac:dyDescent="0.25">
      <c r="I4741" s="23"/>
    </row>
    <row r="4742" spans="9:9" x14ac:dyDescent="0.25">
      <c r="I4742" s="23"/>
    </row>
    <row r="4743" spans="9:9" x14ac:dyDescent="0.25">
      <c r="I4743" s="23"/>
    </row>
    <row r="4744" spans="9:9" x14ac:dyDescent="0.25">
      <c r="I4744" s="23"/>
    </row>
    <row r="4745" spans="9:9" x14ac:dyDescent="0.25">
      <c r="I4745" s="23"/>
    </row>
    <row r="4746" spans="9:9" x14ac:dyDescent="0.25">
      <c r="I4746" s="23"/>
    </row>
    <row r="4747" spans="9:9" x14ac:dyDescent="0.25">
      <c r="I4747" s="23"/>
    </row>
    <row r="4748" spans="9:9" x14ac:dyDescent="0.25">
      <c r="I4748" s="23"/>
    </row>
    <row r="4749" spans="9:9" x14ac:dyDescent="0.25">
      <c r="I4749" s="23"/>
    </row>
    <row r="4750" spans="9:9" x14ac:dyDescent="0.25">
      <c r="I4750" s="23"/>
    </row>
    <row r="4751" spans="9:9" x14ac:dyDescent="0.25">
      <c r="I4751" s="23"/>
    </row>
    <row r="4752" spans="9:9" x14ac:dyDescent="0.25">
      <c r="I4752" s="23"/>
    </row>
    <row r="4753" spans="9:9" x14ac:dyDescent="0.25">
      <c r="I4753" s="23"/>
    </row>
    <row r="4754" spans="9:9" x14ac:dyDescent="0.25">
      <c r="I4754" s="23"/>
    </row>
    <row r="4755" spans="9:9" x14ac:dyDescent="0.25">
      <c r="I4755" s="23"/>
    </row>
    <row r="4756" spans="9:9" x14ac:dyDescent="0.25">
      <c r="I4756" s="23"/>
    </row>
    <row r="4757" spans="9:9" x14ac:dyDescent="0.25">
      <c r="I4757" s="23"/>
    </row>
    <row r="4758" spans="9:9" x14ac:dyDescent="0.25">
      <c r="I4758" s="23"/>
    </row>
    <row r="4759" spans="9:9" x14ac:dyDescent="0.25">
      <c r="I4759" s="23"/>
    </row>
    <row r="4760" spans="9:9" x14ac:dyDescent="0.25">
      <c r="I4760" s="23"/>
    </row>
    <row r="4761" spans="9:9" x14ac:dyDescent="0.25">
      <c r="I4761" s="23"/>
    </row>
    <row r="4762" spans="9:9" x14ac:dyDescent="0.25">
      <c r="I4762" s="23"/>
    </row>
    <row r="4763" spans="9:9" x14ac:dyDescent="0.25">
      <c r="I4763" s="23"/>
    </row>
    <row r="4764" spans="9:9" x14ac:dyDescent="0.25">
      <c r="I4764" s="23"/>
    </row>
    <row r="4765" spans="9:9" x14ac:dyDescent="0.25">
      <c r="I4765" s="23"/>
    </row>
    <row r="4766" spans="9:9" x14ac:dyDescent="0.25">
      <c r="I4766" s="23"/>
    </row>
    <row r="4767" spans="9:9" x14ac:dyDescent="0.25">
      <c r="I4767" s="23"/>
    </row>
    <row r="4768" spans="9:9" x14ac:dyDescent="0.25">
      <c r="I4768" s="23"/>
    </row>
    <row r="4769" spans="9:9" x14ac:dyDescent="0.25">
      <c r="I4769" s="23"/>
    </row>
    <row r="4770" spans="9:9" x14ac:dyDescent="0.25">
      <c r="I4770" s="23"/>
    </row>
    <row r="4771" spans="9:9" x14ac:dyDescent="0.25">
      <c r="I4771" s="23"/>
    </row>
    <row r="4772" spans="9:9" x14ac:dyDescent="0.25">
      <c r="I4772" s="23"/>
    </row>
    <row r="4773" spans="9:9" x14ac:dyDescent="0.25">
      <c r="I4773" s="23"/>
    </row>
    <row r="4774" spans="9:9" x14ac:dyDescent="0.25">
      <c r="I4774" s="23"/>
    </row>
    <row r="4775" spans="9:9" x14ac:dyDescent="0.25">
      <c r="I4775" s="23"/>
    </row>
    <row r="4776" spans="9:9" x14ac:dyDescent="0.25">
      <c r="I4776" s="23"/>
    </row>
    <row r="4777" spans="9:9" x14ac:dyDescent="0.25">
      <c r="I4777" s="23"/>
    </row>
    <row r="4778" spans="9:9" x14ac:dyDescent="0.25">
      <c r="I4778" s="23"/>
    </row>
    <row r="4779" spans="9:9" x14ac:dyDescent="0.25">
      <c r="I4779" s="23"/>
    </row>
    <row r="4780" spans="9:9" x14ac:dyDescent="0.25">
      <c r="I4780" s="23"/>
    </row>
    <row r="4781" spans="9:9" x14ac:dyDescent="0.25">
      <c r="I4781" s="23"/>
    </row>
    <row r="4782" spans="9:9" x14ac:dyDescent="0.25">
      <c r="I4782" s="23"/>
    </row>
    <row r="4783" spans="9:9" x14ac:dyDescent="0.25">
      <c r="I4783" s="23"/>
    </row>
    <row r="4784" spans="9:9" x14ac:dyDescent="0.25">
      <c r="I4784" s="23"/>
    </row>
    <row r="4785" spans="9:9" x14ac:dyDescent="0.25">
      <c r="I4785" s="23"/>
    </row>
    <row r="4786" spans="9:9" x14ac:dyDescent="0.25">
      <c r="I4786" s="23"/>
    </row>
    <row r="4787" spans="9:9" x14ac:dyDescent="0.25">
      <c r="I4787" s="23"/>
    </row>
    <row r="4788" spans="9:9" x14ac:dyDescent="0.25">
      <c r="I4788" s="23"/>
    </row>
    <row r="4789" spans="9:9" x14ac:dyDescent="0.25">
      <c r="I4789" s="23"/>
    </row>
    <row r="4790" spans="9:9" x14ac:dyDescent="0.25">
      <c r="I4790" s="23"/>
    </row>
    <row r="4791" spans="9:9" x14ac:dyDescent="0.25">
      <c r="I4791" s="23"/>
    </row>
    <row r="4792" spans="9:9" x14ac:dyDescent="0.25">
      <c r="I4792" s="23"/>
    </row>
    <row r="4793" spans="9:9" x14ac:dyDescent="0.25">
      <c r="I4793" s="23"/>
    </row>
    <row r="4794" spans="9:9" x14ac:dyDescent="0.25">
      <c r="I4794" s="23"/>
    </row>
    <row r="4795" spans="9:9" x14ac:dyDescent="0.25">
      <c r="I4795" s="23"/>
    </row>
    <row r="4796" spans="9:9" x14ac:dyDescent="0.25">
      <c r="I4796" s="23"/>
    </row>
    <row r="4797" spans="9:9" x14ac:dyDescent="0.25">
      <c r="I4797" s="23"/>
    </row>
    <row r="4798" spans="9:9" x14ac:dyDescent="0.25">
      <c r="I4798" s="23"/>
    </row>
    <row r="4799" spans="9:9" x14ac:dyDescent="0.25">
      <c r="I4799" s="23"/>
    </row>
    <row r="4800" spans="9:9" x14ac:dyDescent="0.25">
      <c r="I4800" s="23"/>
    </row>
    <row r="4801" spans="9:9" x14ac:dyDescent="0.25">
      <c r="I4801" s="23"/>
    </row>
    <row r="4802" spans="9:9" x14ac:dyDescent="0.25">
      <c r="I4802" s="23"/>
    </row>
    <row r="4803" spans="9:9" x14ac:dyDescent="0.25">
      <c r="I4803" s="23"/>
    </row>
    <row r="4804" spans="9:9" x14ac:dyDescent="0.25">
      <c r="I4804" s="23"/>
    </row>
    <row r="4805" spans="9:9" x14ac:dyDescent="0.25">
      <c r="I4805" s="23"/>
    </row>
    <row r="4806" spans="9:9" x14ac:dyDescent="0.25">
      <c r="I4806" s="23"/>
    </row>
    <row r="4807" spans="9:9" x14ac:dyDescent="0.25">
      <c r="I4807" s="23"/>
    </row>
    <row r="4808" spans="9:9" x14ac:dyDescent="0.25">
      <c r="I4808" s="23"/>
    </row>
    <row r="4809" spans="9:9" x14ac:dyDescent="0.25">
      <c r="I4809" s="23"/>
    </row>
    <row r="4810" spans="9:9" x14ac:dyDescent="0.25">
      <c r="I4810" s="23"/>
    </row>
    <row r="4811" spans="9:9" x14ac:dyDescent="0.25">
      <c r="I4811" s="23"/>
    </row>
    <row r="4812" spans="9:9" x14ac:dyDescent="0.25">
      <c r="I4812" s="23"/>
    </row>
    <row r="4813" spans="9:9" x14ac:dyDescent="0.25">
      <c r="I4813" s="23"/>
    </row>
    <row r="4814" spans="9:9" x14ac:dyDescent="0.25">
      <c r="I4814" s="23"/>
    </row>
    <row r="4815" spans="9:9" x14ac:dyDescent="0.25">
      <c r="I4815" s="23"/>
    </row>
    <row r="4816" spans="9:9" x14ac:dyDescent="0.25">
      <c r="I4816" s="23"/>
    </row>
    <row r="4817" spans="9:9" x14ac:dyDescent="0.25">
      <c r="I4817" s="23"/>
    </row>
    <row r="4818" spans="9:9" x14ac:dyDescent="0.25">
      <c r="I4818" s="23"/>
    </row>
    <row r="4819" spans="9:9" x14ac:dyDescent="0.25">
      <c r="I4819" s="23"/>
    </row>
    <row r="4820" spans="9:9" x14ac:dyDescent="0.25">
      <c r="I4820" s="23"/>
    </row>
    <row r="4821" spans="9:9" x14ac:dyDescent="0.25">
      <c r="I4821" s="23"/>
    </row>
    <row r="4822" spans="9:9" x14ac:dyDescent="0.25">
      <c r="I4822" s="23"/>
    </row>
    <row r="4823" spans="9:9" x14ac:dyDescent="0.25">
      <c r="I4823" s="23"/>
    </row>
    <row r="4824" spans="9:9" x14ac:dyDescent="0.25">
      <c r="I4824" s="23"/>
    </row>
    <row r="4825" spans="9:9" x14ac:dyDescent="0.25">
      <c r="I4825" s="23"/>
    </row>
    <row r="4826" spans="9:9" x14ac:dyDescent="0.25">
      <c r="I4826" s="23"/>
    </row>
    <row r="4827" spans="9:9" x14ac:dyDescent="0.25">
      <c r="I4827" s="23"/>
    </row>
    <row r="4828" spans="9:9" x14ac:dyDescent="0.25">
      <c r="I4828" s="23"/>
    </row>
    <row r="4829" spans="9:9" x14ac:dyDescent="0.25">
      <c r="I4829" s="23"/>
    </row>
    <row r="4830" spans="9:9" x14ac:dyDescent="0.25">
      <c r="I4830" s="23"/>
    </row>
    <row r="4831" spans="9:9" x14ac:dyDescent="0.25">
      <c r="I4831" s="23"/>
    </row>
    <row r="4832" spans="9:9" x14ac:dyDescent="0.25">
      <c r="I4832" s="23"/>
    </row>
    <row r="4833" spans="9:9" x14ac:dyDescent="0.25">
      <c r="I4833" s="23"/>
    </row>
    <row r="4834" spans="9:9" x14ac:dyDescent="0.25">
      <c r="I4834" s="23"/>
    </row>
    <row r="4835" spans="9:9" x14ac:dyDescent="0.25">
      <c r="I4835" s="23"/>
    </row>
    <row r="4836" spans="9:9" x14ac:dyDescent="0.25">
      <c r="I4836" s="23"/>
    </row>
    <row r="4837" spans="9:9" x14ac:dyDescent="0.25">
      <c r="I4837" s="23"/>
    </row>
    <row r="4838" spans="9:9" x14ac:dyDescent="0.25">
      <c r="I4838" s="23"/>
    </row>
    <row r="4839" spans="9:9" x14ac:dyDescent="0.25">
      <c r="I4839" s="23"/>
    </row>
    <row r="4840" spans="9:9" x14ac:dyDescent="0.25">
      <c r="I4840" s="23"/>
    </row>
    <row r="4841" spans="9:9" x14ac:dyDescent="0.25">
      <c r="I4841" s="23"/>
    </row>
    <row r="4842" spans="9:9" x14ac:dyDescent="0.25">
      <c r="I4842" s="23"/>
    </row>
    <row r="4843" spans="9:9" x14ac:dyDescent="0.25">
      <c r="I4843" s="23"/>
    </row>
    <row r="4844" spans="9:9" x14ac:dyDescent="0.25">
      <c r="I4844" s="23"/>
    </row>
    <row r="4845" spans="9:9" x14ac:dyDescent="0.25">
      <c r="I4845" s="23"/>
    </row>
    <row r="4846" spans="9:9" x14ac:dyDescent="0.25">
      <c r="I4846" s="23"/>
    </row>
    <row r="4847" spans="9:9" x14ac:dyDescent="0.25">
      <c r="I4847" s="23"/>
    </row>
    <row r="4848" spans="9:9" x14ac:dyDescent="0.25">
      <c r="I4848" s="23"/>
    </row>
    <row r="4849" spans="9:9" x14ac:dyDescent="0.25">
      <c r="I4849" s="23"/>
    </row>
    <row r="4850" spans="9:9" x14ac:dyDescent="0.25">
      <c r="I4850" s="23"/>
    </row>
    <row r="4851" spans="9:9" x14ac:dyDescent="0.25">
      <c r="I4851" s="23"/>
    </row>
    <row r="4852" spans="9:9" x14ac:dyDescent="0.25">
      <c r="I4852" s="23"/>
    </row>
    <row r="4853" spans="9:9" x14ac:dyDescent="0.25">
      <c r="I4853" s="23"/>
    </row>
    <row r="4854" spans="9:9" x14ac:dyDescent="0.25">
      <c r="I4854" s="23"/>
    </row>
    <row r="4855" spans="9:9" x14ac:dyDescent="0.25">
      <c r="I4855" s="23"/>
    </row>
    <row r="4856" spans="9:9" x14ac:dyDescent="0.25">
      <c r="I4856" s="23"/>
    </row>
    <row r="4857" spans="9:9" x14ac:dyDescent="0.25">
      <c r="I4857" s="23"/>
    </row>
    <row r="4858" spans="9:9" x14ac:dyDescent="0.25">
      <c r="I4858" s="23"/>
    </row>
    <row r="4859" spans="9:9" x14ac:dyDescent="0.25">
      <c r="I4859" s="23"/>
    </row>
    <row r="4860" spans="9:9" x14ac:dyDescent="0.25">
      <c r="I4860" s="23"/>
    </row>
    <row r="4861" spans="9:9" x14ac:dyDescent="0.25">
      <c r="I4861" s="23"/>
    </row>
    <row r="4862" spans="9:9" x14ac:dyDescent="0.25">
      <c r="I4862" s="23"/>
    </row>
    <row r="4863" spans="9:9" x14ac:dyDescent="0.25">
      <c r="I4863" s="23"/>
    </row>
    <row r="4864" spans="9:9" x14ac:dyDescent="0.25">
      <c r="I4864" s="23"/>
    </row>
    <row r="4865" spans="9:9" x14ac:dyDescent="0.25">
      <c r="I4865" s="23"/>
    </row>
    <row r="4866" spans="9:9" x14ac:dyDescent="0.25">
      <c r="I4866" s="23"/>
    </row>
    <row r="4867" spans="9:9" x14ac:dyDescent="0.25">
      <c r="I4867" s="23"/>
    </row>
    <row r="4868" spans="9:9" x14ac:dyDescent="0.25">
      <c r="I4868" s="23"/>
    </row>
    <row r="4869" spans="9:9" x14ac:dyDescent="0.25">
      <c r="I4869" s="23"/>
    </row>
    <row r="4870" spans="9:9" x14ac:dyDescent="0.25">
      <c r="I4870" s="23"/>
    </row>
    <row r="4871" spans="9:9" x14ac:dyDescent="0.25">
      <c r="I4871" s="23"/>
    </row>
    <row r="4872" spans="9:9" x14ac:dyDescent="0.25">
      <c r="I4872" s="23"/>
    </row>
    <row r="4873" spans="9:9" x14ac:dyDescent="0.25">
      <c r="I4873" s="23"/>
    </row>
    <row r="4874" spans="9:9" x14ac:dyDescent="0.25">
      <c r="I4874" s="23"/>
    </row>
    <row r="4875" spans="9:9" x14ac:dyDescent="0.25">
      <c r="I4875" s="23"/>
    </row>
    <row r="4876" spans="9:9" x14ac:dyDescent="0.25">
      <c r="I4876" s="23"/>
    </row>
    <row r="4877" spans="9:9" x14ac:dyDescent="0.25">
      <c r="I4877" s="23"/>
    </row>
    <row r="4878" spans="9:9" x14ac:dyDescent="0.25">
      <c r="I4878" s="23"/>
    </row>
    <row r="4879" spans="9:9" x14ac:dyDescent="0.25">
      <c r="I4879" s="23"/>
    </row>
    <row r="4880" spans="9:9" x14ac:dyDescent="0.25">
      <c r="I4880" s="23"/>
    </row>
    <row r="4881" spans="9:9" x14ac:dyDescent="0.25">
      <c r="I4881" s="23"/>
    </row>
    <row r="4882" spans="9:9" x14ac:dyDescent="0.25">
      <c r="I4882" s="23"/>
    </row>
    <row r="4883" spans="9:9" x14ac:dyDescent="0.25">
      <c r="I4883" s="23"/>
    </row>
    <row r="4884" spans="9:9" x14ac:dyDescent="0.25">
      <c r="I4884" s="23"/>
    </row>
    <row r="4885" spans="9:9" x14ac:dyDescent="0.25">
      <c r="I4885" s="23"/>
    </row>
    <row r="4886" spans="9:9" x14ac:dyDescent="0.25">
      <c r="I4886" s="23"/>
    </row>
    <row r="4887" spans="9:9" x14ac:dyDescent="0.25">
      <c r="I4887" s="23"/>
    </row>
    <row r="4888" spans="9:9" x14ac:dyDescent="0.25">
      <c r="I4888" s="23"/>
    </row>
    <row r="4889" spans="9:9" x14ac:dyDescent="0.25">
      <c r="I4889" s="23"/>
    </row>
    <row r="4890" spans="9:9" x14ac:dyDescent="0.25">
      <c r="I4890" s="23"/>
    </row>
    <row r="4891" spans="9:9" x14ac:dyDescent="0.25">
      <c r="I4891" s="23"/>
    </row>
    <row r="4892" spans="9:9" x14ac:dyDescent="0.25">
      <c r="I4892" s="23"/>
    </row>
    <row r="4893" spans="9:9" x14ac:dyDescent="0.25">
      <c r="I4893" s="23"/>
    </row>
    <row r="4894" spans="9:9" x14ac:dyDescent="0.25">
      <c r="I4894" s="23"/>
    </row>
    <row r="4895" spans="9:9" x14ac:dyDescent="0.25">
      <c r="I4895" s="23"/>
    </row>
    <row r="4896" spans="9:9" x14ac:dyDescent="0.25">
      <c r="I4896" s="23"/>
    </row>
    <row r="4897" spans="9:9" x14ac:dyDescent="0.25">
      <c r="I4897" s="23"/>
    </row>
    <row r="4898" spans="9:9" x14ac:dyDescent="0.25">
      <c r="I4898" s="23"/>
    </row>
    <row r="4899" spans="9:9" x14ac:dyDescent="0.25">
      <c r="I4899" s="23"/>
    </row>
    <row r="4900" spans="9:9" x14ac:dyDescent="0.25">
      <c r="I4900" s="23"/>
    </row>
    <row r="4901" spans="9:9" x14ac:dyDescent="0.25">
      <c r="I4901" s="23"/>
    </row>
    <row r="4902" spans="9:9" x14ac:dyDescent="0.25">
      <c r="I4902" s="23"/>
    </row>
    <row r="4903" spans="9:9" x14ac:dyDescent="0.25">
      <c r="I4903" s="23"/>
    </row>
    <row r="4904" spans="9:9" x14ac:dyDescent="0.25">
      <c r="I4904" s="23"/>
    </row>
    <row r="4905" spans="9:9" x14ac:dyDescent="0.25">
      <c r="I4905" s="23"/>
    </row>
    <row r="4906" spans="9:9" x14ac:dyDescent="0.25">
      <c r="I4906" s="23"/>
    </row>
    <row r="4907" spans="9:9" x14ac:dyDescent="0.25">
      <c r="I4907" s="23"/>
    </row>
    <row r="4908" spans="9:9" x14ac:dyDescent="0.25">
      <c r="I4908" s="23"/>
    </row>
    <row r="4909" spans="9:9" x14ac:dyDescent="0.25">
      <c r="I4909" s="23"/>
    </row>
    <row r="4910" spans="9:9" x14ac:dyDescent="0.25">
      <c r="I4910" s="23"/>
    </row>
    <row r="4911" spans="9:9" x14ac:dyDescent="0.25">
      <c r="I4911" s="23"/>
    </row>
    <row r="4912" spans="9:9" x14ac:dyDescent="0.25">
      <c r="I4912" s="23"/>
    </row>
    <row r="4913" spans="9:9" x14ac:dyDescent="0.25">
      <c r="I4913" s="23"/>
    </row>
    <row r="4914" spans="9:9" x14ac:dyDescent="0.25">
      <c r="I4914" s="23"/>
    </row>
    <row r="4915" spans="9:9" x14ac:dyDescent="0.25">
      <c r="I4915" s="23"/>
    </row>
    <row r="4916" spans="9:9" x14ac:dyDescent="0.25">
      <c r="I4916" s="23"/>
    </row>
    <row r="4917" spans="9:9" x14ac:dyDescent="0.25">
      <c r="I4917" s="23"/>
    </row>
    <row r="4918" spans="9:9" x14ac:dyDescent="0.25">
      <c r="I4918" s="23"/>
    </row>
    <row r="4919" spans="9:9" x14ac:dyDescent="0.25">
      <c r="I4919" s="23"/>
    </row>
    <row r="4920" spans="9:9" x14ac:dyDescent="0.25">
      <c r="I4920" s="23"/>
    </row>
    <row r="4921" spans="9:9" x14ac:dyDescent="0.25">
      <c r="I4921" s="23"/>
    </row>
    <row r="4922" spans="9:9" x14ac:dyDescent="0.25">
      <c r="I4922" s="23"/>
    </row>
    <row r="4923" spans="9:9" x14ac:dyDescent="0.25">
      <c r="I4923" s="23"/>
    </row>
    <row r="4924" spans="9:9" x14ac:dyDescent="0.25">
      <c r="I4924" s="23"/>
    </row>
    <row r="4925" spans="9:9" x14ac:dyDescent="0.25">
      <c r="I4925" s="23"/>
    </row>
    <row r="4926" spans="9:9" x14ac:dyDescent="0.25">
      <c r="I4926" s="23"/>
    </row>
    <row r="4927" spans="9:9" x14ac:dyDescent="0.25">
      <c r="I4927" s="23"/>
    </row>
    <row r="4928" spans="9:9" x14ac:dyDescent="0.25">
      <c r="I4928" s="23"/>
    </row>
    <row r="4929" spans="9:9" x14ac:dyDescent="0.25">
      <c r="I4929" s="23"/>
    </row>
    <row r="4930" spans="9:9" x14ac:dyDescent="0.25">
      <c r="I4930" s="23"/>
    </row>
    <row r="4931" spans="9:9" x14ac:dyDescent="0.25">
      <c r="I4931" s="23"/>
    </row>
    <row r="4932" spans="9:9" x14ac:dyDescent="0.25">
      <c r="I4932" s="23"/>
    </row>
    <row r="4933" spans="9:9" x14ac:dyDescent="0.25">
      <c r="I4933" s="23"/>
    </row>
    <row r="4934" spans="9:9" x14ac:dyDescent="0.25">
      <c r="I4934" s="23"/>
    </row>
    <row r="4935" spans="9:9" x14ac:dyDescent="0.25">
      <c r="I4935" s="23"/>
    </row>
    <row r="4936" spans="9:9" x14ac:dyDescent="0.25">
      <c r="I4936" s="23"/>
    </row>
    <row r="4937" spans="9:9" x14ac:dyDescent="0.25">
      <c r="I4937" s="23"/>
    </row>
    <row r="4938" spans="9:9" x14ac:dyDescent="0.25">
      <c r="I4938" s="23"/>
    </row>
    <row r="4939" spans="9:9" x14ac:dyDescent="0.25">
      <c r="I4939" s="23"/>
    </row>
    <row r="4940" spans="9:9" x14ac:dyDescent="0.25">
      <c r="I4940" s="23"/>
    </row>
    <row r="4941" spans="9:9" x14ac:dyDescent="0.25">
      <c r="I4941" s="23"/>
    </row>
    <row r="4942" spans="9:9" x14ac:dyDescent="0.25">
      <c r="I4942" s="23"/>
    </row>
    <row r="4943" spans="9:9" x14ac:dyDescent="0.25">
      <c r="I4943" s="23"/>
    </row>
    <row r="4944" spans="9:9" x14ac:dyDescent="0.25">
      <c r="I4944" s="23"/>
    </row>
    <row r="4945" spans="9:9" x14ac:dyDescent="0.25">
      <c r="I4945" s="23"/>
    </row>
    <row r="4946" spans="9:9" x14ac:dyDescent="0.25">
      <c r="I4946" s="23"/>
    </row>
    <row r="4947" spans="9:9" x14ac:dyDescent="0.25">
      <c r="I4947" s="23"/>
    </row>
    <row r="4948" spans="9:9" x14ac:dyDescent="0.25">
      <c r="I4948" s="23"/>
    </row>
    <row r="4949" spans="9:9" x14ac:dyDescent="0.25">
      <c r="I4949" s="23"/>
    </row>
    <row r="4950" spans="9:9" x14ac:dyDescent="0.25">
      <c r="I4950" s="23"/>
    </row>
    <row r="4951" spans="9:9" x14ac:dyDescent="0.25">
      <c r="I4951" s="23"/>
    </row>
    <row r="4952" spans="9:9" x14ac:dyDescent="0.25">
      <c r="I4952" s="23"/>
    </row>
    <row r="4953" spans="9:9" x14ac:dyDescent="0.25">
      <c r="I4953" s="23"/>
    </row>
    <row r="4954" spans="9:9" x14ac:dyDescent="0.25">
      <c r="I4954" s="23"/>
    </row>
    <row r="4955" spans="9:9" x14ac:dyDescent="0.25">
      <c r="I4955" s="23"/>
    </row>
    <row r="4956" spans="9:9" x14ac:dyDescent="0.25">
      <c r="I4956" s="23"/>
    </row>
    <row r="4957" spans="9:9" x14ac:dyDescent="0.25">
      <c r="I4957" s="23"/>
    </row>
    <row r="4958" spans="9:9" x14ac:dyDescent="0.25">
      <c r="I4958" s="23"/>
    </row>
    <row r="4959" spans="9:9" x14ac:dyDescent="0.25">
      <c r="I4959" s="23"/>
    </row>
    <row r="4960" spans="9:9" x14ac:dyDescent="0.25">
      <c r="I4960" s="23"/>
    </row>
    <row r="4961" spans="9:9" x14ac:dyDescent="0.25">
      <c r="I4961" s="23"/>
    </row>
    <row r="4962" spans="9:9" x14ac:dyDescent="0.25">
      <c r="I4962" s="23"/>
    </row>
    <row r="4963" spans="9:9" x14ac:dyDescent="0.25">
      <c r="I4963" s="23"/>
    </row>
    <row r="4964" spans="9:9" x14ac:dyDescent="0.25">
      <c r="I4964" s="23"/>
    </row>
    <row r="4965" spans="9:9" x14ac:dyDescent="0.25">
      <c r="I4965" s="23"/>
    </row>
    <row r="4966" spans="9:9" x14ac:dyDescent="0.25">
      <c r="I4966" s="23"/>
    </row>
    <row r="4967" spans="9:9" x14ac:dyDescent="0.25">
      <c r="I4967" s="23"/>
    </row>
    <row r="4968" spans="9:9" x14ac:dyDescent="0.25">
      <c r="I4968" s="23"/>
    </row>
    <row r="4969" spans="9:9" x14ac:dyDescent="0.25">
      <c r="I4969" s="23"/>
    </row>
    <row r="4970" spans="9:9" x14ac:dyDescent="0.25">
      <c r="I4970" s="23"/>
    </row>
    <row r="4971" spans="9:9" x14ac:dyDescent="0.25">
      <c r="I4971" s="23"/>
    </row>
    <row r="4972" spans="9:9" x14ac:dyDescent="0.25">
      <c r="I4972" s="23"/>
    </row>
    <row r="4973" spans="9:9" x14ac:dyDescent="0.25">
      <c r="I4973" s="23"/>
    </row>
    <row r="4974" spans="9:9" x14ac:dyDescent="0.25">
      <c r="I4974" s="23"/>
    </row>
    <row r="4975" spans="9:9" x14ac:dyDescent="0.25">
      <c r="I4975" s="23"/>
    </row>
    <row r="4976" spans="9:9" x14ac:dyDescent="0.25">
      <c r="I4976" s="23"/>
    </row>
    <row r="4977" spans="9:9" x14ac:dyDescent="0.25">
      <c r="I4977" s="23"/>
    </row>
    <row r="4978" spans="9:9" x14ac:dyDescent="0.25">
      <c r="I4978" s="23"/>
    </row>
    <row r="4979" spans="9:9" x14ac:dyDescent="0.25">
      <c r="I4979" s="23"/>
    </row>
    <row r="4980" spans="9:9" x14ac:dyDescent="0.25">
      <c r="I4980" s="23"/>
    </row>
    <row r="4981" spans="9:9" x14ac:dyDescent="0.25">
      <c r="I4981" s="23"/>
    </row>
    <row r="4982" spans="9:9" x14ac:dyDescent="0.25">
      <c r="I4982" s="23"/>
    </row>
    <row r="4983" spans="9:9" x14ac:dyDescent="0.25">
      <c r="I4983" s="23"/>
    </row>
    <row r="4984" spans="9:9" x14ac:dyDescent="0.25">
      <c r="I4984" s="23"/>
    </row>
    <row r="4985" spans="9:9" x14ac:dyDescent="0.25">
      <c r="I4985" s="23"/>
    </row>
    <row r="4986" spans="9:9" x14ac:dyDescent="0.25">
      <c r="I4986" s="23"/>
    </row>
    <row r="4987" spans="9:9" x14ac:dyDescent="0.25">
      <c r="I4987" s="23"/>
    </row>
    <row r="4988" spans="9:9" x14ac:dyDescent="0.25">
      <c r="I4988" s="23"/>
    </row>
    <row r="4989" spans="9:9" x14ac:dyDescent="0.25">
      <c r="I4989" s="23"/>
    </row>
    <row r="4990" spans="9:9" x14ac:dyDescent="0.25">
      <c r="I4990" s="23"/>
    </row>
    <row r="4991" spans="9:9" x14ac:dyDescent="0.25">
      <c r="I4991" s="23"/>
    </row>
    <row r="4992" spans="9:9" x14ac:dyDescent="0.25">
      <c r="I4992" s="23"/>
    </row>
    <row r="4993" spans="9:9" x14ac:dyDescent="0.25">
      <c r="I4993" s="23"/>
    </row>
    <row r="4994" spans="9:9" x14ac:dyDescent="0.25">
      <c r="I4994" s="23"/>
    </row>
    <row r="4995" spans="9:9" x14ac:dyDescent="0.25">
      <c r="I4995" s="23"/>
    </row>
    <row r="4996" spans="9:9" x14ac:dyDescent="0.25">
      <c r="I4996" s="23"/>
    </row>
    <row r="4997" spans="9:9" x14ac:dyDescent="0.25">
      <c r="I4997" s="23"/>
    </row>
    <row r="4998" spans="9:9" x14ac:dyDescent="0.25">
      <c r="I4998" s="23"/>
    </row>
    <row r="4999" spans="9:9" x14ac:dyDescent="0.25">
      <c r="I4999" s="23"/>
    </row>
    <row r="5000" spans="9:9" x14ac:dyDescent="0.25">
      <c r="I5000" s="23"/>
    </row>
    <row r="5001" spans="9:9" x14ac:dyDescent="0.25">
      <c r="I5001" s="23"/>
    </row>
    <row r="5002" spans="9:9" x14ac:dyDescent="0.25">
      <c r="I5002" s="23"/>
    </row>
    <row r="5003" spans="9:9" x14ac:dyDescent="0.25">
      <c r="I5003" s="23"/>
    </row>
    <row r="5004" spans="9:9" x14ac:dyDescent="0.25">
      <c r="I5004" s="23"/>
    </row>
    <row r="5005" spans="9:9" x14ac:dyDescent="0.25">
      <c r="I5005" s="23"/>
    </row>
    <row r="5006" spans="9:9" x14ac:dyDescent="0.25">
      <c r="I5006" s="23"/>
    </row>
    <row r="5007" spans="9:9" x14ac:dyDescent="0.25">
      <c r="I5007" s="23"/>
    </row>
    <row r="5008" spans="9:9" x14ac:dyDescent="0.25">
      <c r="I5008" s="23"/>
    </row>
    <row r="5009" spans="9:9" x14ac:dyDescent="0.25">
      <c r="I5009" s="23"/>
    </row>
    <row r="5010" spans="9:9" x14ac:dyDescent="0.25">
      <c r="I5010" s="23"/>
    </row>
    <row r="5011" spans="9:9" x14ac:dyDescent="0.25">
      <c r="I5011" s="23"/>
    </row>
    <row r="5012" spans="9:9" x14ac:dyDescent="0.25">
      <c r="I5012" s="23"/>
    </row>
    <row r="5013" spans="9:9" x14ac:dyDescent="0.25">
      <c r="I5013" s="23"/>
    </row>
    <row r="5014" spans="9:9" x14ac:dyDescent="0.25">
      <c r="I5014" s="23"/>
    </row>
    <row r="5015" spans="9:9" x14ac:dyDescent="0.25">
      <c r="I5015" s="23"/>
    </row>
    <row r="5016" spans="9:9" x14ac:dyDescent="0.25">
      <c r="I5016" s="23"/>
    </row>
    <row r="5017" spans="9:9" x14ac:dyDescent="0.25">
      <c r="I5017" s="23"/>
    </row>
    <row r="5018" spans="9:9" x14ac:dyDescent="0.25">
      <c r="I5018" s="23"/>
    </row>
    <row r="5019" spans="9:9" x14ac:dyDescent="0.25">
      <c r="I5019" s="23"/>
    </row>
    <row r="5020" spans="9:9" x14ac:dyDescent="0.25">
      <c r="I5020" s="23"/>
    </row>
    <row r="5021" spans="9:9" x14ac:dyDescent="0.25">
      <c r="I5021" s="23"/>
    </row>
    <row r="5022" spans="9:9" x14ac:dyDescent="0.25">
      <c r="I5022" s="23"/>
    </row>
    <row r="5023" spans="9:9" x14ac:dyDescent="0.25">
      <c r="I5023" s="23"/>
    </row>
    <row r="5024" spans="9:9" x14ac:dyDescent="0.25">
      <c r="I5024" s="23"/>
    </row>
    <row r="5025" spans="9:9" x14ac:dyDescent="0.25">
      <c r="I5025" s="23"/>
    </row>
    <row r="5026" spans="9:9" x14ac:dyDescent="0.25">
      <c r="I5026" s="23"/>
    </row>
    <row r="5027" spans="9:9" x14ac:dyDescent="0.25">
      <c r="I5027" s="23"/>
    </row>
    <row r="5028" spans="9:9" x14ac:dyDescent="0.25">
      <c r="I5028" s="23"/>
    </row>
    <row r="5029" spans="9:9" x14ac:dyDescent="0.25">
      <c r="I5029" s="23"/>
    </row>
    <row r="5030" spans="9:9" x14ac:dyDescent="0.25">
      <c r="I5030" s="23"/>
    </row>
    <row r="5031" spans="9:9" x14ac:dyDescent="0.25">
      <c r="I5031" s="23"/>
    </row>
    <row r="5032" spans="9:9" x14ac:dyDescent="0.25">
      <c r="I5032" s="23"/>
    </row>
    <row r="5033" spans="9:9" x14ac:dyDescent="0.25">
      <c r="I5033" s="23"/>
    </row>
    <row r="5034" spans="9:9" x14ac:dyDescent="0.25">
      <c r="I5034" s="23"/>
    </row>
    <row r="5035" spans="9:9" x14ac:dyDescent="0.25">
      <c r="I5035" s="23"/>
    </row>
    <row r="5036" spans="9:9" x14ac:dyDescent="0.25">
      <c r="I5036" s="23"/>
    </row>
    <row r="5037" spans="9:9" x14ac:dyDescent="0.25">
      <c r="I5037" s="23"/>
    </row>
    <row r="5038" spans="9:9" x14ac:dyDescent="0.25">
      <c r="I5038" s="23"/>
    </row>
    <row r="5039" spans="9:9" x14ac:dyDescent="0.25">
      <c r="I5039" s="23"/>
    </row>
    <row r="5040" spans="9:9" x14ac:dyDescent="0.25">
      <c r="I5040" s="23"/>
    </row>
    <row r="5041" spans="9:9" x14ac:dyDescent="0.25">
      <c r="I5041" s="23"/>
    </row>
    <row r="5042" spans="9:9" x14ac:dyDescent="0.25">
      <c r="I5042" s="23"/>
    </row>
    <row r="5043" spans="9:9" x14ac:dyDescent="0.25">
      <c r="I5043" s="23"/>
    </row>
    <row r="5044" spans="9:9" x14ac:dyDescent="0.25">
      <c r="I5044" s="23"/>
    </row>
    <row r="5045" spans="9:9" x14ac:dyDescent="0.25">
      <c r="I5045" s="23"/>
    </row>
    <row r="5046" spans="9:9" x14ac:dyDescent="0.25">
      <c r="I5046" s="23"/>
    </row>
    <row r="5047" spans="9:9" x14ac:dyDescent="0.25">
      <c r="I5047" s="23"/>
    </row>
    <row r="5048" spans="9:9" x14ac:dyDescent="0.25">
      <c r="I5048" s="23"/>
    </row>
    <row r="5049" spans="9:9" x14ac:dyDescent="0.25">
      <c r="I5049" s="23"/>
    </row>
    <row r="5050" spans="9:9" x14ac:dyDescent="0.25">
      <c r="I5050" s="23"/>
    </row>
    <row r="5051" spans="9:9" x14ac:dyDescent="0.25">
      <c r="I5051" s="23"/>
    </row>
    <row r="5052" spans="9:9" x14ac:dyDescent="0.25">
      <c r="I5052" s="23"/>
    </row>
    <row r="5053" spans="9:9" x14ac:dyDescent="0.25">
      <c r="I5053" s="23"/>
    </row>
    <row r="5054" spans="9:9" x14ac:dyDescent="0.25">
      <c r="I5054" s="23"/>
    </row>
    <row r="5055" spans="9:9" x14ac:dyDescent="0.25">
      <c r="I5055" s="23"/>
    </row>
    <row r="5056" spans="9:9" x14ac:dyDescent="0.25">
      <c r="I5056" s="23"/>
    </row>
    <row r="5057" spans="9:9" x14ac:dyDescent="0.25">
      <c r="I5057" s="23"/>
    </row>
    <row r="5058" spans="9:9" x14ac:dyDescent="0.25">
      <c r="I5058" s="23"/>
    </row>
    <row r="5059" spans="9:9" x14ac:dyDescent="0.25">
      <c r="I5059" s="23"/>
    </row>
    <row r="5060" spans="9:9" x14ac:dyDescent="0.25">
      <c r="I5060" s="23"/>
    </row>
    <row r="5061" spans="9:9" x14ac:dyDescent="0.25">
      <c r="I5061" s="23"/>
    </row>
    <row r="5062" spans="9:9" x14ac:dyDescent="0.25">
      <c r="I5062" s="23"/>
    </row>
    <row r="5063" spans="9:9" x14ac:dyDescent="0.25">
      <c r="I5063" s="23"/>
    </row>
    <row r="5064" spans="9:9" x14ac:dyDescent="0.25">
      <c r="I5064" s="23"/>
    </row>
    <row r="5065" spans="9:9" x14ac:dyDescent="0.25">
      <c r="I5065" s="23"/>
    </row>
    <row r="5066" spans="9:9" x14ac:dyDescent="0.25">
      <c r="I5066" s="23"/>
    </row>
    <row r="5067" spans="9:9" x14ac:dyDescent="0.25">
      <c r="I5067" s="23"/>
    </row>
    <row r="5068" spans="9:9" x14ac:dyDescent="0.25">
      <c r="I5068" s="23"/>
    </row>
    <row r="5069" spans="9:9" x14ac:dyDescent="0.25">
      <c r="I5069" s="23"/>
    </row>
    <row r="5070" spans="9:9" x14ac:dyDescent="0.25">
      <c r="I5070" s="23"/>
    </row>
    <row r="5071" spans="9:9" x14ac:dyDescent="0.25">
      <c r="I5071" s="23"/>
    </row>
    <row r="5072" spans="9:9" x14ac:dyDescent="0.25">
      <c r="I5072" s="23"/>
    </row>
    <row r="5073" spans="9:9" x14ac:dyDescent="0.25">
      <c r="I5073" s="23"/>
    </row>
    <row r="5074" spans="9:9" x14ac:dyDescent="0.25">
      <c r="I5074" s="23"/>
    </row>
    <row r="5075" spans="9:9" x14ac:dyDescent="0.25">
      <c r="I5075" s="23"/>
    </row>
    <row r="5076" spans="9:9" x14ac:dyDescent="0.25">
      <c r="I5076" s="23"/>
    </row>
    <row r="5077" spans="9:9" x14ac:dyDescent="0.25">
      <c r="I5077" s="23"/>
    </row>
    <row r="5078" spans="9:9" x14ac:dyDescent="0.25">
      <c r="I5078" s="23"/>
    </row>
    <row r="5079" spans="9:9" x14ac:dyDescent="0.25">
      <c r="I5079" s="23"/>
    </row>
    <row r="5080" spans="9:9" x14ac:dyDescent="0.25">
      <c r="I5080" s="23"/>
    </row>
    <row r="5081" spans="9:9" x14ac:dyDescent="0.25">
      <c r="I5081" s="23"/>
    </row>
    <row r="5082" spans="9:9" x14ac:dyDescent="0.25">
      <c r="I5082" s="23"/>
    </row>
    <row r="5083" spans="9:9" x14ac:dyDescent="0.25">
      <c r="I5083" s="23"/>
    </row>
    <row r="5084" spans="9:9" x14ac:dyDescent="0.25">
      <c r="I5084" s="23"/>
    </row>
    <row r="5085" spans="9:9" x14ac:dyDescent="0.25">
      <c r="I5085" s="23"/>
    </row>
    <row r="5086" spans="9:9" x14ac:dyDescent="0.25">
      <c r="I5086" s="23"/>
    </row>
    <row r="5087" spans="9:9" x14ac:dyDescent="0.25">
      <c r="I5087" s="23"/>
    </row>
    <row r="5088" spans="9:9" x14ac:dyDescent="0.25">
      <c r="I5088" s="23"/>
    </row>
    <row r="5089" spans="9:9" x14ac:dyDescent="0.25">
      <c r="I5089" s="23"/>
    </row>
    <row r="5090" spans="9:9" x14ac:dyDescent="0.25">
      <c r="I5090" s="23"/>
    </row>
    <row r="5091" spans="9:9" x14ac:dyDescent="0.25">
      <c r="I5091" s="23"/>
    </row>
    <row r="5092" spans="9:9" x14ac:dyDescent="0.25">
      <c r="I5092" s="23"/>
    </row>
    <row r="5093" spans="9:9" x14ac:dyDescent="0.25">
      <c r="I5093" s="23"/>
    </row>
    <row r="5094" spans="9:9" x14ac:dyDescent="0.25">
      <c r="I5094" s="23"/>
    </row>
    <row r="5095" spans="9:9" x14ac:dyDescent="0.25">
      <c r="I5095" s="23"/>
    </row>
    <row r="5096" spans="9:9" x14ac:dyDescent="0.25">
      <c r="I5096" s="23"/>
    </row>
    <row r="5097" spans="9:9" x14ac:dyDescent="0.25">
      <c r="I5097" s="23"/>
    </row>
    <row r="5098" spans="9:9" x14ac:dyDescent="0.25">
      <c r="I5098" s="23"/>
    </row>
    <row r="5099" spans="9:9" x14ac:dyDescent="0.25">
      <c r="I5099" s="23"/>
    </row>
    <row r="5100" spans="9:9" x14ac:dyDescent="0.25">
      <c r="I5100" s="23"/>
    </row>
    <row r="5101" spans="9:9" x14ac:dyDescent="0.25">
      <c r="I5101" s="23"/>
    </row>
    <row r="5102" spans="9:9" x14ac:dyDescent="0.25">
      <c r="I5102" s="23"/>
    </row>
    <row r="5103" spans="9:9" x14ac:dyDescent="0.25">
      <c r="I5103" s="23"/>
    </row>
    <row r="5104" spans="9:9" x14ac:dyDescent="0.25">
      <c r="I5104" s="23"/>
    </row>
    <row r="5105" spans="9:9" x14ac:dyDescent="0.25">
      <c r="I5105" s="23"/>
    </row>
    <row r="5106" spans="9:9" x14ac:dyDescent="0.25">
      <c r="I5106" s="23"/>
    </row>
    <row r="5107" spans="9:9" x14ac:dyDescent="0.25">
      <c r="I5107" s="23"/>
    </row>
    <row r="5108" spans="9:9" x14ac:dyDescent="0.25">
      <c r="I5108" s="23"/>
    </row>
    <row r="5109" spans="9:9" x14ac:dyDescent="0.25">
      <c r="I5109" s="23"/>
    </row>
    <row r="5110" spans="9:9" x14ac:dyDescent="0.25">
      <c r="I5110" s="23"/>
    </row>
    <row r="5111" spans="9:9" x14ac:dyDescent="0.25">
      <c r="I5111" s="23"/>
    </row>
    <row r="5112" spans="9:9" x14ac:dyDescent="0.25">
      <c r="I5112" s="23"/>
    </row>
    <row r="5113" spans="9:9" x14ac:dyDescent="0.25">
      <c r="I5113" s="23"/>
    </row>
    <row r="5114" spans="9:9" x14ac:dyDescent="0.25">
      <c r="I5114" s="23"/>
    </row>
    <row r="5115" spans="9:9" x14ac:dyDescent="0.25">
      <c r="I5115" s="23"/>
    </row>
    <row r="5116" spans="9:9" x14ac:dyDescent="0.25">
      <c r="I5116" s="23"/>
    </row>
    <row r="5117" spans="9:9" x14ac:dyDescent="0.25">
      <c r="I5117" s="23"/>
    </row>
    <row r="5118" spans="9:9" x14ac:dyDescent="0.25">
      <c r="I5118" s="23"/>
    </row>
    <row r="5119" spans="9:9" x14ac:dyDescent="0.25">
      <c r="I5119" s="23"/>
    </row>
    <row r="5120" spans="9:9" x14ac:dyDescent="0.25">
      <c r="I5120" s="23"/>
    </row>
    <row r="5121" spans="9:9" x14ac:dyDescent="0.25">
      <c r="I5121" s="23"/>
    </row>
    <row r="5122" spans="9:9" x14ac:dyDescent="0.25">
      <c r="I5122" s="23"/>
    </row>
    <row r="5123" spans="9:9" x14ac:dyDescent="0.25">
      <c r="I5123" s="23"/>
    </row>
    <row r="5124" spans="9:9" x14ac:dyDescent="0.25">
      <c r="I5124" s="23"/>
    </row>
    <row r="5125" spans="9:9" x14ac:dyDescent="0.25">
      <c r="I5125" s="23"/>
    </row>
    <row r="5126" spans="9:9" x14ac:dyDescent="0.25">
      <c r="I5126" s="23"/>
    </row>
    <row r="5127" spans="9:9" x14ac:dyDescent="0.25">
      <c r="I5127" s="23"/>
    </row>
    <row r="5128" spans="9:9" x14ac:dyDescent="0.25">
      <c r="I5128" s="23"/>
    </row>
    <row r="5129" spans="9:9" x14ac:dyDescent="0.25">
      <c r="I5129" s="23"/>
    </row>
    <row r="5130" spans="9:9" x14ac:dyDescent="0.25">
      <c r="I5130" s="23"/>
    </row>
    <row r="5131" spans="9:9" x14ac:dyDescent="0.25">
      <c r="I5131" s="23"/>
    </row>
    <row r="5132" spans="9:9" x14ac:dyDescent="0.25">
      <c r="I5132" s="23"/>
    </row>
    <row r="5133" spans="9:9" x14ac:dyDescent="0.25">
      <c r="I5133" s="23"/>
    </row>
    <row r="5134" spans="9:9" x14ac:dyDescent="0.25">
      <c r="I5134" s="23"/>
    </row>
    <row r="5135" spans="9:9" x14ac:dyDescent="0.25">
      <c r="I5135" s="23"/>
    </row>
    <row r="5136" spans="9:9" x14ac:dyDescent="0.25">
      <c r="I5136" s="23"/>
    </row>
    <row r="5137" spans="9:9" x14ac:dyDescent="0.25">
      <c r="I5137" s="23"/>
    </row>
    <row r="5138" spans="9:9" x14ac:dyDescent="0.25">
      <c r="I5138" s="23"/>
    </row>
    <row r="5139" spans="9:9" x14ac:dyDescent="0.25">
      <c r="I5139" s="23"/>
    </row>
    <row r="5140" spans="9:9" x14ac:dyDescent="0.25">
      <c r="I5140" s="23"/>
    </row>
    <row r="5141" spans="9:9" x14ac:dyDescent="0.25">
      <c r="I5141" s="23"/>
    </row>
    <row r="5142" spans="9:9" x14ac:dyDescent="0.25">
      <c r="I5142" s="23"/>
    </row>
    <row r="5143" spans="9:9" x14ac:dyDescent="0.25">
      <c r="I5143" s="23"/>
    </row>
    <row r="5144" spans="9:9" x14ac:dyDescent="0.25">
      <c r="I5144" s="23"/>
    </row>
    <row r="5145" spans="9:9" x14ac:dyDescent="0.25">
      <c r="I5145" s="23"/>
    </row>
    <row r="5146" spans="9:9" x14ac:dyDescent="0.25">
      <c r="I5146" s="23"/>
    </row>
    <row r="5147" spans="9:9" x14ac:dyDescent="0.25">
      <c r="I5147" s="23"/>
    </row>
    <row r="5148" spans="9:9" x14ac:dyDescent="0.25">
      <c r="I5148" s="23"/>
    </row>
    <row r="5149" spans="9:9" x14ac:dyDescent="0.25">
      <c r="I5149" s="23"/>
    </row>
    <row r="5150" spans="9:9" x14ac:dyDescent="0.25">
      <c r="I5150" s="23"/>
    </row>
    <row r="5151" spans="9:9" x14ac:dyDescent="0.25">
      <c r="I5151" s="23"/>
    </row>
    <row r="5152" spans="9:9" x14ac:dyDescent="0.25">
      <c r="I5152" s="23"/>
    </row>
    <row r="5153" spans="9:9" x14ac:dyDescent="0.25">
      <c r="I5153" s="23"/>
    </row>
    <row r="5154" spans="9:9" x14ac:dyDescent="0.25">
      <c r="I5154" s="23"/>
    </row>
    <row r="5155" spans="9:9" x14ac:dyDescent="0.25">
      <c r="I5155" s="23"/>
    </row>
    <row r="5156" spans="9:9" x14ac:dyDescent="0.25">
      <c r="I5156" s="23"/>
    </row>
    <row r="5157" spans="9:9" x14ac:dyDescent="0.25">
      <c r="I5157" s="23"/>
    </row>
    <row r="5158" spans="9:9" x14ac:dyDescent="0.25">
      <c r="I5158" s="23"/>
    </row>
    <row r="5159" spans="9:9" x14ac:dyDescent="0.25">
      <c r="I5159" s="23"/>
    </row>
    <row r="5160" spans="9:9" x14ac:dyDescent="0.25">
      <c r="I5160" s="23"/>
    </row>
    <row r="5161" spans="9:9" x14ac:dyDescent="0.25">
      <c r="I5161" s="23"/>
    </row>
    <row r="5162" spans="9:9" x14ac:dyDescent="0.25">
      <c r="I5162" s="23"/>
    </row>
    <row r="5163" spans="9:9" x14ac:dyDescent="0.25">
      <c r="I5163" s="23"/>
    </row>
    <row r="5164" spans="9:9" x14ac:dyDescent="0.25">
      <c r="I5164" s="23"/>
    </row>
    <row r="5165" spans="9:9" x14ac:dyDescent="0.25">
      <c r="I5165" s="23"/>
    </row>
    <row r="5166" spans="9:9" x14ac:dyDescent="0.25">
      <c r="I5166" s="23"/>
    </row>
    <row r="5167" spans="9:9" x14ac:dyDescent="0.25">
      <c r="I5167" s="23"/>
    </row>
    <row r="5168" spans="9:9" x14ac:dyDescent="0.25">
      <c r="I5168" s="23"/>
    </row>
    <row r="5169" spans="9:9" x14ac:dyDescent="0.25">
      <c r="I5169" s="23"/>
    </row>
    <row r="5170" spans="9:9" x14ac:dyDescent="0.25">
      <c r="I5170" s="23"/>
    </row>
    <row r="5171" spans="9:9" x14ac:dyDescent="0.25">
      <c r="I5171" s="23"/>
    </row>
    <row r="5172" spans="9:9" x14ac:dyDescent="0.25">
      <c r="I5172" s="23"/>
    </row>
    <row r="5173" spans="9:9" x14ac:dyDescent="0.25">
      <c r="I5173" s="23"/>
    </row>
    <row r="5174" spans="9:9" x14ac:dyDescent="0.25">
      <c r="I5174" s="23"/>
    </row>
    <row r="5175" spans="9:9" x14ac:dyDescent="0.25">
      <c r="I5175" s="23"/>
    </row>
    <row r="5176" spans="9:9" x14ac:dyDescent="0.25">
      <c r="I5176" s="23"/>
    </row>
    <row r="5177" spans="9:9" x14ac:dyDescent="0.25">
      <c r="I5177" s="23"/>
    </row>
    <row r="5178" spans="9:9" x14ac:dyDescent="0.25">
      <c r="I5178" s="23"/>
    </row>
    <row r="5179" spans="9:9" x14ac:dyDescent="0.25">
      <c r="I5179" s="23"/>
    </row>
    <row r="5180" spans="9:9" x14ac:dyDescent="0.25">
      <c r="I5180" s="23"/>
    </row>
    <row r="5181" spans="9:9" x14ac:dyDescent="0.25">
      <c r="I5181" s="23"/>
    </row>
    <row r="5182" spans="9:9" x14ac:dyDescent="0.25">
      <c r="I5182" s="23"/>
    </row>
    <row r="5183" spans="9:9" x14ac:dyDescent="0.25">
      <c r="I5183" s="23"/>
    </row>
    <row r="5184" spans="9:9" x14ac:dyDescent="0.25">
      <c r="I5184" s="23"/>
    </row>
    <row r="5185" spans="9:9" x14ac:dyDescent="0.25">
      <c r="I5185" s="23"/>
    </row>
    <row r="5186" spans="9:9" x14ac:dyDescent="0.25">
      <c r="I5186" s="23"/>
    </row>
    <row r="5187" spans="9:9" x14ac:dyDescent="0.25">
      <c r="I5187" s="23"/>
    </row>
    <row r="5188" spans="9:9" x14ac:dyDescent="0.25">
      <c r="I5188" s="23"/>
    </row>
    <row r="5189" spans="9:9" x14ac:dyDescent="0.25">
      <c r="I5189" s="23"/>
    </row>
    <row r="5190" spans="9:9" x14ac:dyDescent="0.25">
      <c r="I5190" s="23"/>
    </row>
    <row r="5191" spans="9:9" x14ac:dyDescent="0.25">
      <c r="I5191" s="23"/>
    </row>
    <row r="5192" spans="9:9" x14ac:dyDescent="0.25">
      <c r="I5192" s="23"/>
    </row>
    <row r="5193" spans="9:9" x14ac:dyDescent="0.25">
      <c r="I5193" s="23"/>
    </row>
    <row r="5194" spans="9:9" x14ac:dyDescent="0.25">
      <c r="I5194" s="23"/>
    </row>
    <row r="5195" spans="9:9" x14ac:dyDescent="0.25">
      <c r="I5195" s="23"/>
    </row>
    <row r="5196" spans="9:9" x14ac:dyDescent="0.25">
      <c r="I5196" s="23"/>
    </row>
    <row r="5197" spans="9:9" x14ac:dyDescent="0.25">
      <c r="I5197" s="23"/>
    </row>
    <row r="5198" spans="9:9" x14ac:dyDescent="0.25">
      <c r="I5198" s="23"/>
    </row>
    <row r="5199" spans="9:9" x14ac:dyDescent="0.25">
      <c r="I5199" s="23"/>
    </row>
    <row r="5200" spans="9:9" x14ac:dyDescent="0.25">
      <c r="I5200" s="23"/>
    </row>
    <row r="5201" spans="9:9" x14ac:dyDescent="0.25">
      <c r="I5201" s="23"/>
    </row>
    <row r="5202" spans="9:9" x14ac:dyDescent="0.25">
      <c r="I5202" s="23"/>
    </row>
    <row r="5203" spans="9:9" x14ac:dyDescent="0.25">
      <c r="I5203" s="23"/>
    </row>
    <row r="5204" spans="9:9" x14ac:dyDescent="0.25">
      <c r="I5204" s="23"/>
    </row>
    <row r="5205" spans="9:9" x14ac:dyDescent="0.25">
      <c r="I5205" s="23"/>
    </row>
    <row r="5206" spans="9:9" x14ac:dyDescent="0.25">
      <c r="I5206" s="23"/>
    </row>
    <row r="5207" spans="9:9" x14ac:dyDescent="0.25">
      <c r="I5207" s="23"/>
    </row>
    <row r="5208" spans="9:9" x14ac:dyDescent="0.25">
      <c r="I5208" s="23"/>
    </row>
    <row r="5209" spans="9:9" x14ac:dyDescent="0.25">
      <c r="I5209" s="23"/>
    </row>
    <row r="5210" spans="9:9" x14ac:dyDescent="0.25">
      <c r="I5210" s="23"/>
    </row>
    <row r="5211" spans="9:9" x14ac:dyDescent="0.25">
      <c r="I5211" s="23"/>
    </row>
    <row r="5212" spans="9:9" x14ac:dyDescent="0.25">
      <c r="I5212" s="23"/>
    </row>
    <row r="5213" spans="9:9" x14ac:dyDescent="0.25">
      <c r="I5213" s="23"/>
    </row>
    <row r="5214" spans="9:9" x14ac:dyDescent="0.25">
      <c r="I5214" s="23"/>
    </row>
    <row r="5215" spans="9:9" x14ac:dyDescent="0.25">
      <c r="I5215" s="23"/>
    </row>
    <row r="5216" spans="9:9" x14ac:dyDescent="0.25">
      <c r="I5216" s="23"/>
    </row>
    <row r="5217" spans="9:9" x14ac:dyDescent="0.25">
      <c r="I5217" s="23"/>
    </row>
    <row r="5218" spans="9:9" x14ac:dyDescent="0.25">
      <c r="I5218" s="23"/>
    </row>
    <row r="5219" spans="9:9" x14ac:dyDescent="0.25">
      <c r="I5219" s="23"/>
    </row>
    <row r="5220" spans="9:9" x14ac:dyDescent="0.25">
      <c r="I5220" s="23"/>
    </row>
    <row r="5221" spans="9:9" x14ac:dyDescent="0.25">
      <c r="I5221" s="23"/>
    </row>
    <row r="5222" spans="9:9" x14ac:dyDescent="0.25">
      <c r="I5222" s="23"/>
    </row>
    <row r="5223" spans="9:9" x14ac:dyDescent="0.25">
      <c r="I5223" s="23"/>
    </row>
    <row r="5224" spans="9:9" x14ac:dyDescent="0.25">
      <c r="I5224" s="23"/>
    </row>
    <row r="5225" spans="9:9" x14ac:dyDescent="0.25">
      <c r="I5225" s="23"/>
    </row>
    <row r="5226" spans="9:9" x14ac:dyDescent="0.25">
      <c r="I5226" s="23"/>
    </row>
    <row r="5227" spans="9:9" x14ac:dyDescent="0.25">
      <c r="I5227" s="23"/>
    </row>
    <row r="5228" spans="9:9" x14ac:dyDescent="0.25">
      <c r="I5228" s="23"/>
    </row>
    <row r="5229" spans="9:9" x14ac:dyDescent="0.25">
      <c r="I5229" s="23"/>
    </row>
    <row r="5230" spans="9:9" x14ac:dyDescent="0.25">
      <c r="I5230" s="23"/>
    </row>
    <row r="5231" spans="9:9" x14ac:dyDescent="0.25">
      <c r="I5231" s="23"/>
    </row>
    <row r="5232" spans="9:9" x14ac:dyDescent="0.25">
      <c r="I5232" s="23"/>
    </row>
    <row r="5233" spans="9:9" x14ac:dyDescent="0.25">
      <c r="I5233" s="23"/>
    </row>
    <row r="5234" spans="9:9" x14ac:dyDescent="0.25">
      <c r="I5234" s="23"/>
    </row>
    <row r="5235" spans="9:9" x14ac:dyDescent="0.25">
      <c r="I5235" s="23"/>
    </row>
    <row r="5236" spans="9:9" x14ac:dyDescent="0.25">
      <c r="I5236" s="23"/>
    </row>
    <row r="5237" spans="9:9" x14ac:dyDescent="0.25">
      <c r="I5237" s="23"/>
    </row>
    <row r="5238" spans="9:9" x14ac:dyDescent="0.25">
      <c r="I5238" s="23"/>
    </row>
    <row r="5239" spans="9:9" x14ac:dyDescent="0.25">
      <c r="I5239" s="23"/>
    </row>
    <row r="5240" spans="9:9" x14ac:dyDescent="0.25">
      <c r="I5240" s="23"/>
    </row>
    <row r="5241" spans="9:9" x14ac:dyDescent="0.25">
      <c r="I5241" s="23"/>
    </row>
    <row r="5242" spans="9:9" x14ac:dyDescent="0.25">
      <c r="I5242" s="23"/>
    </row>
    <row r="5243" spans="9:9" x14ac:dyDescent="0.25">
      <c r="I5243" s="23"/>
    </row>
    <row r="5244" spans="9:9" x14ac:dyDescent="0.25">
      <c r="I5244" s="23"/>
    </row>
    <row r="5245" spans="9:9" x14ac:dyDescent="0.25">
      <c r="I5245" s="23"/>
    </row>
    <row r="5246" spans="9:9" x14ac:dyDescent="0.25">
      <c r="I5246" s="23"/>
    </row>
    <row r="5247" spans="9:9" x14ac:dyDescent="0.25">
      <c r="I5247" s="23"/>
    </row>
    <row r="5248" spans="9:9" x14ac:dyDescent="0.25">
      <c r="I5248" s="23"/>
    </row>
    <row r="5249" spans="9:9" x14ac:dyDescent="0.25">
      <c r="I5249" s="23"/>
    </row>
    <row r="5250" spans="9:9" x14ac:dyDescent="0.25">
      <c r="I5250" s="23"/>
    </row>
    <row r="5251" spans="9:9" x14ac:dyDescent="0.25">
      <c r="I5251" s="23"/>
    </row>
    <row r="5252" spans="9:9" x14ac:dyDescent="0.25">
      <c r="I5252" s="23"/>
    </row>
    <row r="5253" spans="9:9" x14ac:dyDescent="0.25">
      <c r="I5253" s="23"/>
    </row>
    <row r="5254" spans="9:9" x14ac:dyDescent="0.25">
      <c r="I5254" s="23"/>
    </row>
    <row r="5255" spans="9:9" x14ac:dyDescent="0.25">
      <c r="I5255" s="23"/>
    </row>
    <row r="5256" spans="9:9" x14ac:dyDescent="0.25">
      <c r="I5256" s="23"/>
    </row>
    <row r="5257" spans="9:9" x14ac:dyDescent="0.25">
      <c r="I5257" s="23"/>
    </row>
    <row r="5258" spans="9:9" x14ac:dyDescent="0.25">
      <c r="I5258" s="23"/>
    </row>
    <row r="5259" spans="9:9" x14ac:dyDescent="0.25">
      <c r="I5259" s="23"/>
    </row>
    <row r="5260" spans="9:9" x14ac:dyDescent="0.25">
      <c r="I5260" s="23"/>
    </row>
    <row r="5261" spans="9:9" x14ac:dyDescent="0.25">
      <c r="I5261" s="23"/>
    </row>
    <row r="5262" spans="9:9" x14ac:dyDescent="0.25">
      <c r="I5262" s="23"/>
    </row>
    <row r="5263" spans="9:9" x14ac:dyDescent="0.25">
      <c r="I5263" s="23"/>
    </row>
    <row r="5264" spans="9:9" x14ac:dyDescent="0.25">
      <c r="I5264" s="23"/>
    </row>
    <row r="5265" spans="9:9" x14ac:dyDescent="0.25">
      <c r="I5265" s="23"/>
    </row>
    <row r="5266" spans="9:9" x14ac:dyDescent="0.25">
      <c r="I5266" s="23"/>
    </row>
    <row r="5267" spans="9:9" x14ac:dyDescent="0.25">
      <c r="I5267" s="23"/>
    </row>
    <row r="5268" spans="9:9" x14ac:dyDescent="0.25">
      <c r="I5268" s="23"/>
    </row>
    <row r="5269" spans="9:9" x14ac:dyDescent="0.25">
      <c r="I5269" s="23"/>
    </row>
    <row r="5270" spans="9:9" x14ac:dyDescent="0.25">
      <c r="I5270" s="23"/>
    </row>
    <row r="5271" spans="9:9" x14ac:dyDescent="0.25">
      <c r="I5271" s="23"/>
    </row>
    <row r="5272" spans="9:9" x14ac:dyDescent="0.25">
      <c r="I5272" s="23"/>
    </row>
    <row r="5273" spans="9:9" x14ac:dyDescent="0.25">
      <c r="I5273" s="23"/>
    </row>
    <row r="5274" spans="9:9" x14ac:dyDescent="0.25">
      <c r="I5274" s="23"/>
    </row>
    <row r="5275" spans="9:9" x14ac:dyDescent="0.25">
      <c r="I5275" s="23"/>
    </row>
    <row r="5276" spans="9:9" x14ac:dyDescent="0.25">
      <c r="I5276" s="23"/>
    </row>
    <row r="5277" spans="9:9" x14ac:dyDescent="0.25">
      <c r="I5277" s="23"/>
    </row>
    <row r="5278" spans="9:9" x14ac:dyDescent="0.25">
      <c r="I5278" s="23"/>
    </row>
    <row r="5279" spans="9:9" x14ac:dyDescent="0.25">
      <c r="I5279" s="23"/>
    </row>
    <row r="5280" spans="9:9" x14ac:dyDescent="0.25">
      <c r="I5280" s="23"/>
    </row>
    <row r="5281" spans="9:9" x14ac:dyDescent="0.25">
      <c r="I5281" s="23"/>
    </row>
    <row r="5282" spans="9:9" x14ac:dyDescent="0.25">
      <c r="I5282" s="23"/>
    </row>
    <row r="5283" spans="9:9" x14ac:dyDescent="0.25">
      <c r="I5283" s="23"/>
    </row>
    <row r="5284" spans="9:9" x14ac:dyDescent="0.25">
      <c r="I5284" s="23"/>
    </row>
    <row r="5285" spans="9:9" x14ac:dyDescent="0.25">
      <c r="I5285" s="23"/>
    </row>
    <row r="5286" spans="9:9" x14ac:dyDescent="0.25">
      <c r="I5286" s="23"/>
    </row>
    <row r="5287" spans="9:9" x14ac:dyDescent="0.25">
      <c r="I5287" s="23"/>
    </row>
    <row r="5288" spans="9:9" x14ac:dyDescent="0.25">
      <c r="I5288" s="23"/>
    </row>
    <row r="5289" spans="9:9" x14ac:dyDescent="0.25">
      <c r="I5289" s="23"/>
    </row>
    <row r="5290" spans="9:9" x14ac:dyDescent="0.25">
      <c r="I5290" s="23"/>
    </row>
    <row r="5291" spans="9:9" x14ac:dyDescent="0.25">
      <c r="I5291" s="23"/>
    </row>
    <row r="5292" spans="9:9" x14ac:dyDescent="0.25">
      <c r="I5292" s="23"/>
    </row>
    <row r="5293" spans="9:9" x14ac:dyDescent="0.25">
      <c r="I5293" s="23"/>
    </row>
    <row r="5294" spans="9:9" x14ac:dyDescent="0.25">
      <c r="I5294" s="23"/>
    </row>
    <row r="5295" spans="9:9" x14ac:dyDescent="0.25">
      <c r="I5295" s="23"/>
    </row>
    <row r="5296" spans="9:9" x14ac:dyDescent="0.25">
      <c r="I5296" s="23"/>
    </row>
    <row r="5297" spans="9:9" x14ac:dyDescent="0.25">
      <c r="I5297" s="23"/>
    </row>
    <row r="5298" spans="9:9" x14ac:dyDescent="0.25">
      <c r="I5298" s="23"/>
    </row>
    <row r="5299" spans="9:9" x14ac:dyDescent="0.25">
      <c r="I5299" s="23"/>
    </row>
    <row r="5300" spans="9:9" x14ac:dyDescent="0.25">
      <c r="I5300" s="23"/>
    </row>
    <row r="5301" spans="9:9" x14ac:dyDescent="0.25">
      <c r="I5301" s="23"/>
    </row>
    <row r="5302" spans="9:9" x14ac:dyDescent="0.25">
      <c r="I5302" s="23"/>
    </row>
    <row r="5303" spans="9:9" x14ac:dyDescent="0.25">
      <c r="I5303" s="23"/>
    </row>
    <row r="5304" spans="9:9" x14ac:dyDescent="0.25">
      <c r="I5304" s="23"/>
    </row>
    <row r="5305" spans="9:9" x14ac:dyDescent="0.25">
      <c r="I5305" s="23"/>
    </row>
    <row r="5306" spans="9:9" x14ac:dyDescent="0.25">
      <c r="I5306" s="23"/>
    </row>
    <row r="5307" spans="9:9" x14ac:dyDescent="0.25">
      <c r="I5307" s="23"/>
    </row>
    <row r="5308" spans="9:9" x14ac:dyDescent="0.25">
      <c r="I5308" s="23"/>
    </row>
    <row r="5309" spans="9:9" x14ac:dyDescent="0.25">
      <c r="I5309" s="23"/>
    </row>
    <row r="5310" spans="9:9" x14ac:dyDescent="0.25">
      <c r="I5310" s="23"/>
    </row>
    <row r="5311" spans="9:9" x14ac:dyDescent="0.25">
      <c r="I5311" s="23"/>
    </row>
    <row r="5312" spans="9:9" x14ac:dyDescent="0.25">
      <c r="I5312" s="23"/>
    </row>
    <row r="5313" spans="9:9" x14ac:dyDescent="0.25">
      <c r="I5313" s="23"/>
    </row>
    <row r="5314" spans="9:9" x14ac:dyDescent="0.25">
      <c r="I5314" s="23"/>
    </row>
    <row r="5315" spans="9:9" x14ac:dyDescent="0.25">
      <c r="I5315" s="23"/>
    </row>
    <row r="5316" spans="9:9" x14ac:dyDescent="0.25">
      <c r="I5316" s="23"/>
    </row>
    <row r="5317" spans="9:9" x14ac:dyDescent="0.25">
      <c r="I5317" s="23"/>
    </row>
    <row r="5318" spans="9:9" x14ac:dyDescent="0.25">
      <c r="I5318" s="23"/>
    </row>
    <row r="5319" spans="9:9" x14ac:dyDescent="0.25">
      <c r="I5319" s="23"/>
    </row>
    <row r="5320" spans="9:9" x14ac:dyDescent="0.25">
      <c r="I5320" s="23"/>
    </row>
    <row r="5321" spans="9:9" x14ac:dyDescent="0.25">
      <c r="I5321" s="23"/>
    </row>
    <row r="5322" spans="9:9" x14ac:dyDescent="0.25">
      <c r="I5322" s="23"/>
    </row>
    <row r="5323" spans="9:9" x14ac:dyDescent="0.25">
      <c r="I5323" s="23"/>
    </row>
    <row r="5324" spans="9:9" x14ac:dyDescent="0.25">
      <c r="I5324" s="23"/>
    </row>
    <row r="5325" spans="9:9" x14ac:dyDescent="0.25">
      <c r="I5325" s="23"/>
    </row>
    <row r="5326" spans="9:9" x14ac:dyDescent="0.25">
      <c r="I5326" s="23"/>
    </row>
    <row r="5327" spans="9:9" x14ac:dyDescent="0.25">
      <c r="I5327" s="23"/>
    </row>
    <row r="5328" spans="9:9" x14ac:dyDescent="0.25">
      <c r="I5328" s="23"/>
    </row>
    <row r="5329" spans="9:9" x14ac:dyDescent="0.25">
      <c r="I5329" s="23"/>
    </row>
    <row r="5330" spans="9:9" x14ac:dyDescent="0.25">
      <c r="I5330" s="23"/>
    </row>
    <row r="5331" spans="9:9" x14ac:dyDescent="0.25">
      <c r="I5331" s="23"/>
    </row>
    <row r="5332" spans="9:9" x14ac:dyDescent="0.25">
      <c r="I5332" s="23"/>
    </row>
    <row r="5333" spans="9:9" x14ac:dyDescent="0.25">
      <c r="I5333" s="23"/>
    </row>
    <row r="5334" spans="9:9" x14ac:dyDescent="0.25">
      <c r="I5334" s="23"/>
    </row>
    <row r="5335" spans="9:9" x14ac:dyDescent="0.25">
      <c r="I5335" s="23"/>
    </row>
    <row r="5336" spans="9:9" x14ac:dyDescent="0.25">
      <c r="I5336" s="23"/>
    </row>
    <row r="5337" spans="9:9" x14ac:dyDescent="0.25">
      <c r="I5337" s="23"/>
    </row>
    <row r="5338" spans="9:9" x14ac:dyDescent="0.25">
      <c r="I5338" s="23"/>
    </row>
    <row r="5339" spans="9:9" x14ac:dyDescent="0.25">
      <c r="I5339" s="23"/>
    </row>
    <row r="5340" spans="9:9" x14ac:dyDescent="0.25">
      <c r="I5340" s="23"/>
    </row>
    <row r="5341" spans="9:9" x14ac:dyDescent="0.25">
      <c r="I5341" s="23"/>
    </row>
    <row r="5342" spans="9:9" x14ac:dyDescent="0.25">
      <c r="I5342" s="23"/>
    </row>
    <row r="5343" spans="9:9" x14ac:dyDescent="0.25">
      <c r="I5343" s="23"/>
    </row>
    <row r="5344" spans="9:9" x14ac:dyDescent="0.25">
      <c r="I5344" s="23"/>
    </row>
    <row r="5345" spans="9:9" x14ac:dyDescent="0.25">
      <c r="I5345" s="23"/>
    </row>
    <row r="5346" spans="9:9" x14ac:dyDescent="0.25">
      <c r="I5346" s="23"/>
    </row>
    <row r="5347" spans="9:9" x14ac:dyDescent="0.25">
      <c r="I5347" s="23"/>
    </row>
    <row r="5348" spans="9:9" x14ac:dyDescent="0.25">
      <c r="I5348" s="23"/>
    </row>
    <row r="5349" spans="9:9" x14ac:dyDescent="0.25">
      <c r="I5349" s="23"/>
    </row>
    <row r="5350" spans="9:9" x14ac:dyDescent="0.25">
      <c r="I5350" s="23"/>
    </row>
    <row r="5351" spans="9:9" x14ac:dyDescent="0.25">
      <c r="I5351" s="23"/>
    </row>
    <row r="5352" spans="9:9" x14ac:dyDescent="0.25">
      <c r="I5352" s="23"/>
    </row>
    <row r="5353" spans="9:9" x14ac:dyDescent="0.25">
      <c r="I5353" s="23"/>
    </row>
    <row r="5354" spans="9:9" x14ac:dyDescent="0.25">
      <c r="I5354" s="23"/>
    </row>
    <row r="5355" spans="9:9" x14ac:dyDescent="0.25">
      <c r="I5355" s="23"/>
    </row>
    <row r="5356" spans="9:9" x14ac:dyDescent="0.25">
      <c r="I5356" s="23"/>
    </row>
    <row r="5357" spans="9:9" x14ac:dyDescent="0.25">
      <c r="I5357" s="23"/>
    </row>
    <row r="5358" spans="9:9" x14ac:dyDescent="0.25">
      <c r="I5358" s="23"/>
    </row>
    <row r="5359" spans="9:9" x14ac:dyDescent="0.25">
      <c r="I5359" s="23"/>
    </row>
    <row r="5360" spans="9:9" x14ac:dyDescent="0.25">
      <c r="I5360" s="23"/>
    </row>
    <row r="5361" spans="9:9" x14ac:dyDescent="0.25">
      <c r="I5361" s="23"/>
    </row>
    <row r="5362" spans="9:9" x14ac:dyDescent="0.25">
      <c r="I5362" s="23"/>
    </row>
    <row r="5363" spans="9:9" x14ac:dyDescent="0.25">
      <c r="I5363" s="23"/>
    </row>
    <row r="5364" spans="9:9" x14ac:dyDescent="0.25">
      <c r="I5364" s="23"/>
    </row>
    <row r="5365" spans="9:9" x14ac:dyDescent="0.25">
      <c r="I5365" s="23"/>
    </row>
    <row r="5366" spans="9:9" x14ac:dyDescent="0.25">
      <c r="I5366" s="23"/>
    </row>
    <row r="5367" spans="9:9" x14ac:dyDescent="0.25">
      <c r="I5367" s="23"/>
    </row>
    <row r="5368" spans="9:9" x14ac:dyDescent="0.25">
      <c r="I5368" s="23"/>
    </row>
    <row r="5369" spans="9:9" x14ac:dyDescent="0.25">
      <c r="I5369" s="23"/>
    </row>
    <row r="5370" spans="9:9" x14ac:dyDescent="0.25">
      <c r="I5370" s="23"/>
    </row>
    <row r="5371" spans="9:9" x14ac:dyDescent="0.25">
      <c r="I5371" s="23"/>
    </row>
    <row r="5372" spans="9:9" x14ac:dyDescent="0.25">
      <c r="I5372" s="23"/>
    </row>
    <row r="5373" spans="9:9" x14ac:dyDescent="0.25">
      <c r="I5373" s="23"/>
    </row>
    <row r="5374" spans="9:9" x14ac:dyDescent="0.25">
      <c r="I5374" s="23"/>
    </row>
    <row r="5375" spans="9:9" x14ac:dyDescent="0.25">
      <c r="I5375" s="23"/>
    </row>
    <row r="5376" spans="9:9" x14ac:dyDescent="0.25">
      <c r="I5376" s="23"/>
    </row>
    <row r="5377" spans="9:9" x14ac:dyDescent="0.25">
      <c r="I5377" s="23"/>
    </row>
    <row r="5378" spans="9:9" x14ac:dyDescent="0.25">
      <c r="I5378" s="23"/>
    </row>
    <row r="5379" spans="9:9" x14ac:dyDescent="0.25">
      <c r="I5379" s="23"/>
    </row>
    <row r="5380" spans="9:9" x14ac:dyDescent="0.25">
      <c r="I5380" s="23"/>
    </row>
    <row r="5381" spans="9:9" x14ac:dyDescent="0.25">
      <c r="I5381" s="23"/>
    </row>
    <row r="5382" spans="9:9" x14ac:dyDescent="0.25">
      <c r="I5382" s="23"/>
    </row>
    <row r="5383" spans="9:9" x14ac:dyDescent="0.25">
      <c r="I5383" s="23"/>
    </row>
    <row r="5384" spans="9:9" x14ac:dyDescent="0.25">
      <c r="I5384" s="23"/>
    </row>
    <row r="5385" spans="9:9" x14ac:dyDescent="0.25">
      <c r="I5385" s="23"/>
    </row>
    <row r="5386" spans="9:9" x14ac:dyDescent="0.25">
      <c r="I5386" s="23"/>
    </row>
    <row r="5387" spans="9:9" x14ac:dyDescent="0.25">
      <c r="I5387" s="23"/>
    </row>
    <row r="5388" spans="9:9" x14ac:dyDescent="0.25">
      <c r="I5388" s="23"/>
    </row>
    <row r="5389" spans="9:9" x14ac:dyDescent="0.25">
      <c r="I5389" s="23"/>
    </row>
    <row r="5390" spans="9:9" x14ac:dyDescent="0.25">
      <c r="I5390" s="23"/>
    </row>
    <row r="5391" spans="9:9" x14ac:dyDescent="0.25">
      <c r="I5391" s="23"/>
    </row>
    <row r="5392" spans="9:9" x14ac:dyDescent="0.25">
      <c r="I5392" s="23"/>
    </row>
    <row r="5393" spans="9:9" x14ac:dyDescent="0.25">
      <c r="I5393" s="23"/>
    </row>
    <row r="5394" spans="9:9" x14ac:dyDescent="0.25">
      <c r="I5394" s="23"/>
    </row>
    <row r="5395" spans="9:9" x14ac:dyDescent="0.25">
      <c r="I5395" s="23"/>
    </row>
    <row r="5396" spans="9:9" x14ac:dyDescent="0.25">
      <c r="I5396" s="23"/>
    </row>
    <row r="5397" spans="9:9" x14ac:dyDescent="0.25">
      <c r="I5397" s="23"/>
    </row>
    <row r="5398" spans="9:9" x14ac:dyDescent="0.25">
      <c r="I5398" s="23"/>
    </row>
    <row r="5399" spans="9:9" x14ac:dyDescent="0.25">
      <c r="I5399" s="23"/>
    </row>
    <row r="5400" spans="9:9" x14ac:dyDescent="0.25">
      <c r="I5400" s="23"/>
    </row>
    <row r="5401" spans="9:9" x14ac:dyDescent="0.25">
      <c r="I5401" s="23"/>
    </row>
    <row r="5402" spans="9:9" x14ac:dyDescent="0.25">
      <c r="I5402" s="23"/>
    </row>
    <row r="5403" spans="9:9" x14ac:dyDescent="0.25">
      <c r="I5403" s="23"/>
    </row>
    <row r="5404" spans="9:9" x14ac:dyDescent="0.25">
      <c r="I5404" s="23"/>
    </row>
    <row r="5405" spans="9:9" x14ac:dyDescent="0.25">
      <c r="I5405" s="23"/>
    </row>
    <row r="5406" spans="9:9" x14ac:dyDescent="0.25">
      <c r="I5406" s="23"/>
    </row>
    <row r="5407" spans="9:9" x14ac:dyDescent="0.25">
      <c r="I5407" s="23"/>
    </row>
    <row r="5408" spans="9:9" x14ac:dyDescent="0.25">
      <c r="I5408" s="23"/>
    </row>
    <row r="5409" spans="9:9" x14ac:dyDescent="0.25">
      <c r="I5409" s="23"/>
    </row>
    <row r="5410" spans="9:9" x14ac:dyDescent="0.25">
      <c r="I5410" s="23"/>
    </row>
    <row r="5411" spans="9:9" x14ac:dyDescent="0.25">
      <c r="I5411" s="23"/>
    </row>
    <row r="5412" spans="9:9" x14ac:dyDescent="0.25">
      <c r="I5412" s="23"/>
    </row>
    <row r="5413" spans="9:9" x14ac:dyDescent="0.25">
      <c r="I5413" s="23"/>
    </row>
    <row r="5414" spans="9:9" x14ac:dyDescent="0.25">
      <c r="I5414" s="23"/>
    </row>
    <row r="5415" spans="9:9" x14ac:dyDescent="0.25">
      <c r="I5415" s="23"/>
    </row>
    <row r="5416" spans="9:9" x14ac:dyDescent="0.25">
      <c r="I5416" s="23"/>
    </row>
    <row r="5417" spans="9:9" x14ac:dyDescent="0.25">
      <c r="I5417" s="23"/>
    </row>
    <row r="5418" spans="9:9" x14ac:dyDescent="0.25">
      <c r="I5418" s="23"/>
    </row>
    <row r="5419" spans="9:9" x14ac:dyDescent="0.25">
      <c r="I5419" s="23"/>
    </row>
    <row r="5420" spans="9:9" x14ac:dyDescent="0.25">
      <c r="I5420" s="23"/>
    </row>
    <row r="5421" spans="9:9" x14ac:dyDescent="0.25">
      <c r="I5421" s="23"/>
    </row>
    <row r="5422" spans="9:9" x14ac:dyDescent="0.25">
      <c r="I5422" s="23"/>
    </row>
    <row r="5423" spans="9:9" x14ac:dyDescent="0.25">
      <c r="I5423" s="23"/>
    </row>
    <row r="5424" spans="9:9" x14ac:dyDescent="0.25">
      <c r="I5424" s="23"/>
    </row>
    <row r="5425" spans="9:9" x14ac:dyDescent="0.25">
      <c r="I5425" s="23"/>
    </row>
    <row r="5426" spans="9:9" x14ac:dyDescent="0.25">
      <c r="I5426" s="23"/>
    </row>
    <row r="5427" spans="9:9" x14ac:dyDescent="0.25">
      <c r="I5427" s="23"/>
    </row>
    <row r="5428" spans="9:9" x14ac:dyDescent="0.25">
      <c r="I5428" s="23"/>
    </row>
    <row r="5429" spans="9:9" x14ac:dyDescent="0.25">
      <c r="I5429" s="23"/>
    </row>
    <row r="5430" spans="9:9" x14ac:dyDescent="0.25">
      <c r="I5430" s="23"/>
    </row>
    <row r="5431" spans="9:9" x14ac:dyDescent="0.25">
      <c r="I5431" s="23"/>
    </row>
    <row r="5432" spans="9:9" x14ac:dyDescent="0.25">
      <c r="I5432" s="23"/>
    </row>
    <row r="5433" spans="9:9" x14ac:dyDescent="0.25">
      <c r="I5433" s="23"/>
    </row>
    <row r="5434" spans="9:9" x14ac:dyDescent="0.25">
      <c r="I5434" s="23"/>
    </row>
    <row r="5435" spans="9:9" x14ac:dyDescent="0.25">
      <c r="I5435" s="23"/>
    </row>
    <row r="5436" spans="9:9" x14ac:dyDescent="0.25">
      <c r="I5436" s="23"/>
    </row>
    <row r="5437" spans="9:9" x14ac:dyDescent="0.25">
      <c r="I5437" s="23"/>
    </row>
    <row r="5438" spans="9:9" x14ac:dyDescent="0.25">
      <c r="I5438" s="23"/>
    </row>
    <row r="5439" spans="9:9" x14ac:dyDescent="0.25">
      <c r="I5439" s="23"/>
    </row>
    <row r="5440" spans="9:9" x14ac:dyDescent="0.25">
      <c r="I5440" s="23"/>
    </row>
    <row r="5441" spans="9:9" x14ac:dyDescent="0.25">
      <c r="I5441" s="23"/>
    </row>
    <row r="5442" spans="9:9" x14ac:dyDescent="0.25">
      <c r="I5442" s="23"/>
    </row>
    <row r="5443" spans="9:9" x14ac:dyDescent="0.25">
      <c r="I5443" s="23"/>
    </row>
    <row r="5444" spans="9:9" x14ac:dyDescent="0.25">
      <c r="I5444" s="23"/>
    </row>
    <row r="5445" spans="9:9" x14ac:dyDescent="0.25">
      <c r="I5445" s="23"/>
    </row>
    <row r="5446" spans="9:9" x14ac:dyDescent="0.25">
      <c r="I5446" s="23"/>
    </row>
    <row r="5447" spans="9:9" x14ac:dyDescent="0.25">
      <c r="I5447" s="23"/>
    </row>
    <row r="5448" spans="9:9" x14ac:dyDescent="0.25">
      <c r="I5448" s="23"/>
    </row>
    <row r="5449" spans="9:9" x14ac:dyDescent="0.25">
      <c r="I5449" s="23"/>
    </row>
    <row r="5450" spans="9:9" x14ac:dyDescent="0.25">
      <c r="I5450" s="23"/>
    </row>
    <row r="5451" spans="9:9" x14ac:dyDescent="0.25">
      <c r="I5451" s="23"/>
    </row>
    <row r="5452" spans="9:9" x14ac:dyDescent="0.25">
      <c r="I5452" s="23"/>
    </row>
    <row r="5453" spans="9:9" x14ac:dyDescent="0.25">
      <c r="I5453" s="23"/>
    </row>
    <row r="5454" spans="9:9" x14ac:dyDescent="0.25">
      <c r="I5454" s="23"/>
    </row>
    <row r="5455" spans="9:9" x14ac:dyDescent="0.25">
      <c r="I5455" s="23"/>
    </row>
    <row r="5456" spans="9:9" x14ac:dyDescent="0.25">
      <c r="I5456" s="23"/>
    </row>
    <row r="5457" spans="9:9" x14ac:dyDescent="0.25">
      <c r="I5457" s="23"/>
    </row>
    <row r="5458" spans="9:9" x14ac:dyDescent="0.25">
      <c r="I5458" s="23"/>
    </row>
    <row r="5459" spans="9:9" x14ac:dyDescent="0.25">
      <c r="I5459" s="23"/>
    </row>
    <row r="5460" spans="9:9" x14ac:dyDescent="0.25">
      <c r="I5460" s="23"/>
    </row>
    <row r="5461" spans="9:9" x14ac:dyDescent="0.25">
      <c r="I5461" s="23"/>
    </row>
    <row r="5462" spans="9:9" x14ac:dyDescent="0.25">
      <c r="I5462" s="23"/>
    </row>
    <row r="5463" spans="9:9" x14ac:dyDescent="0.25">
      <c r="I5463" s="23"/>
    </row>
    <row r="5464" spans="9:9" x14ac:dyDescent="0.25">
      <c r="I5464" s="23"/>
    </row>
    <row r="5465" spans="9:9" x14ac:dyDescent="0.25">
      <c r="I5465" s="23"/>
    </row>
    <row r="5466" spans="9:9" x14ac:dyDescent="0.25">
      <c r="I5466" s="23"/>
    </row>
    <row r="5467" spans="9:9" x14ac:dyDescent="0.25">
      <c r="I5467" s="23"/>
    </row>
    <row r="5468" spans="9:9" x14ac:dyDescent="0.25">
      <c r="I5468" s="23"/>
    </row>
    <row r="5469" spans="9:9" x14ac:dyDescent="0.25">
      <c r="I5469" s="23"/>
    </row>
    <row r="5470" spans="9:9" x14ac:dyDescent="0.25">
      <c r="I5470" s="23"/>
    </row>
    <row r="5471" spans="9:9" x14ac:dyDescent="0.25">
      <c r="I5471" s="23"/>
    </row>
    <row r="5472" spans="9:9" x14ac:dyDescent="0.25">
      <c r="I5472" s="23"/>
    </row>
    <row r="5473" spans="9:9" x14ac:dyDescent="0.25">
      <c r="I5473" s="23"/>
    </row>
    <row r="5474" spans="9:9" x14ac:dyDescent="0.25">
      <c r="I5474" s="23"/>
    </row>
    <row r="5475" spans="9:9" x14ac:dyDescent="0.25">
      <c r="I5475" s="23"/>
    </row>
    <row r="5476" spans="9:9" x14ac:dyDescent="0.25">
      <c r="I5476" s="23"/>
    </row>
    <row r="5477" spans="9:9" x14ac:dyDescent="0.25">
      <c r="I5477" s="23"/>
    </row>
    <row r="5478" spans="9:9" x14ac:dyDescent="0.25">
      <c r="I5478" s="23"/>
    </row>
    <row r="5479" spans="9:9" x14ac:dyDescent="0.25">
      <c r="I5479" s="23"/>
    </row>
    <row r="5480" spans="9:9" x14ac:dyDescent="0.25">
      <c r="I5480" s="23"/>
    </row>
    <row r="5481" spans="9:9" x14ac:dyDescent="0.25">
      <c r="I5481" s="23"/>
    </row>
    <row r="5482" spans="9:9" x14ac:dyDescent="0.25">
      <c r="I5482" s="23"/>
    </row>
    <row r="5483" spans="9:9" x14ac:dyDescent="0.25">
      <c r="I5483" s="23"/>
    </row>
    <row r="5484" spans="9:9" x14ac:dyDescent="0.25">
      <c r="I5484" s="23"/>
    </row>
    <row r="5485" spans="9:9" x14ac:dyDescent="0.25">
      <c r="I5485" s="23"/>
    </row>
    <row r="5486" spans="9:9" x14ac:dyDescent="0.25">
      <c r="I5486" s="23"/>
    </row>
    <row r="5487" spans="9:9" x14ac:dyDescent="0.25">
      <c r="I5487" s="23"/>
    </row>
    <row r="5488" spans="9:9" x14ac:dyDescent="0.25">
      <c r="I5488" s="23"/>
    </row>
    <row r="5489" spans="9:9" x14ac:dyDescent="0.25">
      <c r="I5489" s="23"/>
    </row>
    <row r="5490" spans="9:9" x14ac:dyDescent="0.25">
      <c r="I5490" s="23"/>
    </row>
    <row r="5491" spans="9:9" x14ac:dyDescent="0.25">
      <c r="I5491" s="23"/>
    </row>
    <row r="5492" spans="9:9" x14ac:dyDescent="0.25">
      <c r="I5492" s="23"/>
    </row>
    <row r="5493" spans="9:9" x14ac:dyDescent="0.25">
      <c r="I5493" s="23"/>
    </row>
    <row r="5494" spans="9:9" x14ac:dyDescent="0.25">
      <c r="I5494" s="23"/>
    </row>
    <row r="5495" spans="9:9" x14ac:dyDescent="0.25">
      <c r="I5495" s="23"/>
    </row>
    <row r="5496" spans="9:9" x14ac:dyDescent="0.25">
      <c r="I5496" s="23"/>
    </row>
    <row r="5497" spans="9:9" x14ac:dyDescent="0.25">
      <c r="I5497" s="23"/>
    </row>
    <row r="5498" spans="9:9" x14ac:dyDescent="0.25">
      <c r="I5498" s="23"/>
    </row>
    <row r="5499" spans="9:9" x14ac:dyDescent="0.25">
      <c r="I5499" s="23"/>
    </row>
    <row r="5500" spans="9:9" x14ac:dyDescent="0.25">
      <c r="I5500" s="23"/>
    </row>
    <row r="5501" spans="9:9" x14ac:dyDescent="0.25">
      <c r="I5501" s="23"/>
    </row>
    <row r="5502" spans="9:9" x14ac:dyDescent="0.25">
      <c r="I5502" s="23"/>
    </row>
    <row r="5503" spans="9:9" x14ac:dyDescent="0.25">
      <c r="I5503" s="23"/>
    </row>
    <row r="5504" spans="9:9" x14ac:dyDescent="0.25">
      <c r="I5504" s="23"/>
    </row>
    <row r="5505" spans="9:9" x14ac:dyDescent="0.25">
      <c r="I5505" s="23"/>
    </row>
    <row r="5506" spans="9:9" x14ac:dyDescent="0.25">
      <c r="I5506" s="23"/>
    </row>
    <row r="5507" spans="9:9" x14ac:dyDescent="0.25">
      <c r="I5507" s="23"/>
    </row>
    <row r="5508" spans="9:9" x14ac:dyDescent="0.25">
      <c r="I5508" s="23"/>
    </row>
    <row r="5509" spans="9:9" x14ac:dyDescent="0.25">
      <c r="I5509" s="23"/>
    </row>
    <row r="5510" spans="9:9" x14ac:dyDescent="0.25">
      <c r="I5510" s="23"/>
    </row>
    <row r="5511" spans="9:9" x14ac:dyDescent="0.25">
      <c r="I5511" s="23"/>
    </row>
    <row r="5512" spans="9:9" x14ac:dyDescent="0.25">
      <c r="I5512" s="23"/>
    </row>
    <row r="5513" spans="9:9" x14ac:dyDescent="0.25">
      <c r="I5513" s="23"/>
    </row>
    <row r="5514" spans="9:9" x14ac:dyDescent="0.25">
      <c r="I5514" s="23"/>
    </row>
    <row r="5515" spans="9:9" x14ac:dyDescent="0.25">
      <c r="I5515" s="23"/>
    </row>
    <row r="5516" spans="9:9" x14ac:dyDescent="0.25">
      <c r="I5516" s="23"/>
    </row>
    <row r="5517" spans="9:9" x14ac:dyDescent="0.25">
      <c r="I5517" s="23"/>
    </row>
    <row r="5518" spans="9:9" x14ac:dyDescent="0.25">
      <c r="I5518" s="23"/>
    </row>
    <row r="5519" spans="9:9" x14ac:dyDescent="0.25">
      <c r="I5519" s="23"/>
    </row>
    <row r="5520" spans="9:9" x14ac:dyDescent="0.25">
      <c r="I5520" s="23"/>
    </row>
    <row r="5521" spans="9:9" x14ac:dyDescent="0.25">
      <c r="I5521" s="23"/>
    </row>
    <row r="5522" spans="9:9" x14ac:dyDescent="0.25">
      <c r="I5522" s="23"/>
    </row>
    <row r="5523" spans="9:9" x14ac:dyDescent="0.25">
      <c r="I5523" s="23"/>
    </row>
    <row r="5524" spans="9:9" x14ac:dyDescent="0.25">
      <c r="I5524" s="23"/>
    </row>
    <row r="5525" spans="9:9" x14ac:dyDescent="0.25">
      <c r="I5525" s="23"/>
    </row>
    <row r="5526" spans="9:9" x14ac:dyDescent="0.25">
      <c r="I5526" s="23"/>
    </row>
    <row r="5527" spans="9:9" x14ac:dyDescent="0.25">
      <c r="I5527" s="23"/>
    </row>
    <row r="5528" spans="9:9" x14ac:dyDescent="0.25">
      <c r="I5528" s="23"/>
    </row>
    <row r="5529" spans="9:9" x14ac:dyDescent="0.25">
      <c r="I5529" s="23"/>
    </row>
    <row r="5530" spans="9:9" x14ac:dyDescent="0.25">
      <c r="I5530" s="23"/>
    </row>
    <row r="5531" spans="9:9" x14ac:dyDescent="0.25">
      <c r="I5531" s="23"/>
    </row>
    <row r="5532" spans="9:9" x14ac:dyDescent="0.25">
      <c r="I5532" s="23"/>
    </row>
    <row r="5533" spans="9:9" x14ac:dyDescent="0.25">
      <c r="I5533" s="23"/>
    </row>
    <row r="5534" spans="9:9" x14ac:dyDescent="0.25">
      <c r="I5534" s="23"/>
    </row>
    <row r="5535" spans="9:9" x14ac:dyDescent="0.25">
      <c r="I5535" s="23"/>
    </row>
    <row r="5536" spans="9:9" x14ac:dyDescent="0.25">
      <c r="I5536" s="23"/>
    </row>
    <row r="5537" spans="9:9" x14ac:dyDescent="0.25">
      <c r="I5537" s="23"/>
    </row>
    <row r="5538" spans="9:9" x14ac:dyDescent="0.25">
      <c r="I5538" s="23"/>
    </row>
    <row r="5539" spans="9:9" x14ac:dyDescent="0.25">
      <c r="I5539" s="23"/>
    </row>
    <row r="5540" spans="9:9" x14ac:dyDescent="0.25">
      <c r="I5540" s="23"/>
    </row>
    <row r="5541" spans="9:9" x14ac:dyDescent="0.25">
      <c r="I5541" s="23"/>
    </row>
    <row r="5542" spans="9:9" x14ac:dyDescent="0.25">
      <c r="I5542" s="23"/>
    </row>
    <row r="5543" spans="9:9" x14ac:dyDescent="0.25">
      <c r="I5543" s="23"/>
    </row>
    <row r="5544" spans="9:9" x14ac:dyDescent="0.25">
      <c r="I5544" s="23"/>
    </row>
    <row r="5545" spans="9:9" x14ac:dyDescent="0.25">
      <c r="I5545" s="23"/>
    </row>
    <row r="5546" spans="9:9" x14ac:dyDescent="0.25">
      <c r="I5546" s="23"/>
    </row>
    <row r="5547" spans="9:9" x14ac:dyDescent="0.25">
      <c r="I5547" s="23"/>
    </row>
    <row r="5548" spans="9:9" x14ac:dyDescent="0.25">
      <c r="I5548" s="23"/>
    </row>
    <row r="5549" spans="9:9" x14ac:dyDescent="0.25">
      <c r="I5549" s="23"/>
    </row>
    <row r="5550" spans="9:9" x14ac:dyDescent="0.25">
      <c r="I5550" s="23"/>
    </row>
    <row r="5551" spans="9:9" x14ac:dyDescent="0.25">
      <c r="I5551" s="23"/>
    </row>
    <row r="5552" spans="9:9" x14ac:dyDescent="0.25">
      <c r="I5552" s="23"/>
    </row>
    <row r="5553" spans="9:9" x14ac:dyDescent="0.25">
      <c r="I5553" s="23"/>
    </row>
    <row r="5554" spans="9:9" x14ac:dyDescent="0.25">
      <c r="I5554" s="23"/>
    </row>
    <row r="5555" spans="9:9" x14ac:dyDescent="0.25">
      <c r="I5555" s="23"/>
    </row>
    <row r="5556" spans="9:9" x14ac:dyDescent="0.25">
      <c r="I5556" s="23"/>
    </row>
    <row r="5557" spans="9:9" x14ac:dyDescent="0.25">
      <c r="I5557" s="23"/>
    </row>
    <row r="5558" spans="9:9" x14ac:dyDescent="0.25">
      <c r="I5558" s="23"/>
    </row>
    <row r="5559" spans="9:9" x14ac:dyDescent="0.25">
      <c r="I5559" s="23"/>
    </row>
    <row r="5560" spans="9:9" x14ac:dyDescent="0.25">
      <c r="I5560" s="23"/>
    </row>
    <row r="5561" spans="9:9" x14ac:dyDescent="0.25">
      <c r="I5561" s="23"/>
    </row>
    <row r="5562" spans="9:9" x14ac:dyDescent="0.25">
      <c r="I5562" s="23"/>
    </row>
    <row r="5563" spans="9:9" x14ac:dyDescent="0.25">
      <c r="I5563" s="23"/>
    </row>
    <row r="5564" spans="9:9" x14ac:dyDescent="0.25">
      <c r="I5564" s="23"/>
    </row>
    <row r="5565" spans="9:9" x14ac:dyDescent="0.25">
      <c r="I5565" s="23"/>
    </row>
    <row r="5566" spans="9:9" x14ac:dyDescent="0.25">
      <c r="I5566" s="23"/>
    </row>
    <row r="5567" spans="9:9" x14ac:dyDescent="0.25">
      <c r="I5567" s="23"/>
    </row>
    <row r="5568" spans="9:9" x14ac:dyDescent="0.25">
      <c r="I5568" s="23"/>
    </row>
    <row r="5569" spans="9:9" x14ac:dyDescent="0.25">
      <c r="I5569" s="23"/>
    </row>
    <row r="5570" spans="9:9" x14ac:dyDescent="0.25">
      <c r="I5570" s="23"/>
    </row>
    <row r="5571" spans="9:9" x14ac:dyDescent="0.25">
      <c r="I5571" s="23"/>
    </row>
    <row r="5572" spans="9:9" x14ac:dyDescent="0.25">
      <c r="I5572" s="23"/>
    </row>
    <row r="5573" spans="9:9" x14ac:dyDescent="0.25">
      <c r="I5573" s="23"/>
    </row>
    <row r="5574" spans="9:9" x14ac:dyDescent="0.25">
      <c r="I5574" s="23"/>
    </row>
    <row r="5575" spans="9:9" x14ac:dyDescent="0.25">
      <c r="I5575" s="23"/>
    </row>
    <row r="5576" spans="9:9" x14ac:dyDescent="0.25">
      <c r="I5576" s="23"/>
    </row>
    <row r="5577" spans="9:9" x14ac:dyDescent="0.25">
      <c r="I5577" s="23"/>
    </row>
    <row r="5578" spans="9:9" x14ac:dyDescent="0.25">
      <c r="I5578" s="23"/>
    </row>
    <row r="5579" spans="9:9" x14ac:dyDescent="0.25">
      <c r="I5579" s="23"/>
    </row>
    <row r="5580" spans="9:9" x14ac:dyDescent="0.25">
      <c r="I5580" s="23"/>
    </row>
    <row r="5581" spans="9:9" x14ac:dyDescent="0.25">
      <c r="I5581" s="23"/>
    </row>
    <row r="5582" spans="9:9" x14ac:dyDescent="0.25">
      <c r="I5582" s="23"/>
    </row>
    <row r="5583" spans="9:9" x14ac:dyDescent="0.25">
      <c r="I5583" s="23"/>
    </row>
    <row r="5584" spans="9:9" x14ac:dyDescent="0.25">
      <c r="I5584" s="23"/>
    </row>
    <row r="5585" spans="9:9" x14ac:dyDescent="0.25">
      <c r="I5585" s="23"/>
    </row>
    <row r="5586" spans="9:9" x14ac:dyDescent="0.25">
      <c r="I5586" s="23"/>
    </row>
    <row r="5587" spans="9:9" x14ac:dyDescent="0.25">
      <c r="I5587" s="23"/>
    </row>
    <row r="5588" spans="9:9" x14ac:dyDescent="0.25">
      <c r="I5588" s="23"/>
    </row>
    <row r="5589" spans="9:9" x14ac:dyDescent="0.25">
      <c r="I5589" s="23"/>
    </row>
    <row r="5590" spans="9:9" x14ac:dyDescent="0.25">
      <c r="I5590" s="23"/>
    </row>
    <row r="5591" spans="9:9" x14ac:dyDescent="0.25">
      <c r="I5591" s="23"/>
    </row>
    <row r="5592" spans="9:9" x14ac:dyDescent="0.25">
      <c r="I5592" s="23"/>
    </row>
    <row r="5593" spans="9:9" x14ac:dyDescent="0.25">
      <c r="I5593" s="23"/>
    </row>
    <row r="5594" spans="9:9" x14ac:dyDescent="0.25">
      <c r="I5594" s="23"/>
    </row>
    <row r="5595" spans="9:9" x14ac:dyDescent="0.25">
      <c r="I5595" s="23"/>
    </row>
    <row r="5596" spans="9:9" x14ac:dyDescent="0.25">
      <c r="I5596" s="23"/>
    </row>
    <row r="5597" spans="9:9" x14ac:dyDescent="0.25">
      <c r="I5597" s="23"/>
    </row>
    <row r="5598" spans="9:9" x14ac:dyDescent="0.25">
      <c r="I5598" s="23"/>
    </row>
    <row r="5599" spans="9:9" x14ac:dyDescent="0.25">
      <c r="I5599" s="23"/>
    </row>
    <row r="5600" spans="9:9" x14ac:dyDescent="0.25">
      <c r="I5600" s="23"/>
    </row>
    <row r="5601" spans="9:9" x14ac:dyDescent="0.25">
      <c r="I5601" s="23"/>
    </row>
    <row r="5602" spans="9:9" x14ac:dyDescent="0.25">
      <c r="I5602" s="23"/>
    </row>
    <row r="5603" spans="9:9" x14ac:dyDescent="0.25">
      <c r="I5603" s="23"/>
    </row>
    <row r="5604" spans="9:9" x14ac:dyDescent="0.25">
      <c r="I5604" s="23"/>
    </row>
    <row r="5605" spans="9:9" x14ac:dyDescent="0.25">
      <c r="I5605" s="23"/>
    </row>
    <row r="5606" spans="9:9" x14ac:dyDescent="0.25">
      <c r="I5606" s="23"/>
    </row>
    <row r="5607" spans="9:9" x14ac:dyDescent="0.25">
      <c r="I5607" s="23"/>
    </row>
    <row r="5608" spans="9:9" x14ac:dyDescent="0.25">
      <c r="I5608" s="23"/>
    </row>
    <row r="5609" spans="9:9" x14ac:dyDescent="0.25">
      <c r="I5609" s="23"/>
    </row>
    <row r="5610" spans="9:9" x14ac:dyDescent="0.25">
      <c r="I5610" s="23"/>
    </row>
    <row r="5611" spans="9:9" x14ac:dyDescent="0.25">
      <c r="I5611" s="23"/>
    </row>
    <row r="5612" spans="9:9" x14ac:dyDescent="0.25">
      <c r="I5612" s="23"/>
    </row>
    <row r="5613" spans="9:9" x14ac:dyDescent="0.25">
      <c r="I5613" s="23"/>
    </row>
    <row r="5614" spans="9:9" x14ac:dyDescent="0.25">
      <c r="I5614" s="23"/>
    </row>
    <row r="5615" spans="9:9" x14ac:dyDescent="0.25">
      <c r="I5615" s="23"/>
    </row>
    <row r="5616" spans="9:9" x14ac:dyDescent="0.25">
      <c r="I5616" s="23"/>
    </row>
    <row r="5617" spans="9:9" x14ac:dyDescent="0.25">
      <c r="I5617" s="23"/>
    </row>
    <row r="5618" spans="9:9" x14ac:dyDescent="0.25">
      <c r="I5618" s="23"/>
    </row>
    <row r="5619" spans="9:9" x14ac:dyDescent="0.25">
      <c r="I5619" s="23"/>
    </row>
    <row r="5620" spans="9:9" x14ac:dyDescent="0.25">
      <c r="I5620" s="23"/>
    </row>
    <row r="5621" spans="9:9" x14ac:dyDescent="0.25">
      <c r="I5621" s="23"/>
    </row>
    <row r="5622" spans="9:9" x14ac:dyDescent="0.25">
      <c r="I5622" s="23"/>
    </row>
    <row r="5623" spans="9:9" x14ac:dyDescent="0.25">
      <c r="I5623" s="23"/>
    </row>
    <row r="5624" spans="9:9" x14ac:dyDescent="0.25">
      <c r="I5624" s="23"/>
    </row>
    <row r="5625" spans="9:9" x14ac:dyDescent="0.25">
      <c r="I5625" s="23"/>
    </row>
    <row r="5626" spans="9:9" x14ac:dyDescent="0.25">
      <c r="I5626" s="23"/>
    </row>
    <row r="5627" spans="9:9" x14ac:dyDescent="0.25">
      <c r="I5627" s="23"/>
    </row>
    <row r="5628" spans="9:9" x14ac:dyDescent="0.25">
      <c r="I5628" s="23"/>
    </row>
    <row r="5629" spans="9:9" x14ac:dyDescent="0.25">
      <c r="I5629" s="23"/>
    </row>
    <row r="5630" spans="9:9" x14ac:dyDescent="0.25">
      <c r="I5630" s="23"/>
    </row>
    <row r="5631" spans="9:9" x14ac:dyDescent="0.25">
      <c r="I5631" s="23"/>
    </row>
    <row r="5632" spans="9:9" x14ac:dyDescent="0.25">
      <c r="I5632" s="23"/>
    </row>
    <row r="5633" spans="9:9" x14ac:dyDescent="0.25">
      <c r="I5633" s="23"/>
    </row>
    <row r="5634" spans="9:9" x14ac:dyDescent="0.25">
      <c r="I5634" s="23"/>
    </row>
    <row r="5635" spans="9:9" x14ac:dyDescent="0.25">
      <c r="I5635" s="23"/>
    </row>
    <row r="5636" spans="9:9" x14ac:dyDescent="0.25">
      <c r="I5636" s="23"/>
    </row>
    <row r="5637" spans="9:9" x14ac:dyDescent="0.25">
      <c r="I5637" s="23"/>
    </row>
    <row r="5638" spans="9:9" x14ac:dyDescent="0.25">
      <c r="I5638" s="23"/>
    </row>
    <row r="5639" spans="9:9" x14ac:dyDescent="0.25">
      <c r="I5639" s="23"/>
    </row>
    <row r="5640" spans="9:9" x14ac:dyDescent="0.25">
      <c r="I5640" s="23"/>
    </row>
    <row r="5641" spans="9:9" x14ac:dyDescent="0.25">
      <c r="I5641" s="23"/>
    </row>
    <row r="5642" spans="9:9" x14ac:dyDescent="0.25">
      <c r="I5642" s="23"/>
    </row>
    <row r="5643" spans="9:9" x14ac:dyDescent="0.25">
      <c r="I5643" s="23"/>
    </row>
    <row r="5644" spans="9:9" x14ac:dyDescent="0.25">
      <c r="I5644" s="23"/>
    </row>
    <row r="5645" spans="9:9" x14ac:dyDescent="0.25">
      <c r="I5645" s="23"/>
    </row>
    <row r="5646" spans="9:9" x14ac:dyDescent="0.25">
      <c r="I5646" s="23"/>
    </row>
    <row r="5647" spans="9:9" x14ac:dyDescent="0.25">
      <c r="I5647" s="23"/>
    </row>
    <row r="5648" spans="9:9" x14ac:dyDescent="0.25">
      <c r="I5648" s="23"/>
    </row>
    <row r="5649" spans="9:9" x14ac:dyDescent="0.25">
      <c r="I5649" s="23"/>
    </row>
    <row r="5650" spans="9:9" x14ac:dyDescent="0.25">
      <c r="I5650" s="23"/>
    </row>
    <row r="5651" spans="9:9" x14ac:dyDescent="0.25">
      <c r="I5651" s="23"/>
    </row>
    <row r="5652" spans="9:9" x14ac:dyDescent="0.25">
      <c r="I5652" s="23"/>
    </row>
    <row r="5653" spans="9:9" x14ac:dyDescent="0.25">
      <c r="I5653" s="23"/>
    </row>
    <row r="5654" spans="9:9" x14ac:dyDescent="0.25">
      <c r="I5654" s="23"/>
    </row>
    <row r="5655" spans="9:9" x14ac:dyDescent="0.25">
      <c r="I5655" s="23"/>
    </row>
    <row r="5656" spans="9:9" x14ac:dyDescent="0.25">
      <c r="I5656" s="23"/>
    </row>
    <row r="5657" spans="9:9" x14ac:dyDescent="0.25">
      <c r="I5657" s="23"/>
    </row>
    <row r="5658" spans="9:9" x14ac:dyDescent="0.25">
      <c r="I5658" s="23"/>
    </row>
    <row r="5659" spans="9:9" x14ac:dyDescent="0.25">
      <c r="I5659" s="23"/>
    </row>
    <row r="5660" spans="9:9" x14ac:dyDescent="0.25">
      <c r="I5660" s="23"/>
    </row>
    <row r="5661" spans="9:9" x14ac:dyDescent="0.25">
      <c r="I5661" s="23"/>
    </row>
    <row r="5662" spans="9:9" x14ac:dyDescent="0.25">
      <c r="I5662" s="23"/>
    </row>
    <row r="5663" spans="9:9" x14ac:dyDescent="0.25">
      <c r="I5663" s="23"/>
    </row>
    <row r="5664" spans="9:9" x14ac:dyDescent="0.25">
      <c r="I5664" s="23"/>
    </row>
    <row r="5665" spans="9:9" x14ac:dyDescent="0.25">
      <c r="I5665" s="23"/>
    </row>
    <row r="5666" spans="9:9" x14ac:dyDescent="0.25">
      <c r="I5666" s="23"/>
    </row>
    <row r="5667" spans="9:9" x14ac:dyDescent="0.25">
      <c r="I5667" s="23"/>
    </row>
    <row r="5668" spans="9:9" x14ac:dyDescent="0.25">
      <c r="I5668" s="23"/>
    </row>
    <row r="5669" spans="9:9" x14ac:dyDescent="0.25">
      <c r="I5669" s="23"/>
    </row>
    <row r="5670" spans="9:9" x14ac:dyDescent="0.25">
      <c r="I5670" s="23"/>
    </row>
    <row r="5671" spans="9:9" x14ac:dyDescent="0.25">
      <c r="I5671" s="23"/>
    </row>
    <row r="5672" spans="9:9" x14ac:dyDescent="0.25">
      <c r="I5672" s="23"/>
    </row>
    <row r="5673" spans="9:9" x14ac:dyDescent="0.25">
      <c r="I5673" s="23"/>
    </row>
    <row r="5674" spans="9:9" x14ac:dyDescent="0.25">
      <c r="I5674" s="23"/>
    </row>
    <row r="5675" spans="9:9" x14ac:dyDescent="0.25">
      <c r="I5675" s="23"/>
    </row>
    <row r="5676" spans="9:9" x14ac:dyDescent="0.25">
      <c r="I5676" s="23"/>
    </row>
    <row r="5677" spans="9:9" x14ac:dyDescent="0.25">
      <c r="I5677" s="23"/>
    </row>
    <row r="5678" spans="9:9" x14ac:dyDescent="0.25">
      <c r="I5678" s="23"/>
    </row>
    <row r="5679" spans="9:9" x14ac:dyDescent="0.25">
      <c r="I5679" s="23"/>
    </row>
    <row r="5680" spans="9:9" x14ac:dyDescent="0.25">
      <c r="I5680" s="23"/>
    </row>
    <row r="5681" spans="9:9" x14ac:dyDescent="0.25">
      <c r="I5681" s="23"/>
    </row>
    <row r="5682" spans="9:9" x14ac:dyDescent="0.25">
      <c r="I5682" s="23"/>
    </row>
    <row r="5683" spans="9:9" x14ac:dyDescent="0.25">
      <c r="I5683" s="23"/>
    </row>
    <row r="5684" spans="9:9" x14ac:dyDescent="0.25">
      <c r="I5684" s="23"/>
    </row>
    <row r="5685" spans="9:9" x14ac:dyDescent="0.25">
      <c r="I5685" s="23"/>
    </row>
    <row r="5686" spans="9:9" x14ac:dyDescent="0.25">
      <c r="I5686" s="23"/>
    </row>
    <row r="5687" spans="9:9" x14ac:dyDescent="0.25">
      <c r="I5687" s="23"/>
    </row>
    <row r="5688" spans="9:9" x14ac:dyDescent="0.25">
      <c r="I5688" s="23"/>
    </row>
    <row r="5689" spans="9:9" x14ac:dyDescent="0.25">
      <c r="I5689" s="23"/>
    </row>
    <row r="5690" spans="9:9" x14ac:dyDescent="0.25">
      <c r="I5690" s="23"/>
    </row>
    <row r="5691" spans="9:9" x14ac:dyDescent="0.25">
      <c r="I5691" s="23"/>
    </row>
    <row r="5692" spans="9:9" x14ac:dyDescent="0.25">
      <c r="I5692" s="23"/>
    </row>
    <row r="5693" spans="9:9" x14ac:dyDescent="0.25">
      <c r="I5693" s="23"/>
    </row>
    <row r="5694" spans="9:9" x14ac:dyDescent="0.25">
      <c r="I5694" s="23"/>
    </row>
    <row r="5695" spans="9:9" x14ac:dyDescent="0.25">
      <c r="I5695" s="23"/>
    </row>
    <row r="5696" spans="9:9" x14ac:dyDescent="0.25">
      <c r="I5696" s="23"/>
    </row>
    <row r="5697" spans="9:9" x14ac:dyDescent="0.25">
      <c r="I5697" s="23"/>
    </row>
    <row r="5698" spans="9:9" x14ac:dyDescent="0.25">
      <c r="I5698" s="23"/>
    </row>
    <row r="5699" spans="9:9" x14ac:dyDescent="0.25">
      <c r="I5699" s="23"/>
    </row>
    <row r="5700" spans="9:9" x14ac:dyDescent="0.25">
      <c r="I5700" s="23"/>
    </row>
    <row r="5701" spans="9:9" x14ac:dyDescent="0.25">
      <c r="I5701" s="23"/>
    </row>
    <row r="5702" spans="9:9" x14ac:dyDescent="0.25">
      <c r="I5702" s="23"/>
    </row>
    <row r="5703" spans="9:9" x14ac:dyDescent="0.25">
      <c r="I5703" s="23"/>
    </row>
    <row r="5704" spans="9:9" x14ac:dyDescent="0.25">
      <c r="I5704" s="23"/>
    </row>
    <row r="5705" spans="9:9" x14ac:dyDescent="0.25">
      <c r="I5705" s="23"/>
    </row>
    <row r="5706" spans="9:9" x14ac:dyDescent="0.25">
      <c r="I5706" s="23"/>
    </row>
    <row r="5707" spans="9:9" x14ac:dyDescent="0.25">
      <c r="I5707" s="23"/>
    </row>
    <row r="5708" spans="9:9" x14ac:dyDescent="0.25">
      <c r="I5708" s="23"/>
    </row>
    <row r="5709" spans="9:9" x14ac:dyDescent="0.25">
      <c r="I5709" s="23"/>
    </row>
    <row r="5710" spans="9:9" x14ac:dyDescent="0.25">
      <c r="I5710" s="23"/>
    </row>
    <row r="5711" spans="9:9" x14ac:dyDescent="0.25">
      <c r="I5711" s="23"/>
    </row>
    <row r="5712" spans="9:9" x14ac:dyDescent="0.25">
      <c r="I5712" s="23"/>
    </row>
    <row r="5713" spans="9:9" x14ac:dyDescent="0.25">
      <c r="I5713" s="23"/>
    </row>
    <row r="5714" spans="9:9" x14ac:dyDescent="0.25">
      <c r="I5714" s="23"/>
    </row>
    <row r="5715" spans="9:9" x14ac:dyDescent="0.25">
      <c r="I5715" s="23"/>
    </row>
    <row r="5716" spans="9:9" x14ac:dyDescent="0.25">
      <c r="I5716" s="23"/>
    </row>
    <row r="5717" spans="9:9" x14ac:dyDescent="0.25">
      <c r="I5717" s="23"/>
    </row>
    <row r="5718" spans="9:9" x14ac:dyDescent="0.25">
      <c r="I5718" s="23"/>
    </row>
    <row r="5719" spans="9:9" x14ac:dyDescent="0.25">
      <c r="I5719" s="23"/>
    </row>
    <row r="5720" spans="9:9" x14ac:dyDescent="0.25">
      <c r="I5720" s="23"/>
    </row>
    <row r="5721" spans="9:9" x14ac:dyDescent="0.25">
      <c r="I5721" s="23"/>
    </row>
    <row r="5722" spans="9:9" x14ac:dyDescent="0.25">
      <c r="I5722" s="23"/>
    </row>
    <row r="5723" spans="9:9" x14ac:dyDescent="0.25">
      <c r="I5723" s="23"/>
    </row>
    <row r="5724" spans="9:9" x14ac:dyDescent="0.25">
      <c r="I5724" s="23"/>
    </row>
    <row r="5725" spans="9:9" x14ac:dyDescent="0.25">
      <c r="I5725" s="23"/>
    </row>
    <row r="5726" spans="9:9" x14ac:dyDescent="0.25">
      <c r="I5726" s="23"/>
    </row>
    <row r="5727" spans="9:9" x14ac:dyDescent="0.25">
      <c r="I5727" s="23"/>
    </row>
    <row r="5728" spans="9:9" x14ac:dyDescent="0.25">
      <c r="I5728" s="23"/>
    </row>
    <row r="5729" spans="9:9" x14ac:dyDescent="0.25">
      <c r="I5729" s="23"/>
    </row>
    <row r="5730" spans="9:9" x14ac:dyDescent="0.25">
      <c r="I5730" s="23"/>
    </row>
    <row r="5731" spans="9:9" x14ac:dyDescent="0.25">
      <c r="I5731" s="23"/>
    </row>
    <row r="5732" spans="9:9" x14ac:dyDescent="0.25">
      <c r="I5732" s="23"/>
    </row>
    <row r="5733" spans="9:9" x14ac:dyDescent="0.25">
      <c r="I5733" s="23"/>
    </row>
    <row r="5734" spans="9:9" x14ac:dyDescent="0.25">
      <c r="I5734" s="23"/>
    </row>
    <row r="5735" spans="9:9" x14ac:dyDescent="0.25">
      <c r="I5735" s="23"/>
    </row>
    <row r="5736" spans="9:9" x14ac:dyDescent="0.25">
      <c r="I5736" s="23"/>
    </row>
    <row r="5737" spans="9:9" x14ac:dyDescent="0.25">
      <c r="I5737" s="23"/>
    </row>
    <row r="5738" spans="9:9" x14ac:dyDescent="0.25">
      <c r="I5738" s="23"/>
    </row>
    <row r="5739" spans="9:9" x14ac:dyDescent="0.25">
      <c r="I5739" s="23"/>
    </row>
    <row r="5740" spans="9:9" x14ac:dyDescent="0.25">
      <c r="I5740" s="23"/>
    </row>
    <row r="5741" spans="9:9" x14ac:dyDescent="0.25">
      <c r="I5741" s="23"/>
    </row>
    <row r="5742" spans="9:9" x14ac:dyDescent="0.25">
      <c r="I5742" s="23"/>
    </row>
    <row r="5743" spans="9:9" x14ac:dyDescent="0.25">
      <c r="I5743" s="23"/>
    </row>
    <row r="5744" spans="9:9" x14ac:dyDescent="0.25">
      <c r="I5744" s="23"/>
    </row>
    <row r="5745" spans="9:9" x14ac:dyDescent="0.25">
      <c r="I5745" s="23"/>
    </row>
    <row r="5746" spans="9:9" x14ac:dyDescent="0.25">
      <c r="I5746" s="23"/>
    </row>
    <row r="5747" spans="9:9" x14ac:dyDescent="0.25">
      <c r="I5747" s="23"/>
    </row>
    <row r="5748" spans="9:9" x14ac:dyDescent="0.25">
      <c r="I5748" s="23"/>
    </row>
    <row r="5749" spans="9:9" x14ac:dyDescent="0.25">
      <c r="I5749" s="23"/>
    </row>
    <row r="5750" spans="9:9" x14ac:dyDescent="0.25">
      <c r="I5750" s="23"/>
    </row>
    <row r="5751" spans="9:9" x14ac:dyDescent="0.25">
      <c r="I5751" s="23"/>
    </row>
    <row r="5752" spans="9:9" x14ac:dyDescent="0.25">
      <c r="I5752" s="23"/>
    </row>
    <row r="5753" spans="9:9" x14ac:dyDescent="0.25">
      <c r="I5753" s="23"/>
    </row>
    <row r="5754" spans="9:9" x14ac:dyDescent="0.25">
      <c r="I5754" s="23"/>
    </row>
    <row r="5755" spans="9:9" x14ac:dyDescent="0.25">
      <c r="I5755" s="23"/>
    </row>
    <row r="5756" spans="9:9" x14ac:dyDescent="0.25">
      <c r="I5756" s="23"/>
    </row>
    <row r="5757" spans="9:9" x14ac:dyDescent="0.25">
      <c r="I5757" s="23"/>
    </row>
    <row r="5758" spans="9:9" x14ac:dyDescent="0.25">
      <c r="I5758" s="23"/>
    </row>
    <row r="5759" spans="9:9" x14ac:dyDescent="0.25">
      <c r="I5759" s="23"/>
    </row>
    <row r="5760" spans="9:9" x14ac:dyDescent="0.25">
      <c r="I5760" s="23"/>
    </row>
    <row r="5761" spans="9:9" x14ac:dyDescent="0.25">
      <c r="I5761" s="23"/>
    </row>
    <row r="5762" spans="9:9" x14ac:dyDescent="0.25">
      <c r="I5762" s="23"/>
    </row>
    <row r="5763" spans="9:9" x14ac:dyDescent="0.25">
      <c r="I5763" s="23"/>
    </row>
    <row r="5764" spans="9:9" x14ac:dyDescent="0.25">
      <c r="I5764" s="23"/>
    </row>
    <row r="5765" spans="9:9" x14ac:dyDescent="0.25">
      <c r="I5765" s="23"/>
    </row>
    <row r="5766" spans="9:9" x14ac:dyDescent="0.25">
      <c r="I5766" s="23"/>
    </row>
    <row r="5767" spans="9:9" x14ac:dyDescent="0.25">
      <c r="I5767" s="23"/>
    </row>
    <row r="5768" spans="9:9" x14ac:dyDescent="0.25">
      <c r="I5768" s="23"/>
    </row>
    <row r="5769" spans="9:9" x14ac:dyDescent="0.25">
      <c r="I5769" s="23"/>
    </row>
    <row r="5770" spans="9:9" x14ac:dyDescent="0.25">
      <c r="I5770" s="23"/>
    </row>
    <row r="5771" spans="9:9" x14ac:dyDescent="0.25">
      <c r="I5771" s="23"/>
    </row>
    <row r="5772" spans="9:9" x14ac:dyDescent="0.25">
      <c r="I5772" s="23"/>
    </row>
    <row r="5773" spans="9:9" x14ac:dyDescent="0.25">
      <c r="I5773" s="23"/>
    </row>
    <row r="5774" spans="9:9" x14ac:dyDescent="0.25">
      <c r="I5774" s="23"/>
    </row>
    <row r="5775" spans="9:9" x14ac:dyDescent="0.25">
      <c r="I5775" s="23"/>
    </row>
    <row r="5776" spans="9:9" x14ac:dyDescent="0.25">
      <c r="I5776" s="23"/>
    </row>
    <row r="5777" spans="9:9" x14ac:dyDescent="0.25">
      <c r="I5777" s="23"/>
    </row>
    <row r="5778" spans="9:9" x14ac:dyDescent="0.25">
      <c r="I5778" s="23"/>
    </row>
    <row r="5779" spans="9:9" x14ac:dyDescent="0.25">
      <c r="I5779" s="23"/>
    </row>
    <row r="5780" spans="9:9" x14ac:dyDescent="0.25">
      <c r="I5780" s="23"/>
    </row>
    <row r="5781" spans="9:9" x14ac:dyDescent="0.25">
      <c r="I5781" s="23"/>
    </row>
    <row r="5782" spans="9:9" x14ac:dyDescent="0.25">
      <c r="I5782" s="23"/>
    </row>
    <row r="5783" spans="9:9" x14ac:dyDescent="0.25">
      <c r="I5783" s="23"/>
    </row>
    <row r="5784" spans="9:9" x14ac:dyDescent="0.25">
      <c r="I5784" s="23"/>
    </row>
    <row r="5785" spans="9:9" x14ac:dyDescent="0.25">
      <c r="I5785" s="23"/>
    </row>
    <row r="5786" spans="9:9" x14ac:dyDescent="0.25">
      <c r="I5786" s="23"/>
    </row>
    <row r="5787" spans="9:9" x14ac:dyDescent="0.25">
      <c r="I5787" s="23"/>
    </row>
    <row r="5788" spans="9:9" x14ac:dyDescent="0.25">
      <c r="I5788" s="23"/>
    </row>
    <row r="5789" spans="9:9" x14ac:dyDescent="0.25">
      <c r="I5789" s="23"/>
    </row>
    <row r="5790" spans="9:9" x14ac:dyDescent="0.25">
      <c r="I5790" s="23"/>
    </row>
    <row r="5791" spans="9:9" x14ac:dyDescent="0.25">
      <c r="I5791" s="23"/>
    </row>
    <row r="5792" spans="9:9" x14ac:dyDescent="0.25">
      <c r="I5792" s="23"/>
    </row>
    <row r="5793" spans="9:9" x14ac:dyDescent="0.25">
      <c r="I5793" s="23"/>
    </row>
    <row r="5794" spans="9:9" x14ac:dyDescent="0.25">
      <c r="I5794" s="23"/>
    </row>
    <row r="5795" spans="9:9" x14ac:dyDescent="0.25">
      <c r="I5795" s="23"/>
    </row>
    <row r="5796" spans="9:9" x14ac:dyDescent="0.25">
      <c r="I5796" s="23"/>
    </row>
    <row r="5797" spans="9:9" x14ac:dyDescent="0.25">
      <c r="I5797" s="23"/>
    </row>
    <row r="5798" spans="9:9" x14ac:dyDescent="0.25">
      <c r="I5798" s="23"/>
    </row>
    <row r="5799" spans="9:9" x14ac:dyDescent="0.25">
      <c r="I5799" s="23"/>
    </row>
    <row r="5800" spans="9:9" x14ac:dyDescent="0.25">
      <c r="I5800" s="23"/>
    </row>
    <row r="5801" spans="9:9" x14ac:dyDescent="0.25">
      <c r="I5801" s="23"/>
    </row>
    <row r="5802" spans="9:9" x14ac:dyDescent="0.25">
      <c r="I5802" s="23"/>
    </row>
    <row r="5803" spans="9:9" x14ac:dyDescent="0.25">
      <c r="I5803" s="23"/>
    </row>
    <row r="5804" spans="9:9" x14ac:dyDescent="0.25">
      <c r="I5804" s="23"/>
    </row>
    <row r="5805" spans="9:9" x14ac:dyDescent="0.25">
      <c r="I5805" s="23"/>
    </row>
    <row r="5806" spans="9:9" x14ac:dyDescent="0.25">
      <c r="I5806" s="23"/>
    </row>
    <row r="5807" spans="9:9" x14ac:dyDescent="0.25">
      <c r="I5807" s="23"/>
    </row>
    <row r="5808" spans="9:9" x14ac:dyDescent="0.25">
      <c r="I5808" s="23"/>
    </row>
    <row r="5809" spans="9:9" x14ac:dyDescent="0.25">
      <c r="I5809" s="23"/>
    </row>
    <row r="5810" spans="9:9" x14ac:dyDescent="0.25">
      <c r="I5810" s="23"/>
    </row>
    <row r="5811" spans="9:9" x14ac:dyDescent="0.25">
      <c r="I5811" s="23"/>
    </row>
    <row r="5812" spans="9:9" x14ac:dyDescent="0.25">
      <c r="I5812" s="23"/>
    </row>
    <row r="5813" spans="9:9" x14ac:dyDescent="0.25">
      <c r="I5813" s="23"/>
    </row>
    <row r="5814" spans="9:9" x14ac:dyDescent="0.25">
      <c r="I5814" s="23"/>
    </row>
    <row r="5815" spans="9:9" x14ac:dyDescent="0.25">
      <c r="I5815" s="23"/>
    </row>
    <row r="5816" spans="9:9" x14ac:dyDescent="0.25">
      <c r="I5816" s="23"/>
    </row>
    <row r="5817" spans="9:9" x14ac:dyDescent="0.25">
      <c r="I5817" s="23"/>
    </row>
    <row r="5818" spans="9:9" x14ac:dyDescent="0.25">
      <c r="I5818" s="23"/>
    </row>
    <row r="5819" spans="9:9" x14ac:dyDescent="0.25">
      <c r="I5819" s="23"/>
    </row>
    <row r="5820" spans="9:9" x14ac:dyDescent="0.25">
      <c r="I5820" s="23"/>
    </row>
    <row r="5821" spans="9:9" x14ac:dyDescent="0.25">
      <c r="I5821" s="23"/>
    </row>
    <row r="5822" spans="9:9" x14ac:dyDescent="0.25">
      <c r="I5822" s="23"/>
    </row>
    <row r="5823" spans="9:9" x14ac:dyDescent="0.25">
      <c r="I5823" s="23"/>
    </row>
    <row r="5824" spans="9:9" x14ac:dyDescent="0.25">
      <c r="I5824" s="23"/>
    </row>
    <row r="5825" spans="9:9" x14ac:dyDescent="0.25">
      <c r="I5825" s="23"/>
    </row>
    <row r="5826" spans="9:9" x14ac:dyDescent="0.25">
      <c r="I5826" s="23"/>
    </row>
    <row r="5827" spans="9:9" x14ac:dyDescent="0.25">
      <c r="I5827" s="23"/>
    </row>
    <row r="5828" spans="9:9" x14ac:dyDescent="0.25">
      <c r="I5828" s="23"/>
    </row>
    <row r="5829" spans="9:9" x14ac:dyDescent="0.25">
      <c r="I5829" s="23"/>
    </row>
    <row r="5830" spans="9:9" x14ac:dyDescent="0.25">
      <c r="I5830" s="23"/>
    </row>
    <row r="5831" spans="9:9" x14ac:dyDescent="0.25">
      <c r="I5831" s="23"/>
    </row>
    <row r="5832" spans="9:9" x14ac:dyDescent="0.25">
      <c r="I5832" s="23"/>
    </row>
    <row r="5833" spans="9:9" x14ac:dyDescent="0.25">
      <c r="I5833" s="23"/>
    </row>
    <row r="5834" spans="9:9" x14ac:dyDescent="0.25">
      <c r="I5834" s="23"/>
    </row>
    <row r="5835" spans="9:9" x14ac:dyDescent="0.25">
      <c r="I5835" s="23"/>
    </row>
    <row r="5836" spans="9:9" x14ac:dyDescent="0.25">
      <c r="I5836" s="23"/>
    </row>
    <row r="5837" spans="9:9" x14ac:dyDescent="0.25">
      <c r="I5837" s="23"/>
    </row>
    <row r="5838" spans="9:9" x14ac:dyDescent="0.25">
      <c r="I5838" s="23"/>
    </row>
    <row r="5839" spans="9:9" x14ac:dyDescent="0.25">
      <c r="I5839" s="23"/>
    </row>
    <row r="5840" spans="9:9" x14ac:dyDescent="0.25">
      <c r="I5840" s="23"/>
    </row>
    <row r="5841" spans="9:9" x14ac:dyDescent="0.25">
      <c r="I5841" s="23"/>
    </row>
    <row r="5842" spans="9:9" x14ac:dyDescent="0.25">
      <c r="I5842" s="23"/>
    </row>
    <row r="5843" spans="9:9" x14ac:dyDescent="0.25">
      <c r="I5843" s="23"/>
    </row>
    <row r="5844" spans="9:9" x14ac:dyDescent="0.25">
      <c r="I5844" s="23"/>
    </row>
    <row r="5845" spans="9:9" x14ac:dyDescent="0.25">
      <c r="I5845" s="23"/>
    </row>
    <row r="5846" spans="9:9" x14ac:dyDescent="0.25">
      <c r="I5846" s="23"/>
    </row>
    <row r="5847" spans="9:9" x14ac:dyDescent="0.25">
      <c r="I5847" s="23"/>
    </row>
    <row r="5848" spans="9:9" x14ac:dyDescent="0.25">
      <c r="I5848" s="23"/>
    </row>
    <row r="5849" spans="9:9" x14ac:dyDescent="0.25">
      <c r="I5849" s="23"/>
    </row>
    <row r="5850" spans="9:9" x14ac:dyDescent="0.25">
      <c r="I5850" s="23"/>
    </row>
    <row r="5851" spans="9:9" x14ac:dyDescent="0.25">
      <c r="I5851" s="23"/>
    </row>
    <row r="5852" spans="9:9" x14ac:dyDescent="0.25">
      <c r="I5852" s="23"/>
    </row>
    <row r="5853" spans="9:9" x14ac:dyDescent="0.25">
      <c r="I5853" s="23"/>
    </row>
    <row r="5854" spans="9:9" x14ac:dyDescent="0.25">
      <c r="I5854" s="23"/>
    </row>
    <row r="5855" spans="9:9" x14ac:dyDescent="0.25">
      <c r="I5855" s="23"/>
    </row>
    <row r="5856" spans="9:9" x14ac:dyDescent="0.25">
      <c r="I5856" s="23"/>
    </row>
    <row r="5857" spans="9:9" x14ac:dyDescent="0.25">
      <c r="I5857" s="23"/>
    </row>
    <row r="5858" spans="9:9" x14ac:dyDescent="0.25">
      <c r="I5858" s="23"/>
    </row>
    <row r="5859" spans="9:9" x14ac:dyDescent="0.25">
      <c r="I5859" s="23"/>
    </row>
    <row r="5860" spans="9:9" x14ac:dyDescent="0.25">
      <c r="I5860" s="23"/>
    </row>
    <row r="5861" spans="9:9" x14ac:dyDescent="0.25">
      <c r="I5861" s="23"/>
    </row>
    <row r="5862" spans="9:9" x14ac:dyDescent="0.25">
      <c r="I5862" s="23"/>
    </row>
    <row r="5863" spans="9:9" x14ac:dyDescent="0.25">
      <c r="I5863" s="23"/>
    </row>
    <row r="5864" spans="9:9" x14ac:dyDescent="0.25">
      <c r="I5864" s="23"/>
    </row>
    <row r="5865" spans="9:9" x14ac:dyDescent="0.25">
      <c r="I5865" s="23"/>
    </row>
    <row r="5866" spans="9:9" x14ac:dyDescent="0.25">
      <c r="I5866" s="23"/>
    </row>
    <row r="5867" spans="9:9" x14ac:dyDescent="0.25">
      <c r="I5867" s="23"/>
    </row>
    <row r="5868" spans="9:9" x14ac:dyDescent="0.25">
      <c r="I5868" s="23"/>
    </row>
    <row r="5869" spans="9:9" x14ac:dyDescent="0.25">
      <c r="I5869" s="23"/>
    </row>
    <row r="5870" spans="9:9" x14ac:dyDescent="0.25">
      <c r="I5870" s="23"/>
    </row>
    <row r="5871" spans="9:9" x14ac:dyDescent="0.25">
      <c r="I5871" s="23"/>
    </row>
    <row r="5872" spans="9:9" x14ac:dyDescent="0.25">
      <c r="I5872" s="23"/>
    </row>
    <row r="5873" spans="9:9" x14ac:dyDescent="0.25">
      <c r="I5873" s="23"/>
    </row>
    <row r="5874" spans="9:9" x14ac:dyDescent="0.25">
      <c r="I5874" s="23"/>
    </row>
    <row r="5875" spans="9:9" x14ac:dyDescent="0.25">
      <c r="I5875" s="23"/>
    </row>
    <row r="5876" spans="9:9" x14ac:dyDescent="0.25">
      <c r="I5876" s="23"/>
    </row>
    <row r="5877" spans="9:9" x14ac:dyDescent="0.25">
      <c r="I5877" s="23"/>
    </row>
    <row r="5878" spans="9:9" x14ac:dyDescent="0.25">
      <c r="I5878" s="23"/>
    </row>
    <row r="5879" spans="9:9" x14ac:dyDescent="0.25">
      <c r="I5879" s="23"/>
    </row>
    <row r="5880" spans="9:9" x14ac:dyDescent="0.25">
      <c r="I5880" s="23"/>
    </row>
    <row r="5881" spans="9:9" x14ac:dyDescent="0.25">
      <c r="I5881" s="23"/>
    </row>
    <row r="5882" spans="9:9" x14ac:dyDescent="0.25">
      <c r="I5882" s="23"/>
    </row>
    <row r="5883" spans="9:9" x14ac:dyDescent="0.25">
      <c r="I5883" s="23"/>
    </row>
    <row r="5884" spans="9:9" x14ac:dyDescent="0.25">
      <c r="I5884" s="23"/>
    </row>
    <row r="5885" spans="9:9" x14ac:dyDescent="0.25">
      <c r="I5885" s="23"/>
    </row>
    <row r="5886" spans="9:9" x14ac:dyDescent="0.25">
      <c r="I5886" s="23"/>
    </row>
    <row r="5887" spans="9:9" x14ac:dyDescent="0.25">
      <c r="I5887" s="23"/>
    </row>
    <row r="5888" spans="9:9" x14ac:dyDescent="0.25">
      <c r="I5888" s="23"/>
    </row>
    <row r="5889" spans="9:9" x14ac:dyDescent="0.25">
      <c r="I5889" s="23"/>
    </row>
    <row r="5890" spans="9:9" x14ac:dyDescent="0.25">
      <c r="I5890" s="23"/>
    </row>
    <row r="5891" spans="9:9" x14ac:dyDescent="0.25">
      <c r="I5891" s="23"/>
    </row>
    <row r="5892" spans="9:9" x14ac:dyDescent="0.25">
      <c r="I5892" s="23"/>
    </row>
    <row r="5893" spans="9:9" x14ac:dyDescent="0.25">
      <c r="I5893" s="23"/>
    </row>
    <row r="5894" spans="9:9" x14ac:dyDescent="0.25">
      <c r="I5894" s="23"/>
    </row>
    <row r="5895" spans="9:9" x14ac:dyDescent="0.25">
      <c r="I5895" s="23"/>
    </row>
    <row r="5896" spans="9:9" x14ac:dyDescent="0.25">
      <c r="I5896" s="23"/>
    </row>
    <row r="5897" spans="9:9" x14ac:dyDescent="0.25">
      <c r="I5897" s="23"/>
    </row>
    <row r="5898" spans="9:9" x14ac:dyDescent="0.25">
      <c r="I5898" s="23"/>
    </row>
    <row r="5899" spans="9:9" x14ac:dyDescent="0.25">
      <c r="I5899" s="23"/>
    </row>
    <row r="5900" spans="9:9" x14ac:dyDescent="0.25">
      <c r="I5900" s="23"/>
    </row>
    <row r="5901" spans="9:9" x14ac:dyDescent="0.25">
      <c r="I5901" s="23"/>
    </row>
    <row r="5902" spans="9:9" x14ac:dyDescent="0.25">
      <c r="I5902" s="23"/>
    </row>
    <row r="5903" spans="9:9" x14ac:dyDescent="0.25">
      <c r="I5903" s="23"/>
    </row>
    <row r="5904" spans="9:9" x14ac:dyDescent="0.25">
      <c r="I5904" s="23"/>
    </row>
    <row r="5905" spans="9:9" x14ac:dyDescent="0.25">
      <c r="I5905" s="23"/>
    </row>
    <row r="5906" spans="9:9" x14ac:dyDescent="0.25">
      <c r="I5906" s="23"/>
    </row>
    <row r="5907" spans="9:9" x14ac:dyDescent="0.25">
      <c r="I5907" s="23"/>
    </row>
    <row r="5908" spans="9:9" x14ac:dyDescent="0.25">
      <c r="I5908" s="23"/>
    </row>
    <row r="5909" spans="9:9" x14ac:dyDescent="0.25">
      <c r="I5909" s="23"/>
    </row>
    <row r="5910" spans="9:9" x14ac:dyDescent="0.25">
      <c r="I5910" s="23"/>
    </row>
    <row r="5911" spans="9:9" x14ac:dyDescent="0.25">
      <c r="I5911" s="23"/>
    </row>
    <row r="5912" spans="9:9" x14ac:dyDescent="0.25">
      <c r="I5912" s="23"/>
    </row>
    <row r="5913" spans="9:9" x14ac:dyDescent="0.25">
      <c r="I5913" s="23"/>
    </row>
    <row r="5914" spans="9:9" x14ac:dyDescent="0.25">
      <c r="I5914" s="23"/>
    </row>
    <row r="5915" spans="9:9" x14ac:dyDescent="0.25">
      <c r="I5915" s="23"/>
    </row>
    <row r="5916" spans="9:9" x14ac:dyDescent="0.25">
      <c r="I5916" s="23"/>
    </row>
    <row r="5917" spans="9:9" x14ac:dyDescent="0.25">
      <c r="I5917" s="23"/>
    </row>
    <row r="5918" spans="9:9" x14ac:dyDescent="0.25">
      <c r="I5918" s="23"/>
    </row>
    <row r="5919" spans="9:9" x14ac:dyDescent="0.25">
      <c r="I5919" s="23"/>
    </row>
    <row r="5920" spans="9:9" x14ac:dyDescent="0.25">
      <c r="I5920" s="23"/>
    </row>
    <row r="5921" spans="9:9" x14ac:dyDescent="0.25">
      <c r="I5921" s="23"/>
    </row>
    <row r="5922" spans="9:9" x14ac:dyDescent="0.25">
      <c r="I5922" s="23"/>
    </row>
    <row r="5923" spans="9:9" x14ac:dyDescent="0.25">
      <c r="I5923" s="23"/>
    </row>
    <row r="5924" spans="9:9" x14ac:dyDescent="0.25">
      <c r="I5924" s="23"/>
    </row>
    <row r="5925" spans="9:9" x14ac:dyDescent="0.25">
      <c r="I5925" s="23"/>
    </row>
    <row r="5926" spans="9:9" x14ac:dyDescent="0.25">
      <c r="I5926" s="23"/>
    </row>
    <row r="5927" spans="9:9" x14ac:dyDescent="0.25">
      <c r="I5927" s="23"/>
    </row>
    <row r="5928" spans="9:9" x14ac:dyDescent="0.25">
      <c r="I5928" s="23"/>
    </row>
    <row r="5929" spans="9:9" x14ac:dyDescent="0.25">
      <c r="I5929" s="23"/>
    </row>
    <row r="5930" spans="9:9" x14ac:dyDescent="0.25">
      <c r="I5930" s="23"/>
    </row>
    <row r="5931" spans="9:9" x14ac:dyDescent="0.25">
      <c r="I5931" s="23"/>
    </row>
    <row r="5932" spans="9:9" x14ac:dyDescent="0.25">
      <c r="I5932" s="23"/>
    </row>
    <row r="5933" spans="9:9" x14ac:dyDescent="0.25">
      <c r="I5933" s="23"/>
    </row>
    <row r="5934" spans="9:9" x14ac:dyDescent="0.25">
      <c r="I5934" s="23"/>
    </row>
    <row r="5935" spans="9:9" x14ac:dyDescent="0.25">
      <c r="I5935" s="23"/>
    </row>
    <row r="5936" spans="9:9" x14ac:dyDescent="0.25">
      <c r="I5936" s="23"/>
    </row>
    <row r="5937" spans="9:9" x14ac:dyDescent="0.25">
      <c r="I5937" s="23"/>
    </row>
    <row r="5938" spans="9:9" x14ac:dyDescent="0.25">
      <c r="I5938" s="23"/>
    </row>
    <row r="5939" spans="9:9" x14ac:dyDescent="0.25">
      <c r="I5939" s="23"/>
    </row>
    <row r="5940" spans="9:9" x14ac:dyDescent="0.25">
      <c r="I5940" s="23"/>
    </row>
    <row r="5941" spans="9:9" x14ac:dyDescent="0.25">
      <c r="I5941" s="23"/>
    </row>
    <row r="5942" spans="9:9" x14ac:dyDescent="0.25">
      <c r="I5942" s="23"/>
    </row>
    <row r="5943" spans="9:9" x14ac:dyDescent="0.25">
      <c r="I5943" s="23"/>
    </row>
    <row r="5944" spans="9:9" x14ac:dyDescent="0.25">
      <c r="I5944" s="23"/>
    </row>
    <row r="5945" spans="9:9" x14ac:dyDescent="0.25">
      <c r="I5945" s="23"/>
    </row>
    <row r="5946" spans="9:9" x14ac:dyDescent="0.25">
      <c r="I5946" s="23"/>
    </row>
    <row r="5947" spans="9:9" x14ac:dyDescent="0.25">
      <c r="I5947" s="23"/>
    </row>
    <row r="5948" spans="9:9" x14ac:dyDescent="0.25">
      <c r="I5948" s="23"/>
    </row>
    <row r="5949" spans="9:9" x14ac:dyDescent="0.25">
      <c r="I5949" s="23"/>
    </row>
    <row r="5950" spans="9:9" x14ac:dyDescent="0.25">
      <c r="I5950" s="23"/>
    </row>
    <row r="5951" spans="9:9" x14ac:dyDescent="0.25">
      <c r="I5951" s="23"/>
    </row>
    <row r="5952" spans="9:9" x14ac:dyDescent="0.25">
      <c r="I5952" s="23"/>
    </row>
    <row r="5953" spans="9:9" x14ac:dyDescent="0.25">
      <c r="I5953" s="23"/>
    </row>
    <row r="5954" spans="9:9" x14ac:dyDescent="0.25">
      <c r="I5954" s="23"/>
    </row>
    <row r="5955" spans="9:9" x14ac:dyDescent="0.25">
      <c r="I5955" s="23"/>
    </row>
    <row r="5956" spans="9:9" x14ac:dyDescent="0.25">
      <c r="I5956" s="23"/>
    </row>
    <row r="5957" spans="9:9" x14ac:dyDescent="0.25">
      <c r="I5957" s="23"/>
    </row>
    <row r="5958" spans="9:9" x14ac:dyDescent="0.25">
      <c r="I5958" s="23"/>
    </row>
    <row r="5959" spans="9:9" x14ac:dyDescent="0.25">
      <c r="I5959" s="23"/>
    </row>
    <row r="5960" spans="9:9" x14ac:dyDescent="0.25">
      <c r="I5960" s="23"/>
    </row>
    <row r="5961" spans="9:9" x14ac:dyDescent="0.25">
      <c r="I5961" s="23"/>
    </row>
    <row r="5962" spans="9:9" x14ac:dyDescent="0.25">
      <c r="I5962" s="23"/>
    </row>
    <row r="5963" spans="9:9" x14ac:dyDescent="0.25">
      <c r="I5963" s="23"/>
    </row>
    <row r="5964" spans="9:9" x14ac:dyDescent="0.25">
      <c r="I5964" s="23"/>
    </row>
    <row r="5965" spans="9:9" x14ac:dyDescent="0.25">
      <c r="I5965" s="23"/>
    </row>
    <row r="5966" spans="9:9" x14ac:dyDescent="0.25">
      <c r="I5966" s="23"/>
    </row>
    <row r="5967" spans="9:9" x14ac:dyDescent="0.25">
      <c r="I5967" s="23"/>
    </row>
    <row r="5968" spans="9:9" x14ac:dyDescent="0.25">
      <c r="I5968" s="23"/>
    </row>
    <row r="5969" spans="9:9" x14ac:dyDescent="0.25">
      <c r="I5969" s="23"/>
    </row>
    <row r="5970" spans="9:9" x14ac:dyDescent="0.25">
      <c r="I5970" s="23"/>
    </row>
    <row r="5971" spans="9:9" x14ac:dyDescent="0.25">
      <c r="I5971" s="23"/>
    </row>
    <row r="5972" spans="9:9" x14ac:dyDescent="0.25">
      <c r="I5972" s="23"/>
    </row>
    <row r="5973" spans="9:9" x14ac:dyDescent="0.25">
      <c r="I5973" s="23"/>
    </row>
    <row r="5974" spans="9:9" x14ac:dyDescent="0.25">
      <c r="I5974" s="23"/>
    </row>
    <row r="5975" spans="9:9" x14ac:dyDescent="0.25">
      <c r="I5975" s="23"/>
    </row>
    <row r="5976" spans="9:9" x14ac:dyDescent="0.25">
      <c r="I5976" s="23"/>
    </row>
    <row r="5977" spans="9:9" x14ac:dyDescent="0.25">
      <c r="I5977" s="23"/>
    </row>
    <row r="5978" spans="9:9" x14ac:dyDescent="0.25">
      <c r="I5978" s="23"/>
    </row>
    <row r="5979" spans="9:9" x14ac:dyDescent="0.25">
      <c r="I5979" s="23"/>
    </row>
    <row r="5980" spans="9:9" x14ac:dyDescent="0.25">
      <c r="I5980" s="23"/>
    </row>
    <row r="5981" spans="9:9" x14ac:dyDescent="0.25">
      <c r="I5981" s="23"/>
    </row>
    <row r="5982" spans="9:9" x14ac:dyDescent="0.25">
      <c r="I5982" s="23"/>
    </row>
    <row r="5983" spans="9:9" x14ac:dyDescent="0.25">
      <c r="I5983" s="23"/>
    </row>
    <row r="5984" spans="9:9" x14ac:dyDescent="0.25">
      <c r="I5984" s="23"/>
    </row>
    <row r="5985" spans="9:9" x14ac:dyDescent="0.25">
      <c r="I5985" s="23"/>
    </row>
    <row r="5986" spans="9:9" x14ac:dyDescent="0.25">
      <c r="I5986" s="23"/>
    </row>
    <row r="5987" spans="9:9" x14ac:dyDescent="0.25">
      <c r="I5987" s="23"/>
    </row>
    <row r="5988" spans="9:9" x14ac:dyDescent="0.25">
      <c r="I5988" s="23"/>
    </row>
    <row r="5989" spans="9:9" x14ac:dyDescent="0.25">
      <c r="I5989" s="23"/>
    </row>
    <row r="5990" spans="9:9" x14ac:dyDescent="0.25">
      <c r="I5990" s="23"/>
    </row>
    <row r="5991" spans="9:9" x14ac:dyDescent="0.25">
      <c r="I5991" s="23"/>
    </row>
    <row r="5992" spans="9:9" x14ac:dyDescent="0.25">
      <c r="I5992" s="23"/>
    </row>
    <row r="5993" spans="9:9" x14ac:dyDescent="0.25">
      <c r="I5993" s="23"/>
    </row>
    <row r="5994" spans="9:9" x14ac:dyDescent="0.25">
      <c r="I5994" s="23"/>
    </row>
    <row r="5995" spans="9:9" x14ac:dyDescent="0.25">
      <c r="I5995" s="23"/>
    </row>
    <row r="5996" spans="9:9" x14ac:dyDescent="0.25">
      <c r="I5996" s="23"/>
    </row>
    <row r="5997" spans="9:9" x14ac:dyDescent="0.25">
      <c r="I5997" s="23"/>
    </row>
    <row r="5998" spans="9:9" x14ac:dyDescent="0.25">
      <c r="I5998" s="23"/>
    </row>
    <row r="5999" spans="9:9" x14ac:dyDescent="0.25">
      <c r="I5999" s="23"/>
    </row>
    <row r="6000" spans="9:9" x14ac:dyDescent="0.25">
      <c r="I6000" s="23"/>
    </row>
    <row r="6001" spans="9:9" x14ac:dyDescent="0.25">
      <c r="I6001" s="23"/>
    </row>
    <row r="6002" spans="9:9" x14ac:dyDescent="0.25">
      <c r="I6002" s="23"/>
    </row>
    <row r="6003" spans="9:9" x14ac:dyDescent="0.25">
      <c r="I6003" s="23"/>
    </row>
    <row r="6004" spans="9:9" x14ac:dyDescent="0.25">
      <c r="I6004" s="23"/>
    </row>
    <row r="6005" spans="9:9" x14ac:dyDescent="0.25">
      <c r="I6005" s="23"/>
    </row>
    <row r="6006" spans="9:9" x14ac:dyDescent="0.25">
      <c r="I6006" s="23"/>
    </row>
    <row r="6007" spans="9:9" x14ac:dyDescent="0.25">
      <c r="I6007" s="23"/>
    </row>
    <row r="6008" spans="9:9" x14ac:dyDescent="0.25">
      <c r="I6008" s="23"/>
    </row>
    <row r="6009" spans="9:9" x14ac:dyDescent="0.25">
      <c r="I6009" s="23"/>
    </row>
    <row r="6010" spans="9:9" x14ac:dyDescent="0.25">
      <c r="I6010" s="23"/>
    </row>
    <row r="6011" spans="9:9" x14ac:dyDescent="0.25">
      <c r="I6011" s="23"/>
    </row>
    <row r="6012" spans="9:9" x14ac:dyDescent="0.25">
      <c r="I6012" s="23"/>
    </row>
    <row r="6013" spans="9:9" x14ac:dyDescent="0.25">
      <c r="I6013" s="23"/>
    </row>
    <row r="6014" spans="9:9" x14ac:dyDescent="0.25">
      <c r="I6014" s="23"/>
    </row>
    <row r="6015" spans="9:9" x14ac:dyDescent="0.25">
      <c r="I6015" s="23"/>
    </row>
    <row r="6016" spans="9:9" x14ac:dyDescent="0.25">
      <c r="I6016" s="23"/>
    </row>
    <row r="6017" spans="9:9" x14ac:dyDescent="0.25">
      <c r="I6017" s="23"/>
    </row>
    <row r="6018" spans="9:9" x14ac:dyDescent="0.25">
      <c r="I6018" s="23"/>
    </row>
    <row r="6019" spans="9:9" x14ac:dyDescent="0.25">
      <c r="I6019" s="23"/>
    </row>
    <row r="6020" spans="9:9" x14ac:dyDescent="0.25">
      <c r="I6020" s="23"/>
    </row>
    <row r="6021" spans="9:9" x14ac:dyDescent="0.25">
      <c r="I6021" s="23"/>
    </row>
    <row r="6022" spans="9:9" x14ac:dyDescent="0.25">
      <c r="I6022" s="23"/>
    </row>
    <row r="6023" spans="9:9" x14ac:dyDescent="0.25">
      <c r="I6023" s="23"/>
    </row>
    <row r="6024" spans="9:9" x14ac:dyDescent="0.25">
      <c r="I6024" s="23"/>
    </row>
    <row r="6025" spans="9:9" x14ac:dyDescent="0.25">
      <c r="I6025" s="23"/>
    </row>
    <row r="6026" spans="9:9" x14ac:dyDescent="0.25">
      <c r="I6026" s="23"/>
    </row>
    <row r="6027" spans="9:9" x14ac:dyDescent="0.25">
      <c r="I6027" s="23"/>
    </row>
    <row r="6028" spans="9:9" x14ac:dyDescent="0.25">
      <c r="I6028" s="23"/>
    </row>
    <row r="6029" spans="9:9" x14ac:dyDescent="0.25">
      <c r="I6029" s="23"/>
    </row>
    <row r="6030" spans="9:9" x14ac:dyDescent="0.25">
      <c r="I6030" s="23"/>
    </row>
    <row r="6031" spans="9:9" x14ac:dyDescent="0.25">
      <c r="I6031" s="23"/>
    </row>
    <row r="6032" spans="9:9" x14ac:dyDescent="0.25">
      <c r="I6032" s="23"/>
    </row>
    <row r="6033" spans="9:9" x14ac:dyDescent="0.25">
      <c r="I6033" s="23"/>
    </row>
    <row r="6034" spans="9:9" x14ac:dyDescent="0.25">
      <c r="I6034" s="23"/>
    </row>
    <row r="6035" spans="9:9" x14ac:dyDescent="0.25">
      <c r="I6035" s="23"/>
    </row>
    <row r="6036" spans="9:9" x14ac:dyDescent="0.25">
      <c r="I6036" s="23"/>
    </row>
    <row r="6037" spans="9:9" x14ac:dyDescent="0.25">
      <c r="I6037" s="23"/>
    </row>
    <row r="6038" spans="9:9" x14ac:dyDescent="0.25">
      <c r="I6038" s="23"/>
    </row>
    <row r="6039" spans="9:9" x14ac:dyDescent="0.25">
      <c r="I6039" s="23"/>
    </row>
    <row r="6040" spans="9:9" x14ac:dyDescent="0.25">
      <c r="I6040" s="23"/>
    </row>
    <row r="6041" spans="9:9" x14ac:dyDescent="0.25">
      <c r="I6041" s="23"/>
    </row>
    <row r="6042" spans="9:9" x14ac:dyDescent="0.25">
      <c r="I6042" s="23"/>
    </row>
    <row r="6043" spans="9:9" x14ac:dyDescent="0.25">
      <c r="I6043" s="23"/>
    </row>
    <row r="6044" spans="9:9" x14ac:dyDescent="0.25">
      <c r="I6044" s="23"/>
    </row>
    <row r="6045" spans="9:9" x14ac:dyDescent="0.25">
      <c r="I6045" s="23"/>
    </row>
    <row r="6046" spans="9:9" x14ac:dyDescent="0.25">
      <c r="I6046" s="23"/>
    </row>
    <row r="6047" spans="9:9" x14ac:dyDescent="0.25">
      <c r="I6047" s="23"/>
    </row>
    <row r="6048" spans="9:9" x14ac:dyDescent="0.25">
      <c r="I6048" s="23"/>
    </row>
    <row r="6049" spans="9:9" x14ac:dyDescent="0.25">
      <c r="I6049" s="23"/>
    </row>
    <row r="6050" spans="9:9" x14ac:dyDescent="0.25">
      <c r="I6050" s="23"/>
    </row>
    <row r="6051" spans="9:9" x14ac:dyDescent="0.25">
      <c r="I6051" s="23"/>
    </row>
    <row r="6052" spans="9:9" x14ac:dyDescent="0.25">
      <c r="I6052" s="23"/>
    </row>
    <row r="6053" spans="9:9" x14ac:dyDescent="0.25">
      <c r="I6053" s="23"/>
    </row>
    <row r="6054" spans="9:9" x14ac:dyDescent="0.25">
      <c r="I6054" s="23"/>
    </row>
    <row r="6055" spans="9:9" x14ac:dyDescent="0.25">
      <c r="I6055" s="23"/>
    </row>
    <row r="6056" spans="9:9" x14ac:dyDescent="0.25">
      <c r="I6056" s="23"/>
    </row>
    <row r="6057" spans="9:9" x14ac:dyDescent="0.25">
      <c r="I6057" s="23"/>
    </row>
    <row r="6058" spans="9:9" x14ac:dyDescent="0.25">
      <c r="I6058" s="23"/>
    </row>
    <row r="6059" spans="9:9" x14ac:dyDescent="0.25">
      <c r="I6059" s="23"/>
    </row>
    <row r="6060" spans="9:9" x14ac:dyDescent="0.25">
      <c r="I6060" s="23"/>
    </row>
    <row r="6061" spans="9:9" x14ac:dyDescent="0.25">
      <c r="I6061" s="23"/>
    </row>
    <row r="6062" spans="9:9" x14ac:dyDescent="0.25">
      <c r="I6062" s="23"/>
    </row>
    <row r="6063" spans="9:9" x14ac:dyDescent="0.25">
      <c r="I6063" s="23"/>
    </row>
    <row r="6064" spans="9:9" x14ac:dyDescent="0.25">
      <c r="I6064" s="23"/>
    </row>
    <row r="6065" spans="9:9" x14ac:dyDescent="0.25">
      <c r="I6065" s="23"/>
    </row>
    <row r="6066" spans="9:9" x14ac:dyDescent="0.25">
      <c r="I6066" s="23"/>
    </row>
    <row r="6067" spans="9:9" x14ac:dyDescent="0.25">
      <c r="I6067" s="23"/>
    </row>
    <row r="6068" spans="9:9" x14ac:dyDescent="0.25">
      <c r="I6068" s="23"/>
    </row>
    <row r="6069" spans="9:9" x14ac:dyDescent="0.25">
      <c r="I6069" s="23"/>
    </row>
    <row r="6070" spans="9:9" x14ac:dyDescent="0.25">
      <c r="I6070" s="23"/>
    </row>
    <row r="6071" spans="9:9" x14ac:dyDescent="0.25">
      <c r="I6071" s="23"/>
    </row>
    <row r="6072" spans="9:9" x14ac:dyDescent="0.25">
      <c r="I6072" s="23"/>
    </row>
    <row r="6073" spans="9:9" x14ac:dyDescent="0.25">
      <c r="I6073" s="23"/>
    </row>
    <row r="6074" spans="9:9" x14ac:dyDescent="0.25">
      <c r="I6074" s="23"/>
    </row>
    <row r="6075" spans="9:9" x14ac:dyDescent="0.25">
      <c r="I6075" s="23"/>
    </row>
    <row r="6076" spans="9:9" x14ac:dyDescent="0.25">
      <c r="I6076" s="23"/>
    </row>
    <row r="6077" spans="9:9" x14ac:dyDescent="0.25">
      <c r="I6077" s="23"/>
    </row>
    <row r="6078" spans="9:9" x14ac:dyDescent="0.25">
      <c r="I6078" s="23"/>
    </row>
    <row r="6079" spans="9:9" x14ac:dyDescent="0.25">
      <c r="I6079" s="23"/>
    </row>
    <row r="6080" spans="9:9" x14ac:dyDescent="0.25">
      <c r="I6080" s="23"/>
    </row>
    <row r="6081" spans="9:9" x14ac:dyDescent="0.25">
      <c r="I6081" s="23"/>
    </row>
    <row r="6082" spans="9:9" x14ac:dyDescent="0.25">
      <c r="I6082" s="23"/>
    </row>
    <row r="6083" spans="9:9" x14ac:dyDescent="0.25">
      <c r="I6083" s="23"/>
    </row>
    <row r="6084" spans="9:9" x14ac:dyDescent="0.25">
      <c r="I6084" s="23"/>
    </row>
    <row r="6085" spans="9:9" x14ac:dyDescent="0.25">
      <c r="I6085" s="23"/>
    </row>
    <row r="6086" spans="9:9" x14ac:dyDescent="0.25">
      <c r="I6086" s="23"/>
    </row>
    <row r="6087" spans="9:9" x14ac:dyDescent="0.25">
      <c r="I6087" s="23"/>
    </row>
    <row r="6088" spans="9:9" x14ac:dyDescent="0.25">
      <c r="I6088" s="23"/>
    </row>
    <row r="6089" spans="9:9" x14ac:dyDescent="0.25">
      <c r="I6089" s="23"/>
    </row>
    <row r="6090" spans="9:9" x14ac:dyDescent="0.25">
      <c r="I6090" s="23"/>
    </row>
    <row r="6091" spans="9:9" x14ac:dyDescent="0.25">
      <c r="I6091" s="23"/>
    </row>
    <row r="6092" spans="9:9" x14ac:dyDescent="0.25">
      <c r="I6092" s="23"/>
    </row>
    <row r="6093" spans="9:9" x14ac:dyDescent="0.25">
      <c r="I6093" s="23"/>
    </row>
    <row r="6094" spans="9:9" x14ac:dyDescent="0.25">
      <c r="I6094" s="23"/>
    </row>
    <row r="6095" spans="9:9" x14ac:dyDescent="0.25">
      <c r="I6095" s="23"/>
    </row>
    <row r="6096" spans="9:9" x14ac:dyDescent="0.25">
      <c r="I6096" s="23"/>
    </row>
    <row r="6097" spans="9:9" x14ac:dyDescent="0.25">
      <c r="I6097" s="23"/>
    </row>
    <row r="6098" spans="9:9" x14ac:dyDescent="0.25">
      <c r="I6098" s="23"/>
    </row>
    <row r="6099" spans="9:9" x14ac:dyDescent="0.25">
      <c r="I6099" s="23"/>
    </row>
    <row r="6100" spans="9:9" x14ac:dyDescent="0.25">
      <c r="I6100" s="23"/>
    </row>
    <row r="6101" spans="9:9" x14ac:dyDescent="0.25">
      <c r="I6101" s="23"/>
    </row>
    <row r="6102" spans="9:9" x14ac:dyDescent="0.25">
      <c r="I6102" s="23"/>
    </row>
    <row r="6103" spans="9:9" x14ac:dyDescent="0.25">
      <c r="I6103" s="23"/>
    </row>
    <row r="6104" spans="9:9" x14ac:dyDescent="0.25">
      <c r="I6104" s="23"/>
    </row>
    <row r="6105" spans="9:9" x14ac:dyDescent="0.25">
      <c r="I6105" s="23"/>
    </row>
    <row r="6106" spans="9:9" x14ac:dyDescent="0.25">
      <c r="I6106" s="23"/>
    </row>
    <row r="6107" spans="9:9" x14ac:dyDescent="0.25">
      <c r="I6107" s="23"/>
    </row>
    <row r="6108" spans="9:9" x14ac:dyDescent="0.25">
      <c r="I6108" s="23"/>
    </row>
    <row r="6109" spans="9:9" x14ac:dyDescent="0.25">
      <c r="I6109" s="23"/>
    </row>
    <row r="6110" spans="9:9" x14ac:dyDescent="0.25">
      <c r="I6110" s="23"/>
    </row>
    <row r="6111" spans="9:9" x14ac:dyDescent="0.25">
      <c r="I6111" s="23"/>
    </row>
    <row r="6112" spans="9:9" x14ac:dyDescent="0.25">
      <c r="I6112" s="23"/>
    </row>
    <row r="6113" spans="9:9" x14ac:dyDescent="0.25">
      <c r="I6113" s="23"/>
    </row>
    <row r="6114" spans="9:9" x14ac:dyDescent="0.25">
      <c r="I6114" s="23"/>
    </row>
    <row r="6115" spans="9:9" x14ac:dyDescent="0.25">
      <c r="I6115" s="23"/>
    </row>
    <row r="6116" spans="9:9" x14ac:dyDescent="0.25">
      <c r="I6116" s="23"/>
    </row>
    <row r="6117" spans="9:9" x14ac:dyDescent="0.25">
      <c r="I6117" s="23"/>
    </row>
    <row r="6118" spans="9:9" x14ac:dyDescent="0.25">
      <c r="I6118" s="23"/>
    </row>
    <row r="6119" spans="9:9" x14ac:dyDescent="0.25">
      <c r="I6119" s="23"/>
    </row>
    <row r="6120" spans="9:9" x14ac:dyDescent="0.25">
      <c r="I6120" s="23"/>
    </row>
    <row r="6121" spans="9:9" x14ac:dyDescent="0.25">
      <c r="I6121" s="23"/>
    </row>
    <row r="6122" spans="9:9" x14ac:dyDescent="0.25">
      <c r="I6122" s="23"/>
    </row>
    <row r="6123" spans="9:9" x14ac:dyDescent="0.25">
      <c r="I6123" s="23"/>
    </row>
    <row r="6124" spans="9:9" x14ac:dyDescent="0.25">
      <c r="I6124" s="23"/>
    </row>
    <row r="6125" spans="9:9" x14ac:dyDescent="0.25">
      <c r="I6125" s="23"/>
    </row>
    <row r="6126" spans="9:9" x14ac:dyDescent="0.25">
      <c r="I6126" s="23"/>
    </row>
    <row r="6127" spans="9:9" x14ac:dyDescent="0.25">
      <c r="I6127" s="23"/>
    </row>
    <row r="6128" spans="9:9" x14ac:dyDescent="0.25">
      <c r="I6128" s="23"/>
    </row>
    <row r="6129" spans="9:9" x14ac:dyDescent="0.25">
      <c r="I6129" s="23"/>
    </row>
    <row r="6130" spans="9:9" x14ac:dyDescent="0.25">
      <c r="I6130" s="23"/>
    </row>
    <row r="6131" spans="9:9" x14ac:dyDescent="0.25">
      <c r="I6131" s="23"/>
    </row>
    <row r="6132" spans="9:9" x14ac:dyDescent="0.25">
      <c r="I6132" s="23"/>
    </row>
    <row r="6133" spans="9:9" x14ac:dyDescent="0.25">
      <c r="I6133" s="23"/>
    </row>
    <row r="6134" spans="9:9" x14ac:dyDescent="0.25">
      <c r="I6134" s="23"/>
    </row>
    <row r="6135" spans="9:9" x14ac:dyDescent="0.25">
      <c r="I6135" s="23"/>
    </row>
    <row r="6136" spans="9:9" x14ac:dyDescent="0.25">
      <c r="I6136" s="23"/>
    </row>
    <row r="6137" spans="9:9" x14ac:dyDescent="0.25">
      <c r="I6137" s="23"/>
    </row>
    <row r="6138" spans="9:9" x14ac:dyDescent="0.25">
      <c r="I6138" s="23"/>
    </row>
    <row r="6139" spans="9:9" x14ac:dyDescent="0.25">
      <c r="I6139" s="23"/>
    </row>
    <row r="6140" spans="9:9" x14ac:dyDescent="0.25">
      <c r="I6140" s="23"/>
    </row>
    <row r="6141" spans="9:9" x14ac:dyDescent="0.25">
      <c r="I6141" s="23"/>
    </row>
    <row r="6142" spans="9:9" x14ac:dyDescent="0.25">
      <c r="I6142" s="23"/>
    </row>
    <row r="6143" spans="9:9" x14ac:dyDescent="0.25">
      <c r="I6143" s="23"/>
    </row>
    <row r="6144" spans="9:9" x14ac:dyDescent="0.25">
      <c r="I6144" s="23"/>
    </row>
    <row r="6145" spans="9:9" x14ac:dyDescent="0.25">
      <c r="I6145" s="23"/>
    </row>
    <row r="6146" spans="9:9" x14ac:dyDescent="0.25">
      <c r="I6146" s="23"/>
    </row>
    <row r="6147" spans="9:9" x14ac:dyDescent="0.25">
      <c r="I6147" s="23"/>
    </row>
    <row r="6148" spans="9:9" x14ac:dyDescent="0.25">
      <c r="I6148" s="23"/>
    </row>
    <row r="6149" spans="9:9" x14ac:dyDescent="0.25">
      <c r="I6149" s="23"/>
    </row>
    <row r="6150" spans="9:9" x14ac:dyDescent="0.25">
      <c r="I6150" s="23"/>
    </row>
    <row r="6151" spans="9:9" x14ac:dyDescent="0.25">
      <c r="I6151" s="23"/>
    </row>
    <row r="6152" spans="9:9" x14ac:dyDescent="0.25">
      <c r="I6152" s="23"/>
    </row>
    <row r="6153" spans="9:9" x14ac:dyDescent="0.25">
      <c r="I6153" s="23"/>
    </row>
    <row r="6154" spans="9:9" x14ac:dyDescent="0.25">
      <c r="I6154" s="23"/>
    </row>
    <row r="6155" spans="9:9" x14ac:dyDescent="0.25">
      <c r="I6155" s="23"/>
    </row>
    <row r="6156" spans="9:9" x14ac:dyDescent="0.25">
      <c r="I6156" s="23"/>
    </row>
    <row r="6157" spans="9:9" x14ac:dyDescent="0.25">
      <c r="I6157" s="23"/>
    </row>
    <row r="6158" spans="9:9" x14ac:dyDescent="0.25">
      <c r="I6158" s="23"/>
    </row>
    <row r="6159" spans="9:9" x14ac:dyDescent="0.25">
      <c r="I6159" s="23"/>
    </row>
    <row r="6160" spans="9:9" x14ac:dyDescent="0.25">
      <c r="I6160" s="23"/>
    </row>
    <row r="6161" spans="9:9" x14ac:dyDescent="0.25">
      <c r="I6161" s="23"/>
    </row>
    <row r="6162" spans="9:9" x14ac:dyDescent="0.25">
      <c r="I6162" s="23"/>
    </row>
    <row r="6163" spans="9:9" x14ac:dyDescent="0.25">
      <c r="I6163" s="23"/>
    </row>
    <row r="6164" spans="9:9" x14ac:dyDescent="0.25">
      <c r="I6164" s="23"/>
    </row>
    <row r="6165" spans="9:9" x14ac:dyDescent="0.25">
      <c r="I6165" s="23"/>
    </row>
    <row r="6166" spans="9:9" x14ac:dyDescent="0.25">
      <c r="I6166" s="23"/>
    </row>
    <row r="6167" spans="9:9" x14ac:dyDescent="0.25">
      <c r="I6167" s="23"/>
    </row>
    <row r="6168" spans="9:9" x14ac:dyDescent="0.25">
      <c r="I6168" s="23"/>
    </row>
    <row r="6169" spans="9:9" x14ac:dyDescent="0.25">
      <c r="I6169" s="23"/>
    </row>
    <row r="6170" spans="9:9" x14ac:dyDescent="0.25">
      <c r="I6170" s="23"/>
    </row>
    <row r="6171" spans="9:9" x14ac:dyDescent="0.25">
      <c r="I6171" s="23"/>
    </row>
    <row r="6172" spans="9:9" x14ac:dyDescent="0.25">
      <c r="I6172" s="23"/>
    </row>
    <row r="6173" spans="9:9" x14ac:dyDescent="0.25">
      <c r="I6173" s="23"/>
    </row>
    <row r="6174" spans="9:9" x14ac:dyDescent="0.25">
      <c r="I6174" s="23"/>
    </row>
    <row r="6175" spans="9:9" x14ac:dyDescent="0.25">
      <c r="I6175" s="23"/>
    </row>
    <row r="6176" spans="9:9" x14ac:dyDescent="0.25">
      <c r="I6176" s="23"/>
    </row>
    <row r="6177" spans="9:9" x14ac:dyDescent="0.25">
      <c r="I6177" s="23"/>
    </row>
    <row r="6178" spans="9:9" x14ac:dyDescent="0.25">
      <c r="I6178" s="23"/>
    </row>
    <row r="6179" spans="9:9" x14ac:dyDescent="0.25">
      <c r="I6179" s="23"/>
    </row>
    <row r="6180" spans="9:9" x14ac:dyDescent="0.25">
      <c r="I6180" s="23"/>
    </row>
    <row r="6181" spans="9:9" x14ac:dyDescent="0.25">
      <c r="I6181" s="23"/>
    </row>
    <row r="6182" spans="9:9" x14ac:dyDescent="0.25">
      <c r="I6182" s="23"/>
    </row>
    <row r="6183" spans="9:9" x14ac:dyDescent="0.25">
      <c r="I6183" s="23"/>
    </row>
    <row r="6184" spans="9:9" x14ac:dyDescent="0.25">
      <c r="I6184" s="23"/>
    </row>
    <row r="6185" spans="9:9" x14ac:dyDescent="0.25">
      <c r="I6185" s="23"/>
    </row>
    <row r="6186" spans="9:9" x14ac:dyDescent="0.25">
      <c r="I6186" s="23"/>
    </row>
    <row r="6187" spans="9:9" x14ac:dyDescent="0.25">
      <c r="I6187" s="23"/>
    </row>
    <row r="6188" spans="9:9" x14ac:dyDescent="0.25">
      <c r="I6188" s="23"/>
    </row>
    <row r="6189" spans="9:9" x14ac:dyDescent="0.25">
      <c r="I6189" s="23"/>
    </row>
    <row r="6190" spans="9:9" x14ac:dyDescent="0.25">
      <c r="I6190" s="23"/>
    </row>
    <row r="6191" spans="9:9" x14ac:dyDescent="0.25">
      <c r="I6191" s="23"/>
    </row>
    <row r="6192" spans="9:9" x14ac:dyDescent="0.25">
      <c r="I6192" s="23"/>
    </row>
    <row r="6193" spans="9:9" x14ac:dyDescent="0.25">
      <c r="I6193" s="23"/>
    </row>
    <row r="6194" spans="9:9" x14ac:dyDescent="0.25">
      <c r="I6194" s="23"/>
    </row>
    <row r="6195" spans="9:9" x14ac:dyDescent="0.25">
      <c r="I6195" s="23"/>
    </row>
    <row r="6196" spans="9:9" x14ac:dyDescent="0.25">
      <c r="I6196" s="23"/>
    </row>
    <row r="6197" spans="9:9" x14ac:dyDescent="0.25">
      <c r="I6197" s="23"/>
    </row>
    <row r="6198" spans="9:9" x14ac:dyDescent="0.25">
      <c r="I6198" s="23"/>
    </row>
    <row r="6199" spans="9:9" x14ac:dyDescent="0.25">
      <c r="I6199" s="23"/>
    </row>
    <row r="6200" spans="9:9" x14ac:dyDescent="0.25">
      <c r="I6200" s="23"/>
    </row>
    <row r="6201" spans="9:9" x14ac:dyDescent="0.25">
      <c r="I6201" s="23"/>
    </row>
    <row r="6202" spans="9:9" x14ac:dyDescent="0.25">
      <c r="I6202" s="23"/>
    </row>
    <row r="6203" spans="9:9" x14ac:dyDescent="0.25">
      <c r="I6203" s="23"/>
    </row>
    <row r="6204" spans="9:9" x14ac:dyDescent="0.25">
      <c r="I6204" s="23"/>
    </row>
    <row r="6205" spans="9:9" x14ac:dyDescent="0.25">
      <c r="I6205" s="23"/>
    </row>
    <row r="6206" spans="9:9" x14ac:dyDescent="0.25">
      <c r="I6206" s="23"/>
    </row>
    <row r="6207" spans="9:9" x14ac:dyDescent="0.25">
      <c r="I6207" s="23"/>
    </row>
    <row r="6208" spans="9:9" x14ac:dyDescent="0.25">
      <c r="I6208" s="23"/>
    </row>
    <row r="6209" spans="9:9" x14ac:dyDescent="0.25">
      <c r="I6209" s="23"/>
    </row>
    <row r="6210" spans="9:9" x14ac:dyDescent="0.25">
      <c r="I6210" s="23"/>
    </row>
    <row r="6211" spans="9:9" x14ac:dyDescent="0.25">
      <c r="I6211" s="23"/>
    </row>
    <row r="6212" spans="9:9" x14ac:dyDescent="0.25">
      <c r="I6212" s="23"/>
    </row>
    <row r="6213" spans="9:9" x14ac:dyDescent="0.25">
      <c r="I6213" s="23"/>
    </row>
    <row r="6214" spans="9:9" x14ac:dyDescent="0.25">
      <c r="I6214" s="23"/>
    </row>
    <row r="6215" spans="9:9" x14ac:dyDescent="0.25">
      <c r="I6215" s="23"/>
    </row>
    <row r="6216" spans="9:9" x14ac:dyDescent="0.25">
      <c r="I6216" s="23"/>
    </row>
    <row r="6217" spans="9:9" x14ac:dyDescent="0.25">
      <c r="I6217" s="23"/>
    </row>
    <row r="6218" spans="9:9" x14ac:dyDescent="0.25">
      <c r="I6218" s="23"/>
    </row>
    <row r="6219" spans="9:9" x14ac:dyDescent="0.25">
      <c r="I6219" s="23"/>
    </row>
    <row r="6220" spans="9:9" x14ac:dyDescent="0.25">
      <c r="I6220" s="23"/>
    </row>
    <row r="6221" spans="9:9" x14ac:dyDescent="0.25">
      <c r="I6221" s="23"/>
    </row>
    <row r="6222" spans="9:9" x14ac:dyDescent="0.25">
      <c r="I6222" s="23"/>
    </row>
    <row r="6223" spans="9:9" x14ac:dyDescent="0.25">
      <c r="I6223" s="23"/>
    </row>
    <row r="6224" spans="9:9" x14ac:dyDescent="0.25">
      <c r="I6224" s="23"/>
    </row>
    <row r="6225" spans="9:9" x14ac:dyDescent="0.25">
      <c r="I6225" s="23"/>
    </row>
    <row r="6226" spans="9:9" x14ac:dyDescent="0.25">
      <c r="I6226" s="23"/>
    </row>
    <row r="6227" spans="9:9" x14ac:dyDescent="0.25">
      <c r="I6227" s="23"/>
    </row>
    <row r="6228" spans="9:9" x14ac:dyDescent="0.25">
      <c r="I6228" s="23"/>
    </row>
    <row r="6229" spans="9:9" x14ac:dyDescent="0.25">
      <c r="I6229" s="23"/>
    </row>
    <row r="6230" spans="9:9" x14ac:dyDescent="0.25">
      <c r="I6230" s="23"/>
    </row>
    <row r="6231" spans="9:9" x14ac:dyDescent="0.25">
      <c r="I6231" s="23"/>
    </row>
    <row r="6232" spans="9:9" x14ac:dyDescent="0.25">
      <c r="I6232" s="23"/>
    </row>
    <row r="6233" spans="9:9" x14ac:dyDescent="0.25">
      <c r="I6233" s="23"/>
    </row>
    <row r="6234" spans="9:9" x14ac:dyDescent="0.25">
      <c r="I6234" s="23"/>
    </row>
    <row r="6235" spans="9:9" x14ac:dyDescent="0.25">
      <c r="I6235" s="23"/>
    </row>
    <row r="6236" spans="9:9" x14ac:dyDescent="0.25">
      <c r="I6236" s="23"/>
    </row>
    <row r="6237" spans="9:9" x14ac:dyDescent="0.25">
      <c r="I6237" s="23"/>
    </row>
    <row r="6238" spans="9:9" x14ac:dyDescent="0.25">
      <c r="I6238" s="23"/>
    </row>
    <row r="6239" spans="9:9" x14ac:dyDescent="0.25">
      <c r="I6239" s="23"/>
    </row>
    <row r="6240" spans="9:9" x14ac:dyDescent="0.25">
      <c r="I6240" s="23"/>
    </row>
    <row r="6241" spans="9:9" x14ac:dyDescent="0.25">
      <c r="I6241" s="23"/>
    </row>
    <row r="6242" spans="9:9" x14ac:dyDescent="0.25">
      <c r="I6242" s="23"/>
    </row>
    <row r="6243" spans="9:9" x14ac:dyDescent="0.25">
      <c r="I6243" s="23"/>
    </row>
    <row r="6244" spans="9:9" x14ac:dyDescent="0.25">
      <c r="I6244" s="23"/>
    </row>
    <row r="6245" spans="9:9" x14ac:dyDescent="0.25">
      <c r="I6245" s="23"/>
    </row>
    <row r="6246" spans="9:9" x14ac:dyDescent="0.25">
      <c r="I6246" s="23"/>
    </row>
    <row r="6247" spans="9:9" x14ac:dyDescent="0.25">
      <c r="I6247" s="23"/>
    </row>
    <row r="6248" spans="9:9" x14ac:dyDescent="0.25">
      <c r="I6248" s="23"/>
    </row>
    <row r="6249" spans="9:9" x14ac:dyDescent="0.25">
      <c r="I6249" s="23"/>
    </row>
    <row r="6250" spans="9:9" x14ac:dyDescent="0.25">
      <c r="I6250" s="23"/>
    </row>
    <row r="6251" spans="9:9" x14ac:dyDescent="0.25">
      <c r="I6251" s="23"/>
    </row>
    <row r="6252" spans="9:9" x14ac:dyDescent="0.25">
      <c r="I6252" s="23"/>
    </row>
    <row r="6253" spans="9:9" x14ac:dyDescent="0.25">
      <c r="I6253" s="23"/>
    </row>
    <row r="6254" spans="9:9" x14ac:dyDescent="0.25">
      <c r="I6254" s="23"/>
    </row>
    <row r="6255" spans="9:9" x14ac:dyDescent="0.25">
      <c r="I6255" s="23"/>
    </row>
    <row r="6256" spans="9:9" x14ac:dyDescent="0.25">
      <c r="I6256" s="23"/>
    </row>
    <row r="6257" spans="9:9" x14ac:dyDescent="0.25">
      <c r="I6257" s="23"/>
    </row>
    <row r="6258" spans="9:9" x14ac:dyDescent="0.25">
      <c r="I6258" s="23"/>
    </row>
    <row r="6259" spans="9:9" x14ac:dyDescent="0.25">
      <c r="I6259" s="23"/>
    </row>
    <row r="6260" spans="9:9" x14ac:dyDescent="0.25">
      <c r="I6260" s="23"/>
    </row>
    <row r="6261" spans="9:9" x14ac:dyDescent="0.25">
      <c r="I6261" s="23"/>
    </row>
    <row r="6262" spans="9:9" x14ac:dyDescent="0.25">
      <c r="I6262" s="23"/>
    </row>
    <row r="6263" spans="9:9" x14ac:dyDescent="0.25">
      <c r="I6263" s="23"/>
    </row>
    <row r="6264" spans="9:9" x14ac:dyDescent="0.25">
      <c r="I6264" s="23"/>
    </row>
    <row r="6265" spans="9:9" x14ac:dyDescent="0.25">
      <c r="I6265" s="23"/>
    </row>
    <row r="6266" spans="9:9" x14ac:dyDescent="0.25">
      <c r="I6266" s="23"/>
    </row>
    <row r="6267" spans="9:9" x14ac:dyDescent="0.25">
      <c r="I6267" s="23"/>
    </row>
    <row r="6268" spans="9:9" x14ac:dyDescent="0.25">
      <c r="I6268" s="23"/>
    </row>
    <row r="6269" spans="9:9" x14ac:dyDescent="0.25">
      <c r="I6269" s="23"/>
    </row>
    <row r="6270" spans="9:9" x14ac:dyDescent="0.25">
      <c r="I6270" s="23"/>
    </row>
    <row r="6271" spans="9:9" x14ac:dyDescent="0.25">
      <c r="I6271" s="23"/>
    </row>
    <row r="6272" spans="9:9" x14ac:dyDescent="0.25">
      <c r="I6272" s="23"/>
    </row>
    <row r="6273" spans="9:9" x14ac:dyDescent="0.25">
      <c r="I6273" s="23"/>
    </row>
    <row r="6274" spans="9:9" x14ac:dyDescent="0.25">
      <c r="I6274" s="23"/>
    </row>
    <row r="6275" spans="9:9" x14ac:dyDescent="0.25">
      <c r="I6275" s="23"/>
    </row>
    <row r="6276" spans="9:9" x14ac:dyDescent="0.25">
      <c r="I6276" s="23"/>
    </row>
    <row r="6277" spans="9:9" x14ac:dyDescent="0.25">
      <c r="I6277" s="23"/>
    </row>
    <row r="6278" spans="9:9" x14ac:dyDescent="0.25">
      <c r="I6278" s="23"/>
    </row>
    <row r="6279" spans="9:9" x14ac:dyDescent="0.25">
      <c r="I6279" s="23"/>
    </row>
    <row r="6280" spans="9:9" x14ac:dyDescent="0.25">
      <c r="I6280" s="23"/>
    </row>
    <row r="6281" spans="9:9" x14ac:dyDescent="0.25">
      <c r="I6281" s="23"/>
    </row>
    <row r="6282" spans="9:9" x14ac:dyDescent="0.25">
      <c r="I6282" s="23"/>
    </row>
    <row r="6283" spans="9:9" x14ac:dyDescent="0.25">
      <c r="I6283" s="23"/>
    </row>
    <row r="6284" spans="9:9" x14ac:dyDescent="0.25">
      <c r="I6284" s="23"/>
    </row>
    <row r="6285" spans="9:9" x14ac:dyDescent="0.25">
      <c r="I6285" s="23"/>
    </row>
    <row r="6286" spans="9:9" x14ac:dyDescent="0.25">
      <c r="I6286" s="23"/>
    </row>
    <row r="6287" spans="9:9" x14ac:dyDescent="0.25">
      <c r="I6287" s="23"/>
    </row>
    <row r="6288" spans="9:9" x14ac:dyDescent="0.25">
      <c r="I6288" s="23"/>
    </row>
    <row r="6289" spans="9:9" x14ac:dyDescent="0.25">
      <c r="I6289" s="23"/>
    </row>
    <row r="6290" spans="9:9" x14ac:dyDescent="0.25">
      <c r="I6290" s="23"/>
    </row>
    <row r="6291" spans="9:9" x14ac:dyDescent="0.25">
      <c r="I6291" s="23"/>
    </row>
    <row r="6292" spans="9:9" x14ac:dyDescent="0.25">
      <c r="I6292" s="23"/>
    </row>
    <row r="6293" spans="9:9" x14ac:dyDescent="0.25">
      <c r="I6293" s="23"/>
    </row>
    <row r="6294" spans="9:9" x14ac:dyDescent="0.25">
      <c r="I6294" s="23"/>
    </row>
    <row r="6295" spans="9:9" x14ac:dyDescent="0.25">
      <c r="I6295" s="23"/>
    </row>
    <row r="6296" spans="9:9" x14ac:dyDescent="0.25">
      <c r="I6296" s="23"/>
    </row>
    <row r="6297" spans="9:9" x14ac:dyDescent="0.25">
      <c r="I6297" s="23"/>
    </row>
    <row r="6298" spans="9:9" x14ac:dyDescent="0.25">
      <c r="I6298" s="23"/>
    </row>
    <row r="6299" spans="9:9" x14ac:dyDescent="0.25">
      <c r="I6299" s="23"/>
    </row>
    <row r="6300" spans="9:9" x14ac:dyDescent="0.25">
      <c r="I6300" s="23"/>
    </row>
    <row r="6301" spans="9:9" x14ac:dyDescent="0.25">
      <c r="I6301" s="23"/>
    </row>
    <row r="6302" spans="9:9" x14ac:dyDescent="0.25">
      <c r="I6302" s="23"/>
    </row>
    <row r="6303" spans="9:9" x14ac:dyDescent="0.25">
      <c r="I6303" s="23"/>
    </row>
    <row r="6304" spans="9:9" x14ac:dyDescent="0.25">
      <c r="I6304" s="23"/>
    </row>
    <row r="6305" spans="9:9" x14ac:dyDescent="0.25">
      <c r="I6305" s="23"/>
    </row>
    <row r="6306" spans="9:9" x14ac:dyDescent="0.25">
      <c r="I6306" s="23"/>
    </row>
    <row r="6307" spans="9:9" x14ac:dyDescent="0.25">
      <c r="I6307" s="23"/>
    </row>
    <row r="6308" spans="9:9" x14ac:dyDescent="0.25">
      <c r="I6308" s="23"/>
    </row>
    <row r="6309" spans="9:9" x14ac:dyDescent="0.25">
      <c r="I6309" s="23"/>
    </row>
    <row r="6310" spans="9:9" x14ac:dyDescent="0.25">
      <c r="I6310" s="23"/>
    </row>
    <row r="6311" spans="9:9" x14ac:dyDescent="0.25">
      <c r="I6311" s="23"/>
    </row>
    <row r="6312" spans="9:9" x14ac:dyDescent="0.25">
      <c r="I6312" s="23"/>
    </row>
    <row r="6313" spans="9:9" x14ac:dyDescent="0.25">
      <c r="I6313" s="23"/>
    </row>
    <row r="6314" spans="9:9" x14ac:dyDescent="0.25">
      <c r="I6314" s="23"/>
    </row>
    <row r="6315" spans="9:9" x14ac:dyDescent="0.25">
      <c r="I6315" s="23"/>
    </row>
    <row r="6316" spans="9:9" x14ac:dyDescent="0.25">
      <c r="I6316" s="23"/>
    </row>
    <row r="6317" spans="9:9" x14ac:dyDescent="0.25">
      <c r="I6317" s="23"/>
    </row>
    <row r="6318" spans="9:9" x14ac:dyDescent="0.25">
      <c r="I6318" s="23"/>
    </row>
    <row r="6319" spans="9:9" x14ac:dyDescent="0.25">
      <c r="I6319" s="23"/>
    </row>
    <row r="6320" spans="9:9" x14ac:dyDescent="0.25">
      <c r="I6320" s="23"/>
    </row>
    <row r="6321" spans="9:9" x14ac:dyDescent="0.25">
      <c r="I6321" s="23"/>
    </row>
    <row r="6322" spans="9:9" x14ac:dyDescent="0.25">
      <c r="I6322" s="23"/>
    </row>
    <row r="6323" spans="9:9" x14ac:dyDescent="0.25">
      <c r="I6323" s="23"/>
    </row>
    <row r="6324" spans="9:9" x14ac:dyDescent="0.25">
      <c r="I6324" s="23"/>
    </row>
    <row r="6325" spans="9:9" x14ac:dyDescent="0.25">
      <c r="I6325" s="23"/>
    </row>
    <row r="6326" spans="9:9" x14ac:dyDescent="0.25">
      <c r="I6326" s="23"/>
    </row>
    <row r="6327" spans="9:9" x14ac:dyDescent="0.25">
      <c r="I6327" s="23"/>
    </row>
    <row r="6328" spans="9:9" x14ac:dyDescent="0.25">
      <c r="I6328" s="23"/>
    </row>
    <row r="6329" spans="9:9" x14ac:dyDescent="0.25">
      <c r="I6329" s="23"/>
    </row>
    <row r="6330" spans="9:9" x14ac:dyDescent="0.25">
      <c r="I6330" s="23"/>
    </row>
    <row r="6331" spans="9:9" x14ac:dyDescent="0.25">
      <c r="I6331" s="23"/>
    </row>
    <row r="6332" spans="9:9" x14ac:dyDescent="0.25">
      <c r="I6332" s="23"/>
    </row>
    <row r="6333" spans="9:9" x14ac:dyDescent="0.25">
      <c r="I6333" s="23"/>
    </row>
    <row r="6334" spans="9:9" x14ac:dyDescent="0.25">
      <c r="I6334" s="23"/>
    </row>
    <row r="6335" spans="9:9" x14ac:dyDescent="0.25">
      <c r="I6335" s="23"/>
    </row>
    <row r="6336" spans="9:9" x14ac:dyDescent="0.25">
      <c r="I6336" s="23"/>
    </row>
    <row r="6337" spans="9:9" x14ac:dyDescent="0.25">
      <c r="I6337" s="23"/>
    </row>
    <row r="6338" spans="9:9" x14ac:dyDescent="0.25">
      <c r="I6338" s="23"/>
    </row>
    <row r="6339" spans="9:9" x14ac:dyDescent="0.25">
      <c r="I6339" s="23"/>
    </row>
    <row r="6340" spans="9:9" x14ac:dyDescent="0.25">
      <c r="I6340" s="23"/>
    </row>
    <row r="6341" spans="9:9" x14ac:dyDescent="0.25">
      <c r="I6341" s="23"/>
    </row>
    <row r="6342" spans="9:9" x14ac:dyDescent="0.25">
      <c r="I6342" s="23"/>
    </row>
    <row r="6343" spans="9:9" x14ac:dyDescent="0.25">
      <c r="I6343" s="23"/>
    </row>
    <row r="6344" spans="9:9" x14ac:dyDescent="0.25">
      <c r="I6344" s="23"/>
    </row>
    <row r="6345" spans="9:9" x14ac:dyDescent="0.25">
      <c r="I6345" s="23"/>
    </row>
    <row r="6346" spans="9:9" x14ac:dyDescent="0.25">
      <c r="I6346" s="23"/>
    </row>
    <row r="6347" spans="9:9" x14ac:dyDescent="0.25">
      <c r="I6347" s="23"/>
    </row>
    <row r="6348" spans="9:9" x14ac:dyDescent="0.25">
      <c r="I6348" s="23"/>
    </row>
    <row r="6349" spans="9:9" x14ac:dyDescent="0.25">
      <c r="I6349" s="23"/>
    </row>
    <row r="6350" spans="9:9" x14ac:dyDescent="0.25">
      <c r="I6350" s="23"/>
    </row>
    <row r="6351" spans="9:9" x14ac:dyDescent="0.25">
      <c r="I6351" s="23"/>
    </row>
    <row r="6352" spans="9:9" x14ac:dyDescent="0.25">
      <c r="I6352" s="23"/>
    </row>
    <row r="6353" spans="9:9" x14ac:dyDescent="0.25">
      <c r="I6353" s="23"/>
    </row>
    <row r="6354" spans="9:9" x14ac:dyDescent="0.25">
      <c r="I6354" s="23"/>
    </row>
    <row r="6355" spans="9:9" x14ac:dyDescent="0.25">
      <c r="I6355" s="23"/>
    </row>
    <row r="6356" spans="9:9" x14ac:dyDescent="0.25">
      <c r="I6356" s="23"/>
    </row>
    <row r="6357" spans="9:9" x14ac:dyDescent="0.25">
      <c r="I6357" s="23"/>
    </row>
    <row r="6358" spans="9:9" x14ac:dyDescent="0.25">
      <c r="I6358" s="23"/>
    </row>
    <row r="6359" spans="9:9" x14ac:dyDescent="0.25">
      <c r="I6359" s="23"/>
    </row>
    <row r="6360" spans="9:9" x14ac:dyDescent="0.25">
      <c r="I6360" s="23"/>
    </row>
    <row r="6361" spans="9:9" x14ac:dyDescent="0.25">
      <c r="I6361" s="23"/>
    </row>
    <row r="6362" spans="9:9" x14ac:dyDescent="0.25">
      <c r="I6362" s="23"/>
    </row>
    <row r="6363" spans="9:9" x14ac:dyDescent="0.25">
      <c r="I6363" s="23"/>
    </row>
    <row r="6364" spans="9:9" x14ac:dyDescent="0.25">
      <c r="I6364" s="23"/>
    </row>
    <row r="6365" spans="9:9" x14ac:dyDescent="0.25">
      <c r="I6365" s="23"/>
    </row>
    <row r="6366" spans="9:9" x14ac:dyDescent="0.25">
      <c r="I6366" s="23"/>
    </row>
    <row r="6367" spans="9:9" x14ac:dyDescent="0.25">
      <c r="I6367" s="23"/>
    </row>
    <row r="6368" spans="9:9" x14ac:dyDescent="0.25">
      <c r="I6368" s="23"/>
    </row>
    <row r="6369" spans="9:9" x14ac:dyDescent="0.25">
      <c r="I6369" s="23"/>
    </row>
    <row r="6370" spans="9:9" x14ac:dyDescent="0.25">
      <c r="I6370" s="23"/>
    </row>
    <row r="6371" spans="9:9" x14ac:dyDescent="0.25">
      <c r="I6371" s="23"/>
    </row>
    <row r="6372" spans="9:9" x14ac:dyDescent="0.25">
      <c r="I6372" s="23"/>
    </row>
    <row r="6373" spans="9:9" x14ac:dyDescent="0.25">
      <c r="I6373" s="23"/>
    </row>
    <row r="6374" spans="9:9" x14ac:dyDescent="0.25">
      <c r="I6374" s="23"/>
    </row>
    <row r="6375" spans="9:9" x14ac:dyDescent="0.25">
      <c r="I6375" s="23"/>
    </row>
    <row r="6376" spans="9:9" x14ac:dyDescent="0.25">
      <c r="I6376" s="23"/>
    </row>
    <row r="6377" spans="9:9" x14ac:dyDescent="0.25">
      <c r="I6377" s="23"/>
    </row>
    <row r="6378" spans="9:9" x14ac:dyDescent="0.25">
      <c r="I6378" s="23"/>
    </row>
    <row r="6379" spans="9:9" x14ac:dyDescent="0.25">
      <c r="I6379" s="23"/>
    </row>
    <row r="6380" spans="9:9" x14ac:dyDescent="0.25">
      <c r="I6380" s="23"/>
    </row>
    <row r="6381" spans="9:9" x14ac:dyDescent="0.25">
      <c r="I6381" s="23"/>
    </row>
    <row r="6382" spans="9:9" x14ac:dyDescent="0.25">
      <c r="I6382" s="23"/>
    </row>
    <row r="6383" spans="9:9" x14ac:dyDescent="0.25">
      <c r="I6383" s="23"/>
    </row>
    <row r="6384" spans="9:9" x14ac:dyDescent="0.25">
      <c r="I6384" s="23"/>
    </row>
    <row r="6385" spans="9:9" x14ac:dyDescent="0.25">
      <c r="I6385" s="23"/>
    </row>
    <row r="6386" spans="9:9" x14ac:dyDescent="0.25">
      <c r="I6386" s="23"/>
    </row>
    <row r="6387" spans="9:9" x14ac:dyDescent="0.25">
      <c r="I6387" s="23"/>
    </row>
    <row r="6388" spans="9:9" x14ac:dyDescent="0.25">
      <c r="I6388" s="23"/>
    </row>
    <row r="6389" spans="9:9" x14ac:dyDescent="0.25">
      <c r="I6389" s="23"/>
    </row>
    <row r="6390" spans="9:9" x14ac:dyDescent="0.25">
      <c r="I6390" s="23"/>
    </row>
    <row r="6391" spans="9:9" x14ac:dyDescent="0.25">
      <c r="I6391" s="23"/>
    </row>
    <row r="6392" spans="9:9" x14ac:dyDescent="0.25">
      <c r="I6392" s="23"/>
    </row>
    <row r="6393" spans="9:9" x14ac:dyDescent="0.25">
      <c r="I6393" s="23"/>
    </row>
    <row r="6394" spans="9:9" x14ac:dyDescent="0.25">
      <c r="I6394" s="23"/>
    </row>
    <row r="6395" spans="9:9" x14ac:dyDescent="0.25">
      <c r="I6395" s="23"/>
    </row>
    <row r="6396" spans="9:9" x14ac:dyDescent="0.25">
      <c r="I6396" s="23"/>
    </row>
    <row r="6397" spans="9:9" x14ac:dyDescent="0.25">
      <c r="I6397" s="23"/>
    </row>
    <row r="6398" spans="9:9" x14ac:dyDescent="0.25">
      <c r="I6398" s="23"/>
    </row>
    <row r="6399" spans="9:9" x14ac:dyDescent="0.25">
      <c r="I6399" s="23"/>
    </row>
    <row r="6400" spans="9:9" x14ac:dyDescent="0.25">
      <c r="I6400" s="23"/>
    </row>
    <row r="6401" spans="9:9" x14ac:dyDescent="0.25">
      <c r="I6401" s="23"/>
    </row>
    <row r="6402" spans="9:9" x14ac:dyDescent="0.25">
      <c r="I6402" s="23"/>
    </row>
    <row r="6403" spans="9:9" x14ac:dyDescent="0.25">
      <c r="I6403" s="23"/>
    </row>
    <row r="6404" spans="9:9" x14ac:dyDescent="0.25">
      <c r="I6404" s="23"/>
    </row>
    <row r="6405" spans="9:9" x14ac:dyDescent="0.25">
      <c r="I6405" s="23"/>
    </row>
    <row r="6406" spans="9:9" x14ac:dyDescent="0.25">
      <c r="I6406" s="23"/>
    </row>
    <row r="6407" spans="9:9" x14ac:dyDescent="0.25">
      <c r="I6407" s="23"/>
    </row>
    <row r="6408" spans="9:9" x14ac:dyDescent="0.25">
      <c r="I6408" s="23"/>
    </row>
    <row r="6409" spans="9:9" x14ac:dyDescent="0.25">
      <c r="I6409" s="23"/>
    </row>
    <row r="6410" spans="9:9" x14ac:dyDescent="0.25">
      <c r="I6410" s="23"/>
    </row>
    <row r="6411" spans="9:9" x14ac:dyDescent="0.25">
      <c r="I6411" s="23"/>
    </row>
    <row r="6412" spans="9:9" x14ac:dyDescent="0.25">
      <c r="I6412" s="23"/>
    </row>
    <row r="6413" spans="9:9" x14ac:dyDescent="0.25">
      <c r="I6413" s="23"/>
    </row>
    <row r="6414" spans="9:9" x14ac:dyDescent="0.25">
      <c r="I6414" s="23"/>
    </row>
    <row r="6415" spans="9:9" x14ac:dyDescent="0.25">
      <c r="I6415" s="23"/>
    </row>
    <row r="6416" spans="9:9" x14ac:dyDescent="0.25">
      <c r="I6416" s="23"/>
    </row>
    <row r="6417" spans="9:9" x14ac:dyDescent="0.25">
      <c r="I6417" s="23"/>
    </row>
    <row r="6418" spans="9:9" x14ac:dyDescent="0.25">
      <c r="I6418" s="23"/>
    </row>
    <row r="6419" spans="9:9" x14ac:dyDescent="0.25">
      <c r="I6419" s="23"/>
    </row>
    <row r="6420" spans="9:9" x14ac:dyDescent="0.25">
      <c r="I6420" s="23"/>
    </row>
    <row r="6421" spans="9:9" x14ac:dyDescent="0.25">
      <c r="I6421" s="23"/>
    </row>
    <row r="6422" spans="9:9" x14ac:dyDescent="0.25">
      <c r="I6422" s="23"/>
    </row>
    <row r="6423" spans="9:9" x14ac:dyDescent="0.25">
      <c r="I6423" s="23"/>
    </row>
    <row r="6424" spans="9:9" x14ac:dyDescent="0.25">
      <c r="I6424" s="23"/>
    </row>
    <row r="6425" spans="9:9" x14ac:dyDescent="0.25">
      <c r="I6425" s="23"/>
    </row>
    <row r="6426" spans="9:9" x14ac:dyDescent="0.25">
      <c r="I6426" s="23"/>
    </row>
    <row r="6427" spans="9:9" x14ac:dyDescent="0.25">
      <c r="I6427" s="23"/>
    </row>
    <row r="6428" spans="9:9" x14ac:dyDescent="0.25">
      <c r="I6428" s="23"/>
    </row>
    <row r="6429" spans="9:9" x14ac:dyDescent="0.25">
      <c r="I6429" s="23"/>
    </row>
    <row r="6430" spans="9:9" x14ac:dyDescent="0.25">
      <c r="I6430" s="23"/>
    </row>
    <row r="6431" spans="9:9" x14ac:dyDescent="0.25">
      <c r="I6431" s="23"/>
    </row>
    <row r="6432" spans="9:9" x14ac:dyDescent="0.25">
      <c r="I6432" s="23"/>
    </row>
    <row r="6433" spans="9:9" x14ac:dyDescent="0.25">
      <c r="I6433" s="23"/>
    </row>
    <row r="6434" spans="9:9" x14ac:dyDescent="0.25">
      <c r="I6434" s="23"/>
    </row>
    <row r="6435" spans="9:9" x14ac:dyDescent="0.25">
      <c r="I6435" s="23"/>
    </row>
    <row r="6436" spans="9:9" x14ac:dyDescent="0.25">
      <c r="I6436" s="23"/>
    </row>
    <row r="6437" spans="9:9" x14ac:dyDescent="0.25">
      <c r="I6437" s="23"/>
    </row>
    <row r="6438" spans="9:9" x14ac:dyDescent="0.25">
      <c r="I6438" s="23"/>
    </row>
    <row r="6439" spans="9:9" x14ac:dyDescent="0.25">
      <c r="I6439" s="23"/>
    </row>
    <row r="6440" spans="9:9" x14ac:dyDescent="0.25">
      <c r="I6440" s="23"/>
    </row>
    <row r="6441" spans="9:9" x14ac:dyDescent="0.25">
      <c r="I6441" s="23"/>
    </row>
    <row r="6442" spans="9:9" x14ac:dyDescent="0.25">
      <c r="I6442" s="23"/>
    </row>
    <row r="6443" spans="9:9" x14ac:dyDescent="0.25">
      <c r="I6443" s="23"/>
    </row>
    <row r="6444" spans="9:9" x14ac:dyDescent="0.25">
      <c r="I6444" s="23"/>
    </row>
    <row r="6445" spans="9:9" x14ac:dyDescent="0.25">
      <c r="I6445" s="23"/>
    </row>
    <row r="6446" spans="9:9" x14ac:dyDescent="0.25">
      <c r="I6446" s="23"/>
    </row>
    <row r="6447" spans="9:9" x14ac:dyDescent="0.25">
      <c r="I6447" s="23"/>
    </row>
    <row r="6448" spans="9:9" x14ac:dyDescent="0.25">
      <c r="I6448" s="23"/>
    </row>
    <row r="6449" spans="9:9" x14ac:dyDescent="0.25">
      <c r="I6449" s="23"/>
    </row>
    <row r="6450" spans="9:9" x14ac:dyDescent="0.25">
      <c r="I6450" s="23"/>
    </row>
    <row r="6451" spans="9:9" x14ac:dyDescent="0.25">
      <c r="I6451" s="23"/>
    </row>
    <row r="6452" spans="9:9" x14ac:dyDescent="0.25">
      <c r="I6452" s="23"/>
    </row>
    <row r="6453" spans="9:9" x14ac:dyDescent="0.25">
      <c r="I6453" s="23"/>
    </row>
    <row r="6454" spans="9:9" x14ac:dyDescent="0.25">
      <c r="I6454" s="23"/>
    </row>
    <row r="6455" spans="9:9" x14ac:dyDescent="0.25">
      <c r="I6455" s="23"/>
    </row>
    <row r="6456" spans="9:9" x14ac:dyDescent="0.25">
      <c r="I6456" s="23"/>
    </row>
    <row r="6457" spans="9:9" x14ac:dyDescent="0.25">
      <c r="I6457" s="23"/>
    </row>
    <row r="6458" spans="9:9" x14ac:dyDescent="0.25">
      <c r="I6458" s="23"/>
    </row>
    <row r="6459" spans="9:9" x14ac:dyDescent="0.25">
      <c r="I6459" s="23"/>
    </row>
    <row r="6460" spans="9:9" x14ac:dyDescent="0.25">
      <c r="I6460" s="23"/>
    </row>
    <row r="6461" spans="9:9" x14ac:dyDescent="0.25">
      <c r="I6461" s="23"/>
    </row>
    <row r="6462" spans="9:9" x14ac:dyDescent="0.25">
      <c r="I6462" s="23"/>
    </row>
    <row r="6463" spans="9:9" x14ac:dyDescent="0.25">
      <c r="I6463" s="23"/>
    </row>
    <row r="6464" spans="9:9" x14ac:dyDescent="0.25">
      <c r="I6464" s="23"/>
    </row>
    <row r="6465" spans="9:9" x14ac:dyDescent="0.25">
      <c r="I6465" s="23"/>
    </row>
    <row r="6466" spans="9:9" x14ac:dyDescent="0.25">
      <c r="I6466" s="23"/>
    </row>
    <row r="6467" spans="9:9" x14ac:dyDescent="0.25">
      <c r="I6467" s="23"/>
    </row>
    <row r="6468" spans="9:9" x14ac:dyDescent="0.25">
      <c r="I6468" s="23"/>
    </row>
    <row r="6469" spans="9:9" x14ac:dyDescent="0.25">
      <c r="I6469" s="23"/>
    </row>
    <row r="6470" spans="9:9" x14ac:dyDescent="0.25">
      <c r="I6470" s="23"/>
    </row>
    <row r="6471" spans="9:9" x14ac:dyDescent="0.25">
      <c r="I6471" s="23"/>
    </row>
    <row r="6472" spans="9:9" x14ac:dyDescent="0.25">
      <c r="I6472" s="23"/>
    </row>
    <row r="6473" spans="9:9" x14ac:dyDescent="0.25">
      <c r="I6473" s="23"/>
    </row>
    <row r="6474" spans="9:9" x14ac:dyDescent="0.25">
      <c r="I6474" s="23"/>
    </row>
    <row r="6475" spans="9:9" x14ac:dyDescent="0.25">
      <c r="I6475" s="23"/>
    </row>
    <row r="6476" spans="9:9" x14ac:dyDescent="0.25">
      <c r="I6476" s="23"/>
    </row>
    <row r="6477" spans="9:9" x14ac:dyDescent="0.25">
      <c r="I6477" s="23"/>
    </row>
    <row r="6478" spans="9:9" x14ac:dyDescent="0.25">
      <c r="I6478" s="23"/>
    </row>
    <row r="6479" spans="9:9" x14ac:dyDescent="0.25">
      <c r="I6479" s="23"/>
    </row>
    <row r="6480" spans="9:9" x14ac:dyDescent="0.25">
      <c r="I6480" s="23"/>
    </row>
    <row r="6481" spans="9:9" x14ac:dyDescent="0.25">
      <c r="I6481" s="23"/>
    </row>
    <row r="6482" spans="9:9" x14ac:dyDescent="0.25">
      <c r="I6482" s="23"/>
    </row>
    <row r="6483" spans="9:9" x14ac:dyDescent="0.25">
      <c r="I6483" s="23"/>
    </row>
    <row r="6484" spans="9:9" x14ac:dyDescent="0.25">
      <c r="I6484" s="23"/>
    </row>
    <row r="6485" spans="9:9" x14ac:dyDescent="0.25">
      <c r="I6485" s="23"/>
    </row>
    <row r="6486" spans="9:9" x14ac:dyDescent="0.25">
      <c r="I6486" s="23"/>
    </row>
    <row r="6487" spans="9:9" x14ac:dyDescent="0.25">
      <c r="I6487" s="23"/>
    </row>
    <row r="6488" spans="9:9" x14ac:dyDescent="0.25">
      <c r="I6488" s="23"/>
    </row>
    <row r="6489" spans="9:9" x14ac:dyDescent="0.25">
      <c r="I6489" s="23"/>
    </row>
    <row r="6490" spans="9:9" x14ac:dyDescent="0.25">
      <c r="I6490" s="23"/>
    </row>
    <row r="6491" spans="9:9" x14ac:dyDescent="0.25">
      <c r="I6491" s="23"/>
    </row>
    <row r="6492" spans="9:9" x14ac:dyDescent="0.25">
      <c r="I6492" s="23"/>
    </row>
    <row r="6493" spans="9:9" x14ac:dyDescent="0.25">
      <c r="I6493" s="23"/>
    </row>
    <row r="6494" spans="9:9" x14ac:dyDescent="0.25">
      <c r="I6494" s="23"/>
    </row>
    <row r="6495" spans="9:9" x14ac:dyDescent="0.25">
      <c r="I6495" s="23"/>
    </row>
    <row r="6496" spans="9:9" x14ac:dyDescent="0.25">
      <c r="I6496" s="23"/>
    </row>
    <row r="6497" spans="9:9" x14ac:dyDescent="0.25">
      <c r="I6497" s="23"/>
    </row>
    <row r="6498" spans="9:9" x14ac:dyDescent="0.25">
      <c r="I6498" s="23"/>
    </row>
    <row r="6499" spans="9:9" x14ac:dyDescent="0.25">
      <c r="I6499" s="23"/>
    </row>
    <row r="6500" spans="9:9" x14ac:dyDescent="0.25">
      <c r="I6500" s="23"/>
    </row>
    <row r="6501" spans="9:9" x14ac:dyDescent="0.25">
      <c r="I6501" s="23"/>
    </row>
    <row r="6502" spans="9:9" x14ac:dyDescent="0.25">
      <c r="I6502" s="23"/>
    </row>
    <row r="6503" spans="9:9" x14ac:dyDescent="0.25">
      <c r="I6503" s="23"/>
    </row>
    <row r="6504" spans="9:9" x14ac:dyDescent="0.25">
      <c r="I6504" s="23"/>
    </row>
    <row r="6505" spans="9:9" x14ac:dyDescent="0.25">
      <c r="I6505" s="23"/>
    </row>
    <row r="6506" spans="9:9" x14ac:dyDescent="0.25">
      <c r="I6506" s="23"/>
    </row>
    <row r="6507" spans="9:9" x14ac:dyDescent="0.25">
      <c r="I6507" s="23"/>
    </row>
    <row r="6508" spans="9:9" x14ac:dyDescent="0.25">
      <c r="I6508" s="23"/>
    </row>
    <row r="6509" spans="9:9" x14ac:dyDescent="0.25">
      <c r="I6509" s="23"/>
    </row>
    <row r="6510" spans="9:9" x14ac:dyDescent="0.25">
      <c r="I6510" s="23"/>
    </row>
    <row r="6511" spans="9:9" x14ac:dyDescent="0.25">
      <c r="I6511" s="23"/>
    </row>
    <row r="6512" spans="9:9" x14ac:dyDescent="0.25">
      <c r="I6512" s="23"/>
    </row>
    <row r="6513" spans="9:9" x14ac:dyDescent="0.25">
      <c r="I6513" s="23"/>
    </row>
    <row r="6514" spans="9:9" x14ac:dyDescent="0.25">
      <c r="I6514" s="23"/>
    </row>
    <row r="6515" spans="9:9" x14ac:dyDescent="0.25">
      <c r="I6515" s="23"/>
    </row>
    <row r="6516" spans="9:9" x14ac:dyDescent="0.25">
      <c r="I6516" s="23"/>
    </row>
    <row r="6517" spans="9:9" x14ac:dyDescent="0.25">
      <c r="I6517" s="23"/>
    </row>
    <row r="6518" spans="9:9" x14ac:dyDescent="0.25">
      <c r="I6518" s="23"/>
    </row>
    <row r="6519" spans="9:9" x14ac:dyDescent="0.25">
      <c r="I6519" s="23"/>
    </row>
    <row r="6520" spans="9:9" x14ac:dyDescent="0.25">
      <c r="I6520" s="23"/>
    </row>
    <row r="6521" spans="9:9" x14ac:dyDescent="0.25">
      <c r="I6521" s="23"/>
    </row>
    <row r="6522" spans="9:9" x14ac:dyDescent="0.25">
      <c r="I6522" s="23"/>
    </row>
    <row r="6523" spans="9:9" x14ac:dyDescent="0.25">
      <c r="I6523" s="23"/>
    </row>
    <row r="6524" spans="9:9" x14ac:dyDescent="0.25">
      <c r="I6524" s="23"/>
    </row>
    <row r="6525" spans="9:9" x14ac:dyDescent="0.25">
      <c r="I6525" s="23"/>
    </row>
    <row r="6526" spans="9:9" x14ac:dyDescent="0.25">
      <c r="I6526" s="23"/>
    </row>
    <row r="6527" spans="9:9" x14ac:dyDescent="0.25">
      <c r="I6527" s="23"/>
    </row>
    <row r="6528" spans="9:9" x14ac:dyDescent="0.25">
      <c r="I6528" s="23"/>
    </row>
    <row r="6529" spans="9:9" x14ac:dyDescent="0.25">
      <c r="I6529" s="23"/>
    </row>
    <row r="6530" spans="9:9" x14ac:dyDescent="0.25">
      <c r="I6530" s="23"/>
    </row>
    <row r="6531" spans="9:9" x14ac:dyDescent="0.25">
      <c r="I6531" s="23"/>
    </row>
    <row r="6532" spans="9:9" x14ac:dyDescent="0.25">
      <c r="I6532" s="23"/>
    </row>
    <row r="6533" spans="9:9" x14ac:dyDescent="0.25">
      <c r="I6533" s="23"/>
    </row>
    <row r="6534" spans="9:9" x14ac:dyDescent="0.25">
      <c r="I6534" s="23"/>
    </row>
    <row r="6535" spans="9:9" x14ac:dyDescent="0.25">
      <c r="I6535" s="23"/>
    </row>
    <row r="6536" spans="9:9" x14ac:dyDescent="0.25">
      <c r="I6536" s="23"/>
    </row>
    <row r="6537" spans="9:9" x14ac:dyDescent="0.25">
      <c r="I6537" s="23"/>
    </row>
    <row r="6538" spans="9:9" x14ac:dyDescent="0.25">
      <c r="I6538" s="23"/>
    </row>
    <row r="6539" spans="9:9" x14ac:dyDescent="0.25">
      <c r="I6539" s="23"/>
    </row>
    <row r="6540" spans="9:9" x14ac:dyDescent="0.25">
      <c r="I6540" s="23"/>
    </row>
    <row r="6541" spans="9:9" x14ac:dyDescent="0.25">
      <c r="I6541" s="23"/>
    </row>
    <row r="6542" spans="9:9" x14ac:dyDescent="0.25">
      <c r="I6542" s="23"/>
    </row>
    <row r="6543" spans="9:9" x14ac:dyDescent="0.25">
      <c r="I6543" s="23"/>
    </row>
    <row r="6544" spans="9:9" x14ac:dyDescent="0.25">
      <c r="I6544" s="23"/>
    </row>
    <row r="6545" spans="9:9" x14ac:dyDescent="0.25">
      <c r="I6545" s="23"/>
    </row>
    <row r="6546" spans="9:9" x14ac:dyDescent="0.25">
      <c r="I6546" s="23"/>
    </row>
    <row r="6547" spans="9:9" x14ac:dyDescent="0.25">
      <c r="I6547" s="23"/>
    </row>
    <row r="6548" spans="9:9" x14ac:dyDescent="0.25">
      <c r="I6548" s="23"/>
    </row>
    <row r="6549" spans="9:9" x14ac:dyDescent="0.25">
      <c r="I6549" s="23"/>
    </row>
    <row r="6550" spans="9:9" x14ac:dyDescent="0.25">
      <c r="I6550" s="23"/>
    </row>
    <row r="6551" spans="9:9" x14ac:dyDescent="0.25">
      <c r="I6551" s="23"/>
    </row>
    <row r="6552" spans="9:9" x14ac:dyDescent="0.25">
      <c r="I6552" s="23"/>
    </row>
    <row r="6553" spans="9:9" x14ac:dyDescent="0.25">
      <c r="I6553" s="23"/>
    </row>
    <row r="6554" spans="9:9" x14ac:dyDescent="0.25">
      <c r="I6554" s="23"/>
    </row>
    <row r="6555" spans="9:9" x14ac:dyDescent="0.25">
      <c r="I6555" s="23"/>
    </row>
    <row r="6556" spans="9:9" x14ac:dyDescent="0.25">
      <c r="I6556" s="23"/>
    </row>
    <row r="6557" spans="9:9" x14ac:dyDescent="0.25">
      <c r="I6557" s="23"/>
    </row>
    <row r="6558" spans="9:9" x14ac:dyDescent="0.25">
      <c r="I6558" s="23"/>
    </row>
    <row r="6559" spans="9:9" x14ac:dyDescent="0.25">
      <c r="I6559" s="23"/>
    </row>
    <row r="6560" spans="9:9" x14ac:dyDescent="0.25">
      <c r="I6560" s="23"/>
    </row>
    <row r="6561" spans="9:9" x14ac:dyDescent="0.25">
      <c r="I6561" s="23"/>
    </row>
    <row r="6562" spans="9:9" x14ac:dyDescent="0.25">
      <c r="I6562" s="23"/>
    </row>
    <row r="6563" spans="9:9" x14ac:dyDescent="0.25">
      <c r="I6563" s="23"/>
    </row>
    <row r="6564" spans="9:9" x14ac:dyDescent="0.25">
      <c r="I6564" s="23"/>
    </row>
    <row r="6565" spans="9:9" x14ac:dyDescent="0.25">
      <c r="I6565" s="23"/>
    </row>
    <row r="6566" spans="9:9" x14ac:dyDescent="0.25">
      <c r="I6566" s="23"/>
    </row>
    <row r="6567" spans="9:9" x14ac:dyDescent="0.25">
      <c r="I6567" s="23"/>
    </row>
    <row r="6568" spans="9:9" x14ac:dyDescent="0.25">
      <c r="I6568" s="23"/>
    </row>
    <row r="6569" spans="9:9" x14ac:dyDescent="0.25">
      <c r="I6569" s="23"/>
    </row>
    <row r="6570" spans="9:9" x14ac:dyDescent="0.25">
      <c r="I6570" s="23"/>
    </row>
    <row r="6571" spans="9:9" x14ac:dyDescent="0.25">
      <c r="I6571" s="23"/>
    </row>
    <row r="6572" spans="9:9" x14ac:dyDescent="0.25">
      <c r="I6572" s="23"/>
    </row>
    <row r="6573" spans="9:9" x14ac:dyDescent="0.25">
      <c r="I6573" s="23"/>
    </row>
    <row r="6574" spans="9:9" x14ac:dyDescent="0.25">
      <c r="I6574" s="23"/>
    </row>
    <row r="6575" spans="9:9" x14ac:dyDescent="0.25">
      <c r="I6575" s="23"/>
    </row>
    <row r="6576" spans="9:9" x14ac:dyDescent="0.25">
      <c r="I6576" s="23"/>
    </row>
    <row r="6577" spans="9:9" x14ac:dyDescent="0.25">
      <c r="I6577" s="23"/>
    </row>
    <row r="6578" spans="9:9" x14ac:dyDescent="0.25">
      <c r="I6578" s="23"/>
    </row>
    <row r="6579" spans="9:9" x14ac:dyDescent="0.25">
      <c r="I6579" s="23"/>
    </row>
    <row r="6580" spans="9:9" x14ac:dyDescent="0.25">
      <c r="I6580" s="23"/>
    </row>
    <row r="6581" spans="9:9" x14ac:dyDescent="0.25">
      <c r="I6581" s="23"/>
    </row>
    <row r="6582" spans="9:9" x14ac:dyDescent="0.25">
      <c r="I6582" s="23"/>
    </row>
    <row r="6583" spans="9:9" x14ac:dyDescent="0.25">
      <c r="I6583" s="23"/>
    </row>
    <row r="6584" spans="9:9" x14ac:dyDescent="0.25">
      <c r="I6584" s="23"/>
    </row>
    <row r="6585" spans="9:9" x14ac:dyDescent="0.25">
      <c r="I6585" s="23"/>
    </row>
    <row r="6586" spans="9:9" x14ac:dyDescent="0.25">
      <c r="I6586" s="23"/>
    </row>
    <row r="6587" spans="9:9" x14ac:dyDescent="0.25">
      <c r="I6587" s="23"/>
    </row>
    <row r="6588" spans="9:9" x14ac:dyDescent="0.25">
      <c r="I6588" s="23"/>
    </row>
    <row r="6589" spans="9:9" x14ac:dyDescent="0.25">
      <c r="I6589" s="23"/>
    </row>
    <row r="6590" spans="9:9" x14ac:dyDescent="0.25">
      <c r="I6590" s="23"/>
    </row>
    <row r="6591" spans="9:9" x14ac:dyDescent="0.25">
      <c r="I6591" s="23"/>
    </row>
    <row r="6592" spans="9:9" x14ac:dyDescent="0.25">
      <c r="I6592" s="23"/>
    </row>
    <row r="6593" spans="9:9" x14ac:dyDescent="0.25">
      <c r="I6593" s="23"/>
    </row>
    <row r="6594" spans="9:9" x14ac:dyDescent="0.25">
      <c r="I6594" s="23"/>
    </row>
    <row r="6595" spans="9:9" x14ac:dyDescent="0.25">
      <c r="I6595" s="23"/>
    </row>
    <row r="6596" spans="9:9" x14ac:dyDescent="0.25">
      <c r="I6596" s="23"/>
    </row>
    <row r="6597" spans="9:9" x14ac:dyDescent="0.25">
      <c r="I6597" s="23"/>
    </row>
    <row r="6598" spans="9:9" x14ac:dyDescent="0.25">
      <c r="I6598" s="23"/>
    </row>
    <row r="6599" spans="9:9" x14ac:dyDescent="0.25">
      <c r="I6599" s="23"/>
    </row>
    <row r="6600" spans="9:9" x14ac:dyDescent="0.25">
      <c r="I6600" s="23"/>
    </row>
    <row r="6601" spans="9:9" x14ac:dyDescent="0.25">
      <c r="I6601" s="23"/>
    </row>
    <row r="6602" spans="9:9" x14ac:dyDescent="0.25">
      <c r="I6602" s="23"/>
    </row>
    <row r="6603" spans="9:9" x14ac:dyDescent="0.25">
      <c r="I6603" s="23"/>
    </row>
    <row r="6604" spans="9:9" x14ac:dyDescent="0.25">
      <c r="I6604" s="23"/>
    </row>
    <row r="6605" spans="9:9" x14ac:dyDescent="0.25">
      <c r="I6605" s="23"/>
    </row>
    <row r="6606" spans="9:9" x14ac:dyDescent="0.25">
      <c r="I6606" s="23"/>
    </row>
    <row r="6607" spans="9:9" x14ac:dyDescent="0.25">
      <c r="I6607" s="23"/>
    </row>
    <row r="6608" spans="9:9" x14ac:dyDescent="0.25">
      <c r="I6608" s="23"/>
    </row>
    <row r="6609" spans="9:9" x14ac:dyDescent="0.25">
      <c r="I6609" s="23"/>
    </row>
    <row r="6610" spans="9:9" x14ac:dyDescent="0.25">
      <c r="I6610" s="23"/>
    </row>
    <row r="6611" spans="9:9" x14ac:dyDescent="0.25">
      <c r="I6611" s="23"/>
    </row>
    <row r="6612" spans="9:9" x14ac:dyDescent="0.25">
      <c r="I6612" s="23"/>
    </row>
    <row r="6613" spans="9:9" x14ac:dyDescent="0.25">
      <c r="I6613" s="23"/>
    </row>
    <row r="6614" spans="9:9" x14ac:dyDescent="0.25">
      <c r="I6614" s="23"/>
    </row>
    <row r="6615" spans="9:9" x14ac:dyDescent="0.25">
      <c r="I6615" s="23"/>
    </row>
    <row r="6616" spans="9:9" x14ac:dyDescent="0.25">
      <c r="I6616" s="23"/>
    </row>
    <row r="6617" spans="9:9" x14ac:dyDescent="0.25">
      <c r="I6617" s="23"/>
    </row>
    <row r="6618" spans="9:9" x14ac:dyDescent="0.25">
      <c r="I6618" s="23"/>
    </row>
    <row r="6619" spans="9:9" x14ac:dyDescent="0.25">
      <c r="I6619" s="23"/>
    </row>
    <row r="6620" spans="9:9" x14ac:dyDescent="0.25">
      <c r="I6620" s="23"/>
    </row>
    <row r="6621" spans="9:9" x14ac:dyDescent="0.25">
      <c r="I6621" s="23"/>
    </row>
    <row r="6622" spans="9:9" x14ac:dyDescent="0.25">
      <c r="I6622" s="23"/>
    </row>
    <row r="6623" spans="9:9" x14ac:dyDescent="0.25">
      <c r="I6623" s="23"/>
    </row>
    <row r="6624" spans="9:9" x14ac:dyDescent="0.25">
      <c r="I6624" s="23"/>
    </row>
    <row r="6625" spans="9:9" x14ac:dyDescent="0.25">
      <c r="I6625" s="23"/>
    </row>
    <row r="6626" spans="9:9" x14ac:dyDescent="0.25">
      <c r="I6626" s="23"/>
    </row>
    <row r="6627" spans="9:9" x14ac:dyDescent="0.25">
      <c r="I6627" s="23"/>
    </row>
    <row r="6628" spans="9:9" x14ac:dyDescent="0.25">
      <c r="I6628" s="23"/>
    </row>
    <row r="6629" spans="9:9" x14ac:dyDescent="0.25">
      <c r="I6629" s="23"/>
    </row>
    <row r="6630" spans="9:9" x14ac:dyDescent="0.25">
      <c r="I6630" s="23"/>
    </row>
    <row r="6631" spans="9:9" x14ac:dyDescent="0.25">
      <c r="I6631" s="23"/>
    </row>
    <row r="6632" spans="9:9" x14ac:dyDescent="0.25">
      <c r="I6632" s="23"/>
    </row>
    <row r="6633" spans="9:9" x14ac:dyDescent="0.25">
      <c r="I6633" s="23"/>
    </row>
    <row r="6634" spans="9:9" x14ac:dyDescent="0.25">
      <c r="I6634" s="23"/>
    </row>
    <row r="6635" spans="9:9" x14ac:dyDescent="0.25">
      <c r="I6635" s="23"/>
    </row>
    <row r="6636" spans="9:9" x14ac:dyDescent="0.25">
      <c r="I6636" s="23"/>
    </row>
    <row r="6637" spans="9:9" x14ac:dyDescent="0.25">
      <c r="I6637" s="23"/>
    </row>
    <row r="6638" spans="9:9" x14ac:dyDescent="0.25">
      <c r="I6638" s="23"/>
    </row>
    <row r="6639" spans="9:9" x14ac:dyDescent="0.25">
      <c r="I6639" s="23"/>
    </row>
    <row r="6640" spans="9:9" x14ac:dyDescent="0.25">
      <c r="I6640" s="23"/>
    </row>
    <row r="6641" spans="9:9" x14ac:dyDescent="0.25">
      <c r="I6641" s="23"/>
    </row>
    <row r="6642" spans="9:9" x14ac:dyDescent="0.25">
      <c r="I6642" s="23"/>
    </row>
    <row r="6643" spans="9:9" x14ac:dyDescent="0.25">
      <c r="I6643" s="23"/>
    </row>
    <row r="6644" spans="9:9" x14ac:dyDescent="0.25">
      <c r="I6644" s="23"/>
    </row>
    <row r="6645" spans="9:9" x14ac:dyDescent="0.25">
      <c r="I6645" s="23"/>
    </row>
    <row r="6646" spans="9:9" x14ac:dyDescent="0.25">
      <c r="I6646" s="23"/>
    </row>
    <row r="6647" spans="9:9" x14ac:dyDescent="0.25">
      <c r="I6647" s="23"/>
    </row>
    <row r="6648" spans="9:9" x14ac:dyDescent="0.25">
      <c r="I6648" s="23"/>
    </row>
    <row r="6649" spans="9:9" x14ac:dyDescent="0.25">
      <c r="I6649" s="23"/>
    </row>
    <row r="6650" spans="9:9" x14ac:dyDescent="0.25">
      <c r="I6650" s="23"/>
    </row>
    <row r="6651" spans="9:9" x14ac:dyDescent="0.25">
      <c r="I6651" s="23"/>
    </row>
    <row r="6652" spans="9:9" x14ac:dyDescent="0.25">
      <c r="I6652" s="23"/>
    </row>
    <row r="6653" spans="9:9" x14ac:dyDescent="0.25">
      <c r="I6653" s="23"/>
    </row>
    <row r="6654" spans="9:9" x14ac:dyDescent="0.25">
      <c r="I6654" s="23"/>
    </row>
    <row r="6655" spans="9:9" x14ac:dyDescent="0.25">
      <c r="I6655" s="23"/>
    </row>
    <row r="6656" spans="9:9" x14ac:dyDescent="0.25">
      <c r="I6656" s="23"/>
    </row>
    <row r="6657" spans="9:9" x14ac:dyDescent="0.25">
      <c r="I6657" s="23"/>
    </row>
    <row r="6658" spans="9:9" x14ac:dyDescent="0.25">
      <c r="I6658" s="23"/>
    </row>
    <row r="6659" spans="9:9" x14ac:dyDescent="0.25">
      <c r="I6659" s="23"/>
    </row>
    <row r="6660" spans="9:9" x14ac:dyDescent="0.25">
      <c r="I6660" s="23"/>
    </row>
    <row r="6661" spans="9:9" x14ac:dyDescent="0.25">
      <c r="I6661" s="23"/>
    </row>
    <row r="6662" spans="9:9" x14ac:dyDescent="0.25">
      <c r="I6662" s="23"/>
    </row>
    <row r="6663" spans="9:9" x14ac:dyDescent="0.25">
      <c r="I6663" s="23"/>
    </row>
    <row r="6664" spans="9:9" x14ac:dyDescent="0.25">
      <c r="I6664" s="23"/>
    </row>
    <row r="6665" spans="9:9" x14ac:dyDescent="0.25">
      <c r="I6665" s="23"/>
    </row>
    <row r="6666" spans="9:9" x14ac:dyDescent="0.25">
      <c r="I6666" s="23"/>
    </row>
    <row r="6667" spans="9:9" x14ac:dyDescent="0.25">
      <c r="I6667" s="23"/>
    </row>
    <row r="6668" spans="9:9" x14ac:dyDescent="0.25">
      <c r="I6668" s="23"/>
    </row>
    <row r="6669" spans="9:9" x14ac:dyDescent="0.25">
      <c r="I6669" s="23"/>
    </row>
    <row r="6670" spans="9:9" x14ac:dyDescent="0.25">
      <c r="I6670" s="23"/>
    </row>
    <row r="6671" spans="9:9" x14ac:dyDescent="0.25">
      <c r="I6671" s="23"/>
    </row>
    <row r="6672" spans="9:9" x14ac:dyDescent="0.25">
      <c r="I6672" s="23"/>
    </row>
    <row r="6673" spans="9:9" x14ac:dyDescent="0.25">
      <c r="I6673" s="23"/>
    </row>
    <row r="6674" spans="9:9" x14ac:dyDescent="0.25">
      <c r="I6674" s="23"/>
    </row>
    <row r="6675" spans="9:9" x14ac:dyDescent="0.25">
      <c r="I6675" s="23"/>
    </row>
    <row r="6676" spans="9:9" x14ac:dyDescent="0.25">
      <c r="I6676" s="23"/>
    </row>
    <row r="6677" spans="9:9" x14ac:dyDescent="0.25">
      <c r="I6677" s="23"/>
    </row>
    <row r="6678" spans="9:9" x14ac:dyDescent="0.25">
      <c r="I6678" s="23"/>
    </row>
    <row r="6679" spans="9:9" x14ac:dyDescent="0.25">
      <c r="I6679" s="23"/>
    </row>
    <row r="6680" spans="9:9" x14ac:dyDescent="0.25">
      <c r="I6680" s="23"/>
    </row>
    <row r="6681" spans="9:9" x14ac:dyDescent="0.25">
      <c r="I6681" s="23"/>
    </row>
    <row r="6682" spans="9:9" x14ac:dyDescent="0.25">
      <c r="I6682" s="23"/>
    </row>
    <row r="6683" spans="9:9" x14ac:dyDescent="0.25">
      <c r="I6683" s="23"/>
    </row>
    <row r="6684" spans="9:9" x14ac:dyDescent="0.25">
      <c r="I6684" s="23"/>
    </row>
    <row r="6685" spans="9:9" x14ac:dyDescent="0.25">
      <c r="I6685" s="23"/>
    </row>
    <row r="6686" spans="9:9" x14ac:dyDescent="0.25">
      <c r="I6686" s="23"/>
    </row>
    <row r="6687" spans="9:9" x14ac:dyDescent="0.25">
      <c r="I6687" s="23"/>
    </row>
    <row r="6688" spans="9:9" x14ac:dyDescent="0.25">
      <c r="I6688" s="23"/>
    </row>
    <row r="6689" spans="9:9" x14ac:dyDescent="0.25">
      <c r="I6689" s="23"/>
    </row>
    <row r="6690" spans="9:9" x14ac:dyDescent="0.25">
      <c r="I6690" s="23"/>
    </row>
    <row r="6691" spans="9:9" x14ac:dyDescent="0.25">
      <c r="I6691" s="23"/>
    </row>
    <row r="6692" spans="9:9" x14ac:dyDescent="0.25">
      <c r="I6692" s="23"/>
    </row>
    <row r="6693" spans="9:9" x14ac:dyDescent="0.25">
      <c r="I6693" s="23"/>
    </row>
    <row r="6694" spans="9:9" x14ac:dyDescent="0.25">
      <c r="I6694" s="23"/>
    </row>
    <row r="6695" spans="9:9" x14ac:dyDescent="0.25">
      <c r="I6695" s="23"/>
    </row>
    <row r="6696" spans="9:9" x14ac:dyDescent="0.25">
      <c r="I6696" s="23"/>
    </row>
    <row r="6697" spans="9:9" x14ac:dyDescent="0.25">
      <c r="I6697" s="23"/>
    </row>
    <row r="6698" spans="9:9" x14ac:dyDescent="0.25">
      <c r="I6698" s="23"/>
    </row>
    <row r="6699" spans="9:9" x14ac:dyDescent="0.25">
      <c r="I6699" s="23"/>
    </row>
    <row r="6700" spans="9:9" x14ac:dyDescent="0.25">
      <c r="I6700" s="23"/>
    </row>
    <row r="6701" spans="9:9" x14ac:dyDescent="0.25">
      <c r="I6701" s="23"/>
    </row>
    <row r="6702" spans="9:9" x14ac:dyDescent="0.25">
      <c r="I6702" s="23"/>
    </row>
    <row r="6703" spans="9:9" x14ac:dyDescent="0.25">
      <c r="I6703" s="23"/>
    </row>
    <row r="6704" spans="9:9" x14ac:dyDescent="0.25">
      <c r="I6704" s="23"/>
    </row>
    <row r="6705" spans="9:9" x14ac:dyDescent="0.25">
      <c r="I6705" s="23"/>
    </row>
    <row r="6706" spans="9:9" x14ac:dyDescent="0.25">
      <c r="I6706" s="23"/>
    </row>
    <row r="6707" spans="9:9" x14ac:dyDescent="0.25">
      <c r="I6707" s="23"/>
    </row>
    <row r="6708" spans="9:9" x14ac:dyDescent="0.25">
      <c r="I6708" s="23"/>
    </row>
    <row r="6709" spans="9:9" x14ac:dyDescent="0.25">
      <c r="I6709" s="23"/>
    </row>
    <row r="6710" spans="9:9" x14ac:dyDescent="0.25">
      <c r="I6710" s="23"/>
    </row>
    <row r="6711" spans="9:9" x14ac:dyDescent="0.25">
      <c r="I6711" s="23"/>
    </row>
    <row r="6712" spans="9:9" x14ac:dyDescent="0.25">
      <c r="I6712" s="23"/>
    </row>
    <row r="6713" spans="9:9" x14ac:dyDescent="0.25">
      <c r="I6713" s="23"/>
    </row>
    <row r="6714" spans="9:9" x14ac:dyDescent="0.25">
      <c r="I6714" s="23"/>
    </row>
    <row r="6715" spans="9:9" x14ac:dyDescent="0.25">
      <c r="I6715" s="23"/>
    </row>
    <row r="6716" spans="9:9" x14ac:dyDescent="0.25">
      <c r="I6716" s="23"/>
    </row>
    <row r="6717" spans="9:9" x14ac:dyDescent="0.25">
      <c r="I6717" s="23"/>
    </row>
    <row r="6718" spans="9:9" x14ac:dyDescent="0.25">
      <c r="I6718" s="23"/>
    </row>
    <row r="6719" spans="9:9" x14ac:dyDescent="0.25">
      <c r="I6719" s="23"/>
    </row>
    <row r="6720" spans="9:9" x14ac:dyDescent="0.25">
      <c r="I6720" s="23"/>
    </row>
    <row r="6721" spans="9:9" x14ac:dyDescent="0.25">
      <c r="I6721" s="23"/>
    </row>
    <row r="6722" spans="9:9" x14ac:dyDescent="0.25">
      <c r="I6722" s="23"/>
    </row>
    <row r="6723" spans="9:9" x14ac:dyDescent="0.25">
      <c r="I6723" s="23"/>
    </row>
    <row r="6724" spans="9:9" x14ac:dyDescent="0.25">
      <c r="I6724" s="23"/>
    </row>
    <row r="6725" spans="9:9" x14ac:dyDescent="0.25">
      <c r="I6725" s="23"/>
    </row>
    <row r="6726" spans="9:9" x14ac:dyDescent="0.25">
      <c r="I6726" s="23"/>
    </row>
    <row r="6727" spans="9:9" x14ac:dyDescent="0.25">
      <c r="I6727" s="23"/>
    </row>
    <row r="6728" spans="9:9" x14ac:dyDescent="0.25">
      <c r="I6728" s="23"/>
    </row>
    <row r="6729" spans="9:9" x14ac:dyDescent="0.25">
      <c r="I6729" s="23"/>
    </row>
    <row r="6730" spans="9:9" x14ac:dyDescent="0.25">
      <c r="I6730" s="23"/>
    </row>
    <row r="6731" spans="9:9" x14ac:dyDescent="0.25">
      <c r="I6731" s="23"/>
    </row>
    <row r="6732" spans="9:9" x14ac:dyDescent="0.25">
      <c r="I6732" s="23"/>
    </row>
    <row r="6733" spans="9:9" x14ac:dyDescent="0.25">
      <c r="I6733" s="23"/>
    </row>
    <row r="6734" spans="9:9" x14ac:dyDescent="0.25">
      <c r="I6734" s="23"/>
    </row>
    <row r="6735" spans="9:9" x14ac:dyDescent="0.25">
      <c r="I6735" s="23"/>
    </row>
    <row r="6736" spans="9:9" x14ac:dyDescent="0.25">
      <c r="I6736" s="23"/>
    </row>
    <row r="6737" spans="9:9" x14ac:dyDescent="0.25">
      <c r="I6737" s="23"/>
    </row>
    <row r="6738" spans="9:9" x14ac:dyDescent="0.25">
      <c r="I6738" s="23"/>
    </row>
    <row r="6739" spans="9:9" x14ac:dyDescent="0.25">
      <c r="I6739" s="23"/>
    </row>
    <row r="6740" spans="9:9" x14ac:dyDescent="0.25">
      <c r="I6740" s="23"/>
    </row>
    <row r="6741" spans="9:9" x14ac:dyDescent="0.25">
      <c r="I6741" s="23"/>
    </row>
    <row r="6742" spans="9:9" x14ac:dyDescent="0.25">
      <c r="I6742" s="23"/>
    </row>
    <row r="6743" spans="9:9" x14ac:dyDescent="0.25">
      <c r="I6743" s="23"/>
    </row>
    <row r="6744" spans="9:9" x14ac:dyDescent="0.25">
      <c r="I6744" s="23"/>
    </row>
    <row r="6745" spans="9:9" x14ac:dyDescent="0.25">
      <c r="I6745" s="23"/>
    </row>
    <row r="6746" spans="9:9" x14ac:dyDescent="0.25">
      <c r="I6746" s="23"/>
    </row>
    <row r="6747" spans="9:9" x14ac:dyDescent="0.25">
      <c r="I6747" s="23"/>
    </row>
    <row r="6748" spans="9:9" x14ac:dyDescent="0.25">
      <c r="I6748" s="23"/>
    </row>
    <row r="6749" spans="9:9" x14ac:dyDescent="0.25">
      <c r="I6749" s="23"/>
    </row>
    <row r="6750" spans="9:9" x14ac:dyDescent="0.25">
      <c r="I6750" s="23"/>
    </row>
    <row r="6751" spans="9:9" x14ac:dyDescent="0.25">
      <c r="I6751" s="23"/>
    </row>
    <row r="6752" spans="9:9" x14ac:dyDescent="0.25">
      <c r="I6752" s="23"/>
    </row>
    <row r="6753" spans="9:9" x14ac:dyDescent="0.25">
      <c r="I6753" s="23"/>
    </row>
    <row r="6754" spans="9:9" x14ac:dyDescent="0.25">
      <c r="I6754" s="23"/>
    </row>
    <row r="6755" spans="9:9" x14ac:dyDescent="0.25">
      <c r="I6755" s="23"/>
    </row>
    <row r="6756" spans="9:9" x14ac:dyDescent="0.25">
      <c r="I6756" s="23"/>
    </row>
    <row r="6757" spans="9:9" x14ac:dyDescent="0.25">
      <c r="I6757" s="23"/>
    </row>
    <row r="6758" spans="9:9" x14ac:dyDescent="0.25">
      <c r="I6758" s="23"/>
    </row>
    <row r="6759" spans="9:9" x14ac:dyDescent="0.25">
      <c r="I6759" s="23"/>
    </row>
    <row r="6760" spans="9:9" x14ac:dyDescent="0.25">
      <c r="I6760" s="23"/>
    </row>
    <row r="6761" spans="9:9" x14ac:dyDescent="0.25">
      <c r="I6761" s="23"/>
    </row>
    <row r="6762" spans="9:9" x14ac:dyDescent="0.25">
      <c r="I6762" s="23"/>
    </row>
    <row r="6763" spans="9:9" x14ac:dyDescent="0.25">
      <c r="I6763" s="23"/>
    </row>
    <row r="6764" spans="9:9" x14ac:dyDescent="0.25">
      <c r="I6764" s="23"/>
    </row>
    <row r="6765" spans="9:9" x14ac:dyDescent="0.25">
      <c r="I6765" s="23"/>
    </row>
    <row r="6766" spans="9:9" x14ac:dyDescent="0.25">
      <c r="I6766" s="23"/>
    </row>
    <row r="6767" spans="9:9" x14ac:dyDescent="0.25">
      <c r="I6767" s="23"/>
    </row>
    <row r="6768" spans="9:9" x14ac:dyDescent="0.25">
      <c r="I6768" s="23"/>
    </row>
    <row r="6769" spans="9:9" x14ac:dyDescent="0.25">
      <c r="I6769" s="23"/>
    </row>
    <row r="6770" spans="9:9" x14ac:dyDescent="0.25">
      <c r="I6770" s="23"/>
    </row>
    <row r="6771" spans="9:9" x14ac:dyDescent="0.25">
      <c r="I6771" s="23"/>
    </row>
    <row r="6772" spans="9:9" x14ac:dyDescent="0.25">
      <c r="I6772" s="23"/>
    </row>
    <row r="6773" spans="9:9" x14ac:dyDescent="0.25">
      <c r="I6773" s="23"/>
    </row>
    <row r="6774" spans="9:9" x14ac:dyDescent="0.25">
      <c r="I6774" s="23"/>
    </row>
    <row r="6775" spans="9:9" x14ac:dyDescent="0.25">
      <c r="I6775" s="23"/>
    </row>
    <row r="6776" spans="9:9" x14ac:dyDescent="0.25">
      <c r="I6776" s="23"/>
    </row>
    <row r="6777" spans="9:9" x14ac:dyDescent="0.25">
      <c r="I6777" s="23"/>
    </row>
    <row r="6778" spans="9:9" x14ac:dyDescent="0.25">
      <c r="I6778" s="23"/>
    </row>
    <row r="6779" spans="9:9" x14ac:dyDescent="0.25">
      <c r="I6779" s="23"/>
    </row>
    <row r="6780" spans="9:9" x14ac:dyDescent="0.25">
      <c r="I6780" s="23"/>
    </row>
    <row r="6781" spans="9:9" x14ac:dyDescent="0.25">
      <c r="I6781" s="23"/>
    </row>
    <row r="6782" spans="9:9" x14ac:dyDescent="0.25">
      <c r="I6782" s="23"/>
    </row>
    <row r="6783" spans="9:9" x14ac:dyDescent="0.25">
      <c r="I6783" s="23"/>
    </row>
    <row r="6784" spans="9:9" x14ac:dyDescent="0.25">
      <c r="I6784" s="23"/>
    </row>
    <row r="6785" spans="9:9" x14ac:dyDescent="0.25">
      <c r="I6785" s="23"/>
    </row>
    <row r="6786" spans="9:9" x14ac:dyDescent="0.25">
      <c r="I6786" s="23"/>
    </row>
    <row r="6787" spans="9:9" x14ac:dyDescent="0.25">
      <c r="I6787" s="23"/>
    </row>
    <row r="6788" spans="9:9" x14ac:dyDescent="0.25">
      <c r="I6788" s="23"/>
    </row>
    <row r="6789" spans="9:9" x14ac:dyDescent="0.25">
      <c r="I6789" s="23"/>
    </row>
    <row r="6790" spans="9:9" x14ac:dyDescent="0.25">
      <c r="I6790" s="23"/>
    </row>
    <row r="6791" spans="9:9" x14ac:dyDescent="0.25">
      <c r="I6791" s="23"/>
    </row>
    <row r="6792" spans="9:9" x14ac:dyDescent="0.25">
      <c r="I6792" s="23"/>
    </row>
    <row r="6793" spans="9:9" x14ac:dyDescent="0.25">
      <c r="I6793" s="23"/>
    </row>
    <row r="6794" spans="9:9" x14ac:dyDescent="0.25">
      <c r="I6794" s="23"/>
    </row>
    <row r="6795" spans="9:9" x14ac:dyDescent="0.25">
      <c r="I6795" s="23"/>
    </row>
    <row r="6796" spans="9:9" x14ac:dyDescent="0.25">
      <c r="I6796" s="23"/>
    </row>
    <row r="6797" spans="9:9" x14ac:dyDescent="0.25">
      <c r="I6797" s="23"/>
    </row>
    <row r="6798" spans="9:9" x14ac:dyDescent="0.25">
      <c r="I6798" s="23"/>
    </row>
    <row r="6799" spans="9:9" x14ac:dyDescent="0.25">
      <c r="I6799" s="23"/>
    </row>
    <row r="6800" spans="9:9" x14ac:dyDescent="0.25">
      <c r="I6800" s="23"/>
    </row>
    <row r="6801" spans="9:9" x14ac:dyDescent="0.25">
      <c r="I6801" s="23"/>
    </row>
    <row r="6802" spans="9:9" x14ac:dyDescent="0.25">
      <c r="I6802" s="23"/>
    </row>
    <row r="6803" spans="9:9" x14ac:dyDescent="0.25">
      <c r="I6803" s="23"/>
    </row>
    <row r="6804" spans="9:9" x14ac:dyDescent="0.25">
      <c r="I6804" s="23"/>
    </row>
    <row r="6805" spans="9:9" x14ac:dyDescent="0.25">
      <c r="I6805" s="23"/>
    </row>
    <row r="6806" spans="9:9" x14ac:dyDescent="0.25">
      <c r="I6806" s="23"/>
    </row>
    <row r="6807" spans="9:9" x14ac:dyDescent="0.25">
      <c r="I6807" s="23"/>
    </row>
    <row r="6808" spans="9:9" x14ac:dyDescent="0.25">
      <c r="I6808" s="23"/>
    </row>
    <row r="6809" spans="9:9" x14ac:dyDescent="0.25">
      <c r="I6809" s="23"/>
    </row>
    <row r="6810" spans="9:9" x14ac:dyDescent="0.25">
      <c r="I6810" s="23"/>
    </row>
    <row r="6811" spans="9:9" x14ac:dyDescent="0.25">
      <c r="I6811" s="23"/>
    </row>
    <row r="6812" spans="9:9" x14ac:dyDescent="0.25">
      <c r="I6812" s="23"/>
    </row>
    <row r="6813" spans="9:9" x14ac:dyDescent="0.25">
      <c r="I6813" s="23"/>
    </row>
    <row r="6814" spans="9:9" x14ac:dyDescent="0.25">
      <c r="I6814" s="23"/>
    </row>
    <row r="6815" spans="9:9" x14ac:dyDescent="0.25">
      <c r="I6815" s="23"/>
    </row>
    <row r="6816" spans="9:9" x14ac:dyDescent="0.25">
      <c r="I6816" s="23"/>
    </row>
    <row r="6817" spans="9:9" x14ac:dyDescent="0.25">
      <c r="I6817" s="23"/>
    </row>
    <row r="6818" spans="9:9" x14ac:dyDescent="0.25">
      <c r="I6818" s="23"/>
    </row>
    <row r="6819" spans="9:9" x14ac:dyDescent="0.25">
      <c r="I6819" s="23"/>
    </row>
    <row r="6820" spans="9:9" x14ac:dyDescent="0.25">
      <c r="I6820" s="23"/>
    </row>
    <row r="6821" spans="9:9" x14ac:dyDescent="0.25">
      <c r="I6821" s="23"/>
    </row>
    <row r="6822" spans="9:9" x14ac:dyDescent="0.25">
      <c r="I6822" s="23"/>
    </row>
    <row r="6823" spans="9:9" x14ac:dyDescent="0.25">
      <c r="I6823" s="23"/>
    </row>
    <row r="6824" spans="9:9" x14ac:dyDescent="0.25">
      <c r="I6824" s="23"/>
    </row>
    <row r="6825" spans="9:9" x14ac:dyDescent="0.25">
      <c r="I6825" s="23"/>
    </row>
    <row r="6826" spans="9:9" x14ac:dyDescent="0.25">
      <c r="I6826" s="23"/>
    </row>
    <row r="6827" spans="9:9" x14ac:dyDescent="0.25">
      <c r="I6827" s="23"/>
    </row>
    <row r="6828" spans="9:9" x14ac:dyDescent="0.25">
      <c r="I6828" s="23"/>
    </row>
    <row r="6829" spans="9:9" x14ac:dyDescent="0.25">
      <c r="I6829" s="23"/>
    </row>
    <row r="6830" spans="9:9" x14ac:dyDescent="0.25">
      <c r="I6830" s="23"/>
    </row>
    <row r="6831" spans="9:9" x14ac:dyDescent="0.25">
      <c r="I6831" s="23"/>
    </row>
    <row r="6832" spans="9:9" x14ac:dyDescent="0.25">
      <c r="I6832" s="23"/>
    </row>
    <row r="6833" spans="9:9" x14ac:dyDescent="0.25">
      <c r="I6833" s="23"/>
    </row>
    <row r="6834" spans="9:9" x14ac:dyDescent="0.25">
      <c r="I6834" s="23"/>
    </row>
    <row r="6835" spans="9:9" x14ac:dyDescent="0.25">
      <c r="I6835" s="23"/>
    </row>
    <row r="6836" spans="9:9" x14ac:dyDescent="0.25">
      <c r="I6836" s="23"/>
    </row>
    <row r="6837" spans="9:9" x14ac:dyDescent="0.25">
      <c r="I6837" s="23"/>
    </row>
    <row r="6838" spans="9:9" x14ac:dyDescent="0.25">
      <c r="I6838" s="23"/>
    </row>
    <row r="6839" spans="9:9" x14ac:dyDescent="0.25">
      <c r="I6839" s="23"/>
    </row>
    <row r="6840" spans="9:9" x14ac:dyDescent="0.25">
      <c r="I6840" s="23"/>
    </row>
    <row r="6841" spans="9:9" x14ac:dyDescent="0.25">
      <c r="I6841" s="23"/>
    </row>
    <row r="6842" spans="9:9" x14ac:dyDescent="0.25">
      <c r="I6842" s="23"/>
    </row>
    <row r="6843" spans="9:9" x14ac:dyDescent="0.25">
      <c r="I6843" s="23"/>
    </row>
    <row r="6844" spans="9:9" x14ac:dyDescent="0.25">
      <c r="I6844" s="23"/>
    </row>
    <row r="6845" spans="9:9" x14ac:dyDescent="0.25">
      <c r="I6845" s="23"/>
    </row>
    <row r="6846" spans="9:9" x14ac:dyDescent="0.25">
      <c r="I6846" s="23"/>
    </row>
    <row r="6847" spans="9:9" x14ac:dyDescent="0.25">
      <c r="I6847" s="23"/>
    </row>
    <row r="6848" spans="9:9" x14ac:dyDescent="0.25">
      <c r="I6848" s="23"/>
    </row>
    <row r="6849" spans="9:9" x14ac:dyDescent="0.25">
      <c r="I6849" s="23"/>
    </row>
    <row r="6850" spans="9:9" x14ac:dyDescent="0.25">
      <c r="I6850" s="23"/>
    </row>
    <row r="6851" spans="9:9" x14ac:dyDescent="0.25">
      <c r="I6851" s="23"/>
    </row>
    <row r="6852" spans="9:9" x14ac:dyDescent="0.25">
      <c r="I6852" s="23"/>
    </row>
    <row r="6853" spans="9:9" x14ac:dyDescent="0.25">
      <c r="I6853" s="23"/>
    </row>
    <row r="6854" spans="9:9" x14ac:dyDescent="0.25">
      <c r="I6854" s="23"/>
    </row>
    <row r="6855" spans="9:9" x14ac:dyDescent="0.25">
      <c r="I6855" s="23"/>
    </row>
    <row r="6856" spans="9:9" x14ac:dyDescent="0.25">
      <c r="I6856" s="23"/>
    </row>
    <row r="6857" spans="9:9" x14ac:dyDescent="0.25">
      <c r="I6857" s="23"/>
    </row>
    <row r="6858" spans="9:9" x14ac:dyDescent="0.25">
      <c r="I6858" s="23"/>
    </row>
    <row r="6859" spans="9:9" x14ac:dyDescent="0.25">
      <c r="I6859" s="23"/>
    </row>
    <row r="6860" spans="9:9" x14ac:dyDescent="0.25">
      <c r="I6860" s="23"/>
    </row>
    <row r="6861" spans="9:9" x14ac:dyDescent="0.25">
      <c r="I6861" s="23"/>
    </row>
    <row r="6862" spans="9:9" x14ac:dyDescent="0.25">
      <c r="I6862" s="23"/>
    </row>
    <row r="6863" spans="9:9" x14ac:dyDescent="0.25">
      <c r="I6863" s="23"/>
    </row>
    <row r="6864" spans="9:9" x14ac:dyDescent="0.25">
      <c r="I6864" s="23"/>
    </row>
    <row r="6865" spans="9:9" x14ac:dyDescent="0.25">
      <c r="I6865" s="23"/>
    </row>
    <row r="6866" spans="9:9" x14ac:dyDescent="0.25">
      <c r="I6866" s="23"/>
    </row>
    <row r="6867" spans="9:9" x14ac:dyDescent="0.25">
      <c r="I6867" s="23"/>
    </row>
    <row r="6868" spans="9:9" x14ac:dyDescent="0.25">
      <c r="I6868" s="23"/>
    </row>
    <row r="6869" spans="9:9" x14ac:dyDescent="0.25">
      <c r="I6869" s="23"/>
    </row>
    <row r="6870" spans="9:9" x14ac:dyDescent="0.25">
      <c r="I6870" s="23"/>
    </row>
    <row r="6871" spans="9:9" x14ac:dyDescent="0.25">
      <c r="I6871" s="23"/>
    </row>
    <row r="6872" spans="9:9" x14ac:dyDescent="0.25">
      <c r="I6872" s="23"/>
    </row>
    <row r="6873" spans="9:9" x14ac:dyDescent="0.25">
      <c r="I6873" s="23"/>
    </row>
    <row r="6874" spans="9:9" x14ac:dyDescent="0.25">
      <c r="I6874" s="23"/>
    </row>
    <row r="6875" spans="9:9" x14ac:dyDescent="0.25">
      <c r="I6875" s="23"/>
    </row>
    <row r="6876" spans="9:9" x14ac:dyDescent="0.25">
      <c r="I6876" s="23"/>
    </row>
    <row r="6877" spans="9:9" x14ac:dyDescent="0.25">
      <c r="I6877" s="23"/>
    </row>
    <row r="6878" spans="9:9" x14ac:dyDescent="0.25">
      <c r="I6878" s="23"/>
    </row>
    <row r="6879" spans="9:9" x14ac:dyDescent="0.25">
      <c r="I6879" s="23"/>
    </row>
    <row r="6880" spans="9:9" x14ac:dyDescent="0.25">
      <c r="I6880" s="23"/>
    </row>
    <row r="6881" spans="9:9" x14ac:dyDescent="0.25">
      <c r="I6881" s="23"/>
    </row>
    <row r="6882" spans="9:9" x14ac:dyDescent="0.25">
      <c r="I6882" s="23"/>
    </row>
    <row r="6883" spans="9:9" x14ac:dyDescent="0.25">
      <c r="I6883" s="23"/>
    </row>
    <row r="6884" spans="9:9" x14ac:dyDescent="0.25">
      <c r="I6884" s="23"/>
    </row>
    <row r="6885" spans="9:9" x14ac:dyDescent="0.25">
      <c r="I6885" s="23"/>
    </row>
    <row r="6886" spans="9:9" x14ac:dyDescent="0.25">
      <c r="I6886" s="23"/>
    </row>
    <row r="6887" spans="9:9" x14ac:dyDescent="0.25">
      <c r="I6887" s="23"/>
    </row>
    <row r="6888" spans="9:9" x14ac:dyDescent="0.25">
      <c r="I6888" s="23"/>
    </row>
    <row r="6889" spans="9:9" x14ac:dyDescent="0.25">
      <c r="I6889" s="23"/>
    </row>
    <row r="6890" spans="9:9" x14ac:dyDescent="0.25">
      <c r="I6890" s="23"/>
    </row>
    <row r="6891" spans="9:9" x14ac:dyDescent="0.25">
      <c r="I6891" s="23"/>
    </row>
    <row r="6892" spans="9:9" x14ac:dyDescent="0.25">
      <c r="I6892" s="23"/>
    </row>
    <row r="6893" spans="9:9" x14ac:dyDescent="0.25">
      <c r="I6893" s="23"/>
    </row>
    <row r="6894" spans="9:9" x14ac:dyDescent="0.25">
      <c r="I6894" s="23"/>
    </row>
    <row r="6895" spans="9:9" x14ac:dyDescent="0.25">
      <c r="I6895" s="23"/>
    </row>
    <row r="6896" spans="9:9" x14ac:dyDescent="0.25">
      <c r="I6896" s="23"/>
    </row>
    <row r="6897" spans="9:9" x14ac:dyDescent="0.25">
      <c r="I6897" s="23"/>
    </row>
    <row r="6898" spans="9:9" x14ac:dyDescent="0.25">
      <c r="I6898" s="23"/>
    </row>
    <row r="6899" spans="9:9" x14ac:dyDescent="0.25">
      <c r="I6899" s="23"/>
    </row>
    <row r="6900" spans="9:9" x14ac:dyDescent="0.25">
      <c r="I6900" s="23"/>
    </row>
    <row r="6901" spans="9:9" x14ac:dyDescent="0.25">
      <c r="I6901" s="23"/>
    </row>
    <row r="6902" spans="9:9" x14ac:dyDescent="0.25">
      <c r="I6902" s="23"/>
    </row>
    <row r="6903" spans="9:9" x14ac:dyDescent="0.25">
      <c r="I6903" s="23"/>
    </row>
    <row r="6904" spans="9:9" x14ac:dyDescent="0.25">
      <c r="I6904" s="23"/>
    </row>
    <row r="6905" spans="9:9" x14ac:dyDescent="0.25">
      <c r="I6905" s="23"/>
    </row>
    <row r="6906" spans="9:9" x14ac:dyDescent="0.25">
      <c r="I6906" s="23"/>
    </row>
    <row r="6907" spans="9:9" x14ac:dyDescent="0.25">
      <c r="I6907" s="23"/>
    </row>
    <row r="6908" spans="9:9" x14ac:dyDescent="0.25">
      <c r="I6908" s="23"/>
    </row>
    <row r="6909" spans="9:9" x14ac:dyDescent="0.25">
      <c r="I6909" s="23"/>
    </row>
    <row r="6910" spans="9:9" x14ac:dyDescent="0.25">
      <c r="I6910" s="23"/>
    </row>
    <row r="6911" spans="9:9" x14ac:dyDescent="0.25">
      <c r="I6911" s="23"/>
    </row>
    <row r="6912" spans="9:9" x14ac:dyDescent="0.25">
      <c r="I6912" s="23"/>
    </row>
    <row r="6913" spans="9:9" x14ac:dyDescent="0.25">
      <c r="I6913" s="23"/>
    </row>
    <row r="6914" spans="9:9" x14ac:dyDescent="0.25">
      <c r="I6914" s="23"/>
    </row>
    <row r="6915" spans="9:9" x14ac:dyDescent="0.25">
      <c r="I6915" s="23"/>
    </row>
    <row r="6916" spans="9:9" x14ac:dyDescent="0.25">
      <c r="I6916" s="23"/>
    </row>
    <row r="6917" spans="9:9" x14ac:dyDescent="0.25">
      <c r="I6917" s="23"/>
    </row>
    <row r="6918" spans="9:9" x14ac:dyDescent="0.25">
      <c r="I6918" s="23"/>
    </row>
    <row r="6919" spans="9:9" x14ac:dyDescent="0.25">
      <c r="I6919" s="23"/>
    </row>
    <row r="6920" spans="9:9" x14ac:dyDescent="0.25">
      <c r="I6920" s="23"/>
    </row>
    <row r="6921" spans="9:9" x14ac:dyDescent="0.25">
      <c r="I6921" s="23"/>
    </row>
    <row r="6922" spans="9:9" x14ac:dyDescent="0.25">
      <c r="I6922" s="23"/>
    </row>
    <row r="6923" spans="9:9" x14ac:dyDescent="0.25">
      <c r="I6923" s="23"/>
    </row>
    <row r="6924" spans="9:9" x14ac:dyDescent="0.25">
      <c r="I6924" s="23"/>
    </row>
    <row r="6925" spans="9:9" x14ac:dyDescent="0.25">
      <c r="I6925" s="23"/>
    </row>
    <row r="6926" spans="9:9" x14ac:dyDescent="0.25">
      <c r="I6926" s="23"/>
    </row>
    <row r="6927" spans="9:9" x14ac:dyDescent="0.25">
      <c r="I6927" s="23"/>
    </row>
    <row r="6928" spans="9:9" x14ac:dyDescent="0.25">
      <c r="I6928" s="23"/>
    </row>
    <row r="6929" spans="9:9" x14ac:dyDescent="0.25">
      <c r="I6929" s="23"/>
    </row>
    <row r="6930" spans="9:9" x14ac:dyDescent="0.25">
      <c r="I6930" s="23"/>
    </row>
    <row r="6931" spans="9:9" x14ac:dyDescent="0.25">
      <c r="I6931" s="23"/>
    </row>
    <row r="6932" spans="9:9" x14ac:dyDescent="0.25">
      <c r="I6932" s="23"/>
    </row>
    <row r="6933" spans="9:9" x14ac:dyDescent="0.25">
      <c r="I6933" s="23"/>
    </row>
    <row r="6934" spans="9:9" x14ac:dyDescent="0.25">
      <c r="I6934" s="23"/>
    </row>
    <row r="6935" spans="9:9" x14ac:dyDescent="0.25">
      <c r="I6935" s="23"/>
    </row>
    <row r="6936" spans="9:9" x14ac:dyDescent="0.25">
      <c r="I6936" s="23"/>
    </row>
    <row r="6937" spans="9:9" x14ac:dyDescent="0.25">
      <c r="I6937" s="23"/>
    </row>
    <row r="6938" spans="9:9" x14ac:dyDescent="0.25">
      <c r="I6938" s="23"/>
    </row>
    <row r="6939" spans="9:9" x14ac:dyDescent="0.25">
      <c r="I6939" s="23"/>
    </row>
    <row r="6940" spans="9:9" x14ac:dyDescent="0.25">
      <c r="I6940" s="23"/>
    </row>
    <row r="6941" spans="9:9" x14ac:dyDescent="0.25">
      <c r="I6941" s="23"/>
    </row>
    <row r="6942" spans="9:9" x14ac:dyDescent="0.25">
      <c r="I6942" s="23"/>
    </row>
    <row r="6943" spans="9:9" x14ac:dyDescent="0.25">
      <c r="I6943" s="23"/>
    </row>
    <row r="6944" spans="9:9" x14ac:dyDescent="0.25">
      <c r="I6944" s="23"/>
    </row>
    <row r="6945" spans="9:9" x14ac:dyDescent="0.25">
      <c r="I6945" s="23"/>
    </row>
    <row r="6946" spans="9:9" x14ac:dyDescent="0.25">
      <c r="I6946" s="23"/>
    </row>
    <row r="6947" spans="9:9" x14ac:dyDescent="0.25">
      <c r="I6947" s="23"/>
    </row>
    <row r="6948" spans="9:9" x14ac:dyDescent="0.25">
      <c r="I6948" s="23"/>
    </row>
    <row r="6949" spans="9:9" x14ac:dyDescent="0.25">
      <c r="I6949" s="23"/>
    </row>
    <row r="6950" spans="9:9" x14ac:dyDescent="0.25">
      <c r="I6950" s="23"/>
    </row>
    <row r="6951" spans="9:9" x14ac:dyDescent="0.25">
      <c r="I6951" s="23"/>
    </row>
    <row r="6952" spans="9:9" x14ac:dyDescent="0.25">
      <c r="I6952" s="23"/>
    </row>
    <row r="6953" spans="9:9" x14ac:dyDescent="0.25">
      <c r="I6953" s="23"/>
    </row>
    <row r="6954" spans="9:9" x14ac:dyDescent="0.25">
      <c r="I6954" s="23"/>
    </row>
    <row r="6955" spans="9:9" x14ac:dyDescent="0.25">
      <c r="I6955" s="23"/>
    </row>
    <row r="6956" spans="9:9" x14ac:dyDescent="0.25">
      <c r="I6956" s="23"/>
    </row>
    <row r="6957" spans="9:9" x14ac:dyDescent="0.25">
      <c r="I6957" s="23"/>
    </row>
    <row r="6958" spans="9:9" x14ac:dyDescent="0.25">
      <c r="I6958" s="23"/>
    </row>
    <row r="6959" spans="9:9" x14ac:dyDescent="0.25">
      <c r="I6959" s="23"/>
    </row>
    <row r="6960" spans="9:9" x14ac:dyDescent="0.25">
      <c r="I6960" s="23"/>
    </row>
    <row r="6961" spans="9:9" x14ac:dyDescent="0.25">
      <c r="I6961" s="23"/>
    </row>
    <row r="6962" spans="9:9" x14ac:dyDescent="0.25">
      <c r="I6962" s="23"/>
    </row>
    <row r="6963" spans="9:9" x14ac:dyDescent="0.25">
      <c r="I6963" s="23"/>
    </row>
    <row r="6964" spans="9:9" x14ac:dyDescent="0.25">
      <c r="I6964" s="23"/>
    </row>
    <row r="6965" spans="9:9" x14ac:dyDescent="0.25">
      <c r="I6965" s="23"/>
    </row>
    <row r="6966" spans="9:9" x14ac:dyDescent="0.25">
      <c r="I6966" s="23"/>
    </row>
    <row r="6967" spans="9:9" x14ac:dyDescent="0.25">
      <c r="I6967" s="23"/>
    </row>
    <row r="6968" spans="9:9" x14ac:dyDescent="0.25">
      <c r="I6968" s="23"/>
    </row>
    <row r="6969" spans="9:9" x14ac:dyDescent="0.25">
      <c r="I6969" s="23"/>
    </row>
    <row r="6970" spans="9:9" x14ac:dyDescent="0.25">
      <c r="I6970" s="23"/>
    </row>
    <row r="6971" spans="9:9" x14ac:dyDescent="0.25">
      <c r="I6971" s="23"/>
    </row>
    <row r="6972" spans="9:9" x14ac:dyDescent="0.25">
      <c r="I6972" s="23"/>
    </row>
    <row r="6973" spans="9:9" x14ac:dyDescent="0.25">
      <c r="I6973" s="23"/>
    </row>
    <row r="6974" spans="9:9" x14ac:dyDescent="0.25">
      <c r="I6974" s="23"/>
    </row>
    <row r="6975" spans="9:9" x14ac:dyDescent="0.25">
      <c r="I6975" s="23"/>
    </row>
    <row r="6976" spans="9:9" x14ac:dyDescent="0.25">
      <c r="I6976" s="23"/>
    </row>
    <row r="6977" spans="9:9" x14ac:dyDescent="0.25">
      <c r="I6977" s="23"/>
    </row>
    <row r="6978" spans="9:9" x14ac:dyDescent="0.25">
      <c r="I6978" s="23"/>
    </row>
    <row r="6979" spans="9:9" x14ac:dyDescent="0.25">
      <c r="I6979" s="23"/>
    </row>
    <row r="6980" spans="9:9" x14ac:dyDescent="0.25">
      <c r="I6980" s="23"/>
    </row>
    <row r="6981" spans="9:9" x14ac:dyDescent="0.25">
      <c r="I6981" s="23"/>
    </row>
    <row r="6982" spans="9:9" x14ac:dyDescent="0.25">
      <c r="I6982" s="23"/>
    </row>
    <row r="6983" spans="9:9" x14ac:dyDescent="0.25">
      <c r="I6983" s="23"/>
    </row>
    <row r="6984" spans="9:9" x14ac:dyDescent="0.25">
      <c r="I6984" s="23"/>
    </row>
    <row r="6985" spans="9:9" x14ac:dyDescent="0.25">
      <c r="I6985" s="23"/>
    </row>
    <row r="6986" spans="9:9" x14ac:dyDescent="0.25">
      <c r="I6986" s="23"/>
    </row>
    <row r="6987" spans="9:9" x14ac:dyDescent="0.25">
      <c r="I6987" s="23"/>
    </row>
    <row r="6988" spans="9:9" x14ac:dyDescent="0.25">
      <c r="I6988" s="23"/>
    </row>
    <row r="6989" spans="9:9" x14ac:dyDescent="0.25">
      <c r="I6989" s="23"/>
    </row>
    <row r="6990" spans="9:9" x14ac:dyDescent="0.25">
      <c r="I6990" s="23"/>
    </row>
    <row r="6991" spans="9:9" x14ac:dyDescent="0.25">
      <c r="I6991" s="23"/>
    </row>
    <row r="6992" spans="9:9" x14ac:dyDescent="0.25">
      <c r="I6992" s="23"/>
    </row>
    <row r="6993" spans="9:9" x14ac:dyDescent="0.25">
      <c r="I6993" s="23"/>
    </row>
    <row r="6994" spans="9:9" x14ac:dyDescent="0.25">
      <c r="I6994" s="23"/>
    </row>
    <row r="6995" spans="9:9" x14ac:dyDescent="0.25">
      <c r="I6995" s="23"/>
    </row>
    <row r="6996" spans="9:9" x14ac:dyDescent="0.25">
      <c r="I6996" s="23"/>
    </row>
    <row r="6997" spans="9:9" x14ac:dyDescent="0.25">
      <c r="I6997" s="23"/>
    </row>
    <row r="6998" spans="9:9" x14ac:dyDescent="0.25">
      <c r="I6998" s="23"/>
    </row>
    <row r="6999" spans="9:9" x14ac:dyDescent="0.25">
      <c r="I6999" s="23"/>
    </row>
    <row r="7000" spans="9:9" x14ac:dyDescent="0.25">
      <c r="I7000" s="23"/>
    </row>
    <row r="7001" spans="9:9" x14ac:dyDescent="0.25">
      <c r="I7001" s="23"/>
    </row>
    <row r="7002" spans="9:9" x14ac:dyDescent="0.25">
      <c r="I7002" s="23"/>
    </row>
    <row r="7003" spans="9:9" x14ac:dyDescent="0.25">
      <c r="I7003" s="23"/>
    </row>
    <row r="7004" spans="9:9" x14ac:dyDescent="0.25">
      <c r="I7004" s="23"/>
    </row>
    <row r="7005" spans="9:9" x14ac:dyDescent="0.25">
      <c r="I7005" s="23"/>
    </row>
    <row r="7006" spans="9:9" x14ac:dyDescent="0.25">
      <c r="I7006" s="23"/>
    </row>
    <row r="7007" spans="9:9" x14ac:dyDescent="0.25">
      <c r="I7007" s="23"/>
    </row>
    <row r="7008" spans="9:9" x14ac:dyDescent="0.25">
      <c r="I7008" s="23"/>
    </row>
    <row r="7009" spans="9:9" x14ac:dyDescent="0.25">
      <c r="I7009" s="23"/>
    </row>
    <row r="7010" spans="9:9" x14ac:dyDescent="0.25">
      <c r="I7010" s="23"/>
    </row>
    <row r="7011" spans="9:9" x14ac:dyDescent="0.25">
      <c r="I7011" s="23"/>
    </row>
    <row r="7012" spans="9:9" x14ac:dyDescent="0.25">
      <c r="I7012" s="23"/>
    </row>
    <row r="7013" spans="9:9" x14ac:dyDescent="0.25">
      <c r="I7013" s="23"/>
    </row>
    <row r="7014" spans="9:9" x14ac:dyDescent="0.25">
      <c r="I7014" s="23"/>
    </row>
    <row r="7015" spans="9:9" x14ac:dyDescent="0.25">
      <c r="I7015" s="23"/>
    </row>
    <row r="7016" spans="9:9" x14ac:dyDescent="0.25">
      <c r="I7016" s="23"/>
    </row>
    <row r="7017" spans="9:9" x14ac:dyDescent="0.25">
      <c r="I7017" s="23"/>
    </row>
    <row r="7018" spans="9:9" x14ac:dyDescent="0.25">
      <c r="I7018" s="23"/>
    </row>
    <row r="7019" spans="9:9" x14ac:dyDescent="0.25">
      <c r="I7019" s="23"/>
    </row>
    <row r="7020" spans="9:9" x14ac:dyDescent="0.25">
      <c r="I7020" s="23"/>
    </row>
    <row r="7021" spans="9:9" x14ac:dyDescent="0.25">
      <c r="I7021" s="23"/>
    </row>
    <row r="7022" spans="9:9" x14ac:dyDescent="0.25">
      <c r="I7022" s="23"/>
    </row>
    <row r="7023" spans="9:9" x14ac:dyDescent="0.25">
      <c r="I7023" s="23"/>
    </row>
    <row r="7024" spans="9:9" x14ac:dyDescent="0.25">
      <c r="I7024" s="23"/>
    </row>
    <row r="7025" spans="9:9" x14ac:dyDescent="0.25">
      <c r="I7025" s="23"/>
    </row>
    <row r="7026" spans="9:9" x14ac:dyDescent="0.25">
      <c r="I7026" s="23"/>
    </row>
    <row r="7027" spans="9:9" x14ac:dyDescent="0.25">
      <c r="I7027" s="23"/>
    </row>
    <row r="7028" spans="9:9" x14ac:dyDescent="0.25">
      <c r="I7028" s="23"/>
    </row>
    <row r="7029" spans="9:9" x14ac:dyDescent="0.25">
      <c r="I7029" s="23"/>
    </row>
    <row r="7030" spans="9:9" x14ac:dyDescent="0.25">
      <c r="I7030" s="23"/>
    </row>
    <row r="7031" spans="9:9" x14ac:dyDescent="0.25">
      <c r="I7031" s="23"/>
    </row>
    <row r="7032" spans="9:9" x14ac:dyDescent="0.25">
      <c r="I7032" s="23"/>
    </row>
    <row r="7033" spans="9:9" x14ac:dyDescent="0.25">
      <c r="I7033" s="23"/>
    </row>
    <row r="7034" spans="9:9" x14ac:dyDescent="0.25">
      <c r="I7034" s="23"/>
    </row>
    <row r="7035" spans="9:9" x14ac:dyDescent="0.25">
      <c r="I7035" s="23"/>
    </row>
    <row r="7036" spans="9:9" x14ac:dyDescent="0.25">
      <c r="I7036" s="23"/>
    </row>
    <row r="7037" spans="9:9" x14ac:dyDescent="0.25">
      <c r="I7037" s="23"/>
    </row>
    <row r="7038" spans="9:9" x14ac:dyDescent="0.25">
      <c r="I7038" s="23"/>
    </row>
    <row r="7039" spans="9:9" x14ac:dyDescent="0.25">
      <c r="I7039" s="23"/>
    </row>
    <row r="7040" spans="9:9" x14ac:dyDescent="0.25">
      <c r="I7040" s="23"/>
    </row>
    <row r="7041" spans="9:9" x14ac:dyDescent="0.25">
      <c r="I7041" s="23"/>
    </row>
    <row r="7042" spans="9:9" x14ac:dyDescent="0.25">
      <c r="I7042" s="23"/>
    </row>
    <row r="7043" spans="9:9" x14ac:dyDescent="0.25">
      <c r="I7043" s="23"/>
    </row>
    <row r="7044" spans="9:9" x14ac:dyDescent="0.25">
      <c r="I7044" s="23"/>
    </row>
    <row r="7045" spans="9:9" x14ac:dyDescent="0.25">
      <c r="I7045" s="23"/>
    </row>
    <row r="7046" spans="9:9" x14ac:dyDescent="0.25">
      <c r="I7046" s="23"/>
    </row>
    <row r="7047" spans="9:9" x14ac:dyDescent="0.25">
      <c r="I7047" s="23"/>
    </row>
    <row r="7048" spans="9:9" x14ac:dyDescent="0.25">
      <c r="I7048" s="23"/>
    </row>
    <row r="7049" spans="9:9" x14ac:dyDescent="0.25">
      <c r="I7049" s="23"/>
    </row>
    <row r="7050" spans="9:9" x14ac:dyDescent="0.25">
      <c r="I7050" s="23"/>
    </row>
    <row r="7051" spans="9:9" x14ac:dyDescent="0.25">
      <c r="I7051" s="23"/>
    </row>
    <row r="7052" spans="9:9" x14ac:dyDescent="0.25">
      <c r="I7052" s="23"/>
    </row>
    <row r="7053" spans="9:9" x14ac:dyDescent="0.25">
      <c r="I7053" s="23"/>
    </row>
    <row r="7054" spans="9:9" x14ac:dyDescent="0.25">
      <c r="I7054" s="23"/>
    </row>
    <row r="7055" spans="9:9" x14ac:dyDescent="0.25">
      <c r="I7055" s="23"/>
    </row>
    <row r="7056" spans="9:9" x14ac:dyDescent="0.25">
      <c r="I7056" s="23"/>
    </row>
    <row r="7057" spans="9:9" x14ac:dyDescent="0.25">
      <c r="I7057" s="23"/>
    </row>
    <row r="7058" spans="9:9" x14ac:dyDescent="0.25">
      <c r="I7058" s="23"/>
    </row>
    <row r="7059" spans="9:9" x14ac:dyDescent="0.25">
      <c r="I7059" s="23"/>
    </row>
    <row r="7060" spans="9:9" x14ac:dyDescent="0.25">
      <c r="I7060" s="23"/>
    </row>
    <row r="7061" spans="9:9" x14ac:dyDescent="0.25">
      <c r="I7061" s="23"/>
    </row>
    <row r="7062" spans="9:9" x14ac:dyDescent="0.25">
      <c r="I7062" s="23"/>
    </row>
    <row r="7063" spans="9:9" x14ac:dyDescent="0.25">
      <c r="I7063" s="23"/>
    </row>
    <row r="7064" spans="9:9" x14ac:dyDescent="0.25">
      <c r="I7064" s="23"/>
    </row>
    <row r="7065" spans="9:9" x14ac:dyDescent="0.25">
      <c r="I7065" s="23"/>
    </row>
    <row r="7066" spans="9:9" x14ac:dyDescent="0.25">
      <c r="I7066" s="23"/>
    </row>
    <row r="7067" spans="9:9" x14ac:dyDescent="0.25">
      <c r="I7067" s="23"/>
    </row>
    <row r="7068" spans="9:9" x14ac:dyDescent="0.25">
      <c r="I7068" s="23"/>
    </row>
    <row r="7069" spans="9:9" x14ac:dyDescent="0.25">
      <c r="I7069" s="23"/>
    </row>
    <row r="7070" spans="9:9" x14ac:dyDescent="0.25">
      <c r="I7070" s="23"/>
    </row>
    <row r="7071" spans="9:9" x14ac:dyDescent="0.25">
      <c r="I7071" s="23"/>
    </row>
    <row r="7072" spans="9:9" x14ac:dyDescent="0.25">
      <c r="I7072" s="23"/>
    </row>
    <row r="7073" spans="9:9" x14ac:dyDescent="0.25">
      <c r="I7073" s="23"/>
    </row>
    <row r="7074" spans="9:9" x14ac:dyDescent="0.25">
      <c r="I7074" s="23"/>
    </row>
    <row r="7075" spans="9:9" x14ac:dyDescent="0.25">
      <c r="I7075" s="23"/>
    </row>
    <row r="7076" spans="9:9" x14ac:dyDescent="0.25">
      <c r="I7076" s="23"/>
    </row>
    <row r="7077" spans="9:9" x14ac:dyDescent="0.25">
      <c r="I7077" s="23"/>
    </row>
    <row r="7078" spans="9:9" x14ac:dyDescent="0.25">
      <c r="I7078" s="23"/>
    </row>
    <row r="7079" spans="9:9" x14ac:dyDescent="0.25">
      <c r="I7079" s="23"/>
    </row>
    <row r="7080" spans="9:9" x14ac:dyDescent="0.25">
      <c r="I7080" s="23"/>
    </row>
    <row r="7081" spans="9:9" x14ac:dyDescent="0.25">
      <c r="I7081" s="23"/>
    </row>
    <row r="7082" spans="9:9" x14ac:dyDescent="0.25">
      <c r="I7082" s="23"/>
    </row>
    <row r="7083" spans="9:9" x14ac:dyDescent="0.25">
      <c r="I7083" s="23"/>
    </row>
    <row r="7084" spans="9:9" x14ac:dyDescent="0.25">
      <c r="I7084" s="23"/>
    </row>
    <row r="7085" spans="9:9" x14ac:dyDescent="0.25">
      <c r="I7085" s="23"/>
    </row>
    <row r="7086" spans="9:9" x14ac:dyDescent="0.25">
      <c r="I7086" s="23"/>
    </row>
    <row r="7087" spans="9:9" x14ac:dyDescent="0.25">
      <c r="I7087" s="23"/>
    </row>
    <row r="7088" spans="9:9" x14ac:dyDescent="0.25">
      <c r="I7088" s="23"/>
    </row>
    <row r="7089" spans="9:9" x14ac:dyDescent="0.25">
      <c r="I7089" s="23"/>
    </row>
    <row r="7090" spans="9:9" x14ac:dyDescent="0.25">
      <c r="I7090" s="23"/>
    </row>
    <row r="7091" spans="9:9" x14ac:dyDescent="0.25">
      <c r="I7091" s="23"/>
    </row>
    <row r="7092" spans="9:9" x14ac:dyDescent="0.25">
      <c r="I7092" s="23"/>
    </row>
    <row r="7093" spans="9:9" x14ac:dyDescent="0.25">
      <c r="I7093" s="23"/>
    </row>
    <row r="7094" spans="9:9" x14ac:dyDescent="0.25">
      <c r="I7094" s="23"/>
    </row>
    <row r="7095" spans="9:9" x14ac:dyDescent="0.25">
      <c r="I7095" s="23"/>
    </row>
    <row r="7096" spans="9:9" x14ac:dyDescent="0.25">
      <c r="I7096" s="23"/>
    </row>
    <row r="7097" spans="9:9" x14ac:dyDescent="0.25">
      <c r="I7097" s="23"/>
    </row>
    <row r="7098" spans="9:9" x14ac:dyDescent="0.25">
      <c r="I7098" s="23"/>
    </row>
    <row r="7099" spans="9:9" x14ac:dyDescent="0.25">
      <c r="I7099" s="23"/>
    </row>
    <row r="7100" spans="9:9" x14ac:dyDescent="0.25">
      <c r="I7100" s="23"/>
    </row>
    <row r="7101" spans="9:9" x14ac:dyDescent="0.25">
      <c r="I7101" s="23"/>
    </row>
    <row r="7102" spans="9:9" x14ac:dyDescent="0.25">
      <c r="I7102" s="23"/>
    </row>
    <row r="7103" spans="9:9" x14ac:dyDescent="0.25">
      <c r="I7103" s="23"/>
    </row>
    <row r="7104" spans="9:9" x14ac:dyDescent="0.25">
      <c r="I7104" s="23"/>
    </row>
    <row r="7105" spans="9:9" x14ac:dyDescent="0.25">
      <c r="I7105" s="23"/>
    </row>
    <row r="7106" spans="9:9" x14ac:dyDescent="0.25">
      <c r="I7106" s="23"/>
    </row>
    <row r="7107" spans="9:9" x14ac:dyDescent="0.25">
      <c r="I7107" s="23"/>
    </row>
    <row r="7108" spans="9:9" x14ac:dyDescent="0.25">
      <c r="I7108" s="23"/>
    </row>
    <row r="7109" spans="9:9" x14ac:dyDescent="0.25">
      <c r="I7109" s="23"/>
    </row>
    <row r="7110" spans="9:9" x14ac:dyDescent="0.25">
      <c r="I7110" s="23"/>
    </row>
    <row r="7111" spans="9:9" x14ac:dyDescent="0.25">
      <c r="I7111" s="23"/>
    </row>
    <row r="7112" spans="9:9" x14ac:dyDescent="0.25">
      <c r="I7112" s="23"/>
    </row>
    <row r="7113" spans="9:9" x14ac:dyDescent="0.25">
      <c r="I7113" s="23"/>
    </row>
    <row r="7114" spans="9:9" x14ac:dyDescent="0.25">
      <c r="I7114" s="23"/>
    </row>
    <row r="7115" spans="9:9" x14ac:dyDescent="0.25">
      <c r="I7115" s="23"/>
    </row>
    <row r="7116" spans="9:9" x14ac:dyDescent="0.25">
      <c r="I7116" s="23"/>
    </row>
    <row r="7117" spans="9:9" x14ac:dyDescent="0.25">
      <c r="I7117" s="23"/>
    </row>
    <row r="7118" spans="9:9" x14ac:dyDescent="0.25">
      <c r="I7118" s="23"/>
    </row>
    <row r="7119" spans="9:9" x14ac:dyDescent="0.25">
      <c r="I7119" s="23"/>
    </row>
    <row r="7120" spans="9:9" x14ac:dyDescent="0.25">
      <c r="I7120" s="23"/>
    </row>
    <row r="7121" spans="9:9" x14ac:dyDescent="0.25">
      <c r="I7121" s="23"/>
    </row>
    <row r="7122" spans="9:9" x14ac:dyDescent="0.25">
      <c r="I7122" s="23"/>
    </row>
    <row r="7123" spans="9:9" x14ac:dyDescent="0.25">
      <c r="I7123" s="23"/>
    </row>
    <row r="7124" spans="9:9" x14ac:dyDescent="0.25">
      <c r="I7124" s="23"/>
    </row>
    <row r="7125" spans="9:9" x14ac:dyDescent="0.25">
      <c r="I7125" s="23"/>
    </row>
    <row r="7126" spans="9:9" x14ac:dyDescent="0.25">
      <c r="I7126" s="23"/>
    </row>
    <row r="7127" spans="9:9" x14ac:dyDescent="0.25">
      <c r="I7127" s="23"/>
    </row>
    <row r="7128" spans="9:9" x14ac:dyDescent="0.25">
      <c r="I7128" s="23"/>
    </row>
    <row r="7129" spans="9:9" x14ac:dyDescent="0.25">
      <c r="I7129" s="23"/>
    </row>
    <row r="7130" spans="9:9" x14ac:dyDescent="0.25">
      <c r="I7130" s="23"/>
    </row>
    <row r="7131" spans="9:9" x14ac:dyDescent="0.25">
      <c r="I7131" s="23"/>
    </row>
    <row r="7132" spans="9:9" x14ac:dyDescent="0.25">
      <c r="I7132" s="23"/>
    </row>
    <row r="7133" spans="9:9" x14ac:dyDescent="0.25">
      <c r="I7133" s="23"/>
    </row>
    <row r="7134" spans="9:9" x14ac:dyDescent="0.25">
      <c r="I7134" s="23"/>
    </row>
    <row r="7135" spans="9:9" x14ac:dyDescent="0.25">
      <c r="I7135" s="23"/>
    </row>
    <row r="7136" spans="9:9" x14ac:dyDescent="0.25">
      <c r="I7136" s="23"/>
    </row>
    <row r="7137" spans="9:9" x14ac:dyDescent="0.25">
      <c r="I7137" s="23"/>
    </row>
    <row r="7138" spans="9:9" x14ac:dyDescent="0.25">
      <c r="I7138" s="23"/>
    </row>
    <row r="7139" spans="9:9" x14ac:dyDescent="0.25">
      <c r="I7139" s="23"/>
    </row>
    <row r="7140" spans="9:9" x14ac:dyDescent="0.25">
      <c r="I7140" s="23"/>
    </row>
    <row r="7141" spans="9:9" x14ac:dyDescent="0.25">
      <c r="I7141" s="23"/>
    </row>
    <row r="7142" spans="9:9" x14ac:dyDescent="0.25">
      <c r="I7142" s="23"/>
    </row>
    <row r="7143" spans="9:9" x14ac:dyDescent="0.25">
      <c r="I7143" s="23"/>
    </row>
    <row r="7144" spans="9:9" x14ac:dyDescent="0.25">
      <c r="I7144" s="23"/>
    </row>
    <row r="7145" spans="9:9" x14ac:dyDescent="0.25">
      <c r="I7145" s="23"/>
    </row>
    <row r="7146" spans="9:9" x14ac:dyDescent="0.25">
      <c r="I7146" s="23"/>
    </row>
    <row r="7147" spans="9:9" x14ac:dyDescent="0.25">
      <c r="I7147" s="23"/>
    </row>
    <row r="7148" spans="9:9" x14ac:dyDescent="0.25">
      <c r="I7148" s="23"/>
    </row>
    <row r="7149" spans="9:9" x14ac:dyDescent="0.25">
      <c r="I7149" s="23"/>
    </row>
    <row r="7150" spans="9:9" x14ac:dyDescent="0.25">
      <c r="I7150" s="23"/>
    </row>
    <row r="7151" spans="9:9" x14ac:dyDescent="0.25">
      <c r="I7151" s="23"/>
    </row>
    <row r="7152" spans="9:9" x14ac:dyDescent="0.25">
      <c r="I7152" s="23"/>
    </row>
    <row r="7153" spans="9:9" x14ac:dyDescent="0.25">
      <c r="I7153" s="23"/>
    </row>
    <row r="7154" spans="9:9" x14ac:dyDescent="0.25">
      <c r="I7154" s="23"/>
    </row>
    <row r="7155" spans="9:9" x14ac:dyDescent="0.25">
      <c r="I7155" s="23"/>
    </row>
    <row r="7156" spans="9:9" x14ac:dyDescent="0.25">
      <c r="I7156" s="23"/>
    </row>
    <row r="7157" spans="9:9" x14ac:dyDescent="0.25">
      <c r="I7157" s="23"/>
    </row>
    <row r="7158" spans="9:9" x14ac:dyDescent="0.25">
      <c r="I7158" s="23"/>
    </row>
    <row r="7159" spans="9:9" x14ac:dyDescent="0.25">
      <c r="I7159" s="23"/>
    </row>
    <row r="7160" spans="9:9" x14ac:dyDescent="0.25">
      <c r="I7160" s="23"/>
    </row>
    <row r="7161" spans="9:9" x14ac:dyDescent="0.25">
      <c r="I7161" s="23"/>
    </row>
    <row r="7162" spans="9:9" x14ac:dyDescent="0.25">
      <c r="I7162" s="23"/>
    </row>
    <row r="7163" spans="9:9" x14ac:dyDescent="0.25">
      <c r="I7163" s="23"/>
    </row>
    <row r="7164" spans="9:9" x14ac:dyDescent="0.25">
      <c r="I7164" s="23"/>
    </row>
    <row r="7165" spans="9:9" x14ac:dyDescent="0.25">
      <c r="I7165" s="23"/>
    </row>
    <row r="7166" spans="9:9" x14ac:dyDescent="0.25">
      <c r="I7166" s="23"/>
    </row>
    <row r="7167" spans="9:9" x14ac:dyDescent="0.25">
      <c r="I7167" s="23"/>
    </row>
    <row r="7168" spans="9:9" x14ac:dyDescent="0.25">
      <c r="I7168" s="23"/>
    </row>
    <row r="7169" spans="9:9" x14ac:dyDescent="0.25">
      <c r="I7169" s="23"/>
    </row>
    <row r="7170" spans="9:9" x14ac:dyDescent="0.25">
      <c r="I7170" s="23"/>
    </row>
    <row r="7171" spans="9:9" x14ac:dyDescent="0.25">
      <c r="I7171" s="23"/>
    </row>
    <row r="7172" spans="9:9" x14ac:dyDescent="0.25">
      <c r="I7172" s="23"/>
    </row>
    <row r="7173" spans="9:9" x14ac:dyDescent="0.25">
      <c r="I7173" s="23"/>
    </row>
    <row r="7174" spans="9:9" x14ac:dyDescent="0.25">
      <c r="I7174" s="23"/>
    </row>
    <row r="7175" spans="9:9" x14ac:dyDescent="0.25">
      <c r="I7175" s="23"/>
    </row>
    <row r="7176" spans="9:9" x14ac:dyDescent="0.25">
      <c r="I7176" s="23"/>
    </row>
    <row r="7177" spans="9:9" x14ac:dyDescent="0.25">
      <c r="I7177" s="23"/>
    </row>
    <row r="7178" spans="9:9" x14ac:dyDescent="0.25">
      <c r="I7178" s="23"/>
    </row>
    <row r="7179" spans="9:9" x14ac:dyDescent="0.25">
      <c r="I7179" s="23"/>
    </row>
    <row r="7180" spans="9:9" x14ac:dyDescent="0.25">
      <c r="I7180" s="23"/>
    </row>
    <row r="7181" spans="9:9" x14ac:dyDescent="0.25">
      <c r="I7181" s="23"/>
    </row>
    <row r="7182" spans="9:9" x14ac:dyDescent="0.25">
      <c r="I7182" s="23"/>
    </row>
    <row r="7183" spans="9:9" x14ac:dyDescent="0.25">
      <c r="I7183" s="23"/>
    </row>
    <row r="7184" spans="9:9" x14ac:dyDescent="0.25">
      <c r="I7184" s="23"/>
    </row>
    <row r="7185" spans="9:9" x14ac:dyDescent="0.25">
      <c r="I7185" s="23"/>
    </row>
    <row r="7186" spans="9:9" x14ac:dyDescent="0.25">
      <c r="I7186" s="23"/>
    </row>
    <row r="7187" spans="9:9" x14ac:dyDescent="0.25">
      <c r="I7187" s="23"/>
    </row>
    <row r="7188" spans="9:9" x14ac:dyDescent="0.25">
      <c r="I7188" s="23"/>
    </row>
    <row r="7189" spans="9:9" x14ac:dyDescent="0.25">
      <c r="I7189" s="23"/>
    </row>
    <row r="7190" spans="9:9" x14ac:dyDescent="0.25">
      <c r="I7190" s="23"/>
    </row>
    <row r="7191" spans="9:9" x14ac:dyDescent="0.25">
      <c r="I7191" s="23"/>
    </row>
    <row r="7192" spans="9:9" x14ac:dyDescent="0.25">
      <c r="I7192" s="23"/>
    </row>
    <row r="7193" spans="9:9" x14ac:dyDescent="0.25">
      <c r="I7193" s="23"/>
    </row>
    <row r="7194" spans="9:9" x14ac:dyDescent="0.25">
      <c r="I7194" s="23"/>
    </row>
    <row r="7195" spans="9:9" x14ac:dyDescent="0.25">
      <c r="I7195" s="23"/>
    </row>
    <row r="7196" spans="9:9" x14ac:dyDescent="0.25">
      <c r="I7196" s="23"/>
    </row>
    <row r="7197" spans="9:9" x14ac:dyDescent="0.25">
      <c r="I7197" s="23"/>
    </row>
    <row r="7198" spans="9:9" x14ac:dyDescent="0.25">
      <c r="I7198" s="23"/>
    </row>
    <row r="7199" spans="9:9" x14ac:dyDescent="0.25">
      <c r="I7199" s="23"/>
    </row>
    <row r="7200" spans="9:9" x14ac:dyDescent="0.25">
      <c r="I7200" s="23"/>
    </row>
    <row r="7201" spans="9:9" x14ac:dyDescent="0.25">
      <c r="I7201" s="23"/>
    </row>
    <row r="7202" spans="9:9" x14ac:dyDescent="0.25">
      <c r="I7202" s="23"/>
    </row>
    <row r="7203" spans="9:9" x14ac:dyDescent="0.25">
      <c r="I7203" s="23"/>
    </row>
    <row r="7204" spans="9:9" x14ac:dyDescent="0.25">
      <c r="I7204" s="23"/>
    </row>
    <row r="7205" spans="9:9" x14ac:dyDescent="0.25">
      <c r="I7205" s="23"/>
    </row>
    <row r="7206" spans="9:9" x14ac:dyDescent="0.25">
      <c r="I7206" s="23"/>
    </row>
    <row r="7207" spans="9:9" x14ac:dyDescent="0.25">
      <c r="I7207" s="23"/>
    </row>
    <row r="7208" spans="9:9" x14ac:dyDescent="0.25">
      <c r="I7208" s="23"/>
    </row>
    <row r="7209" spans="9:9" x14ac:dyDescent="0.25">
      <c r="I7209" s="23"/>
    </row>
    <row r="7210" spans="9:9" x14ac:dyDescent="0.25">
      <c r="I7210" s="23"/>
    </row>
    <row r="7211" spans="9:9" x14ac:dyDescent="0.25">
      <c r="I7211" s="23"/>
    </row>
    <row r="7212" spans="9:9" x14ac:dyDescent="0.25">
      <c r="I7212" s="23"/>
    </row>
    <row r="7213" spans="9:9" x14ac:dyDescent="0.25">
      <c r="I7213" s="23"/>
    </row>
    <row r="7214" spans="9:9" x14ac:dyDescent="0.25">
      <c r="I7214" s="23"/>
    </row>
    <row r="7215" spans="9:9" x14ac:dyDescent="0.25">
      <c r="I7215" s="23"/>
    </row>
    <row r="7216" spans="9:9" x14ac:dyDescent="0.25">
      <c r="I7216" s="23"/>
    </row>
    <row r="7217" spans="9:9" x14ac:dyDescent="0.25">
      <c r="I7217" s="23"/>
    </row>
    <row r="7218" spans="9:9" x14ac:dyDescent="0.25">
      <c r="I7218" s="23"/>
    </row>
    <row r="7219" spans="9:9" x14ac:dyDescent="0.25">
      <c r="I7219" s="23"/>
    </row>
    <row r="7220" spans="9:9" x14ac:dyDescent="0.25">
      <c r="I7220" s="23"/>
    </row>
    <row r="7221" spans="9:9" x14ac:dyDescent="0.25">
      <c r="I7221" s="23"/>
    </row>
    <row r="7222" spans="9:9" x14ac:dyDescent="0.25">
      <c r="I7222" s="23"/>
    </row>
    <row r="7223" spans="9:9" x14ac:dyDescent="0.25">
      <c r="I7223" s="23"/>
    </row>
    <row r="7224" spans="9:9" x14ac:dyDescent="0.25">
      <c r="I7224" s="23"/>
    </row>
    <row r="7225" spans="9:9" x14ac:dyDescent="0.25">
      <c r="I7225" s="23"/>
    </row>
    <row r="7226" spans="9:9" x14ac:dyDescent="0.25">
      <c r="I7226" s="23"/>
    </row>
    <row r="7227" spans="9:9" x14ac:dyDescent="0.25">
      <c r="I7227" s="23"/>
    </row>
    <row r="7228" spans="9:9" x14ac:dyDescent="0.25">
      <c r="I7228" s="23"/>
    </row>
    <row r="7229" spans="9:9" x14ac:dyDescent="0.25">
      <c r="I7229" s="23"/>
    </row>
    <row r="7230" spans="9:9" x14ac:dyDescent="0.25">
      <c r="I7230" s="23"/>
    </row>
    <row r="7231" spans="9:9" x14ac:dyDescent="0.25">
      <c r="I7231" s="23"/>
    </row>
    <row r="7232" spans="9:9" x14ac:dyDescent="0.25">
      <c r="I7232" s="23"/>
    </row>
    <row r="7233" spans="9:9" x14ac:dyDescent="0.25">
      <c r="I7233" s="23"/>
    </row>
    <row r="7234" spans="9:9" x14ac:dyDescent="0.25">
      <c r="I7234" s="23"/>
    </row>
    <row r="7235" spans="9:9" x14ac:dyDescent="0.25">
      <c r="I7235" s="23"/>
    </row>
    <row r="7236" spans="9:9" x14ac:dyDescent="0.25">
      <c r="I7236" s="23"/>
    </row>
    <row r="7237" spans="9:9" x14ac:dyDescent="0.25">
      <c r="I7237" s="23"/>
    </row>
    <row r="7238" spans="9:9" x14ac:dyDescent="0.25">
      <c r="I7238" s="23"/>
    </row>
    <row r="7239" spans="9:9" x14ac:dyDescent="0.25">
      <c r="I7239" s="23"/>
    </row>
    <row r="7240" spans="9:9" x14ac:dyDescent="0.25">
      <c r="I7240" s="23"/>
    </row>
    <row r="7241" spans="9:9" x14ac:dyDescent="0.25">
      <c r="I7241" s="23"/>
    </row>
    <row r="7242" spans="9:9" x14ac:dyDescent="0.25">
      <c r="I7242" s="23"/>
    </row>
    <row r="7243" spans="9:9" x14ac:dyDescent="0.25">
      <c r="I7243" s="23"/>
    </row>
    <row r="7244" spans="9:9" x14ac:dyDescent="0.25">
      <c r="I7244" s="23"/>
    </row>
    <row r="7245" spans="9:9" x14ac:dyDescent="0.25">
      <c r="I7245" s="23"/>
    </row>
    <row r="7246" spans="9:9" x14ac:dyDescent="0.25">
      <c r="I7246" s="23"/>
    </row>
    <row r="7247" spans="9:9" x14ac:dyDescent="0.25">
      <c r="I7247" s="23"/>
    </row>
    <row r="7248" spans="9:9" x14ac:dyDescent="0.25">
      <c r="I7248" s="23"/>
    </row>
    <row r="7249" spans="9:9" x14ac:dyDescent="0.25">
      <c r="I7249" s="23"/>
    </row>
    <row r="7250" spans="9:9" x14ac:dyDescent="0.25">
      <c r="I7250" s="23"/>
    </row>
    <row r="7251" spans="9:9" x14ac:dyDescent="0.25">
      <c r="I7251" s="23"/>
    </row>
    <row r="7252" spans="9:9" x14ac:dyDescent="0.25">
      <c r="I7252" s="23"/>
    </row>
    <row r="7253" spans="9:9" x14ac:dyDescent="0.25">
      <c r="I7253" s="23"/>
    </row>
    <row r="7254" spans="9:9" x14ac:dyDescent="0.25">
      <c r="I7254" s="23"/>
    </row>
    <row r="7255" spans="9:9" x14ac:dyDescent="0.25">
      <c r="I7255" s="23"/>
    </row>
    <row r="7256" spans="9:9" x14ac:dyDescent="0.25">
      <c r="I7256" s="23"/>
    </row>
    <row r="7257" spans="9:9" x14ac:dyDescent="0.25">
      <c r="I7257" s="23"/>
    </row>
    <row r="7258" spans="9:9" x14ac:dyDescent="0.25">
      <c r="I7258" s="23"/>
    </row>
    <row r="7259" spans="9:9" x14ac:dyDescent="0.25">
      <c r="I7259" s="23"/>
    </row>
    <row r="7260" spans="9:9" x14ac:dyDescent="0.25">
      <c r="I7260" s="23"/>
    </row>
    <row r="7261" spans="9:9" x14ac:dyDescent="0.25">
      <c r="I7261" s="23"/>
    </row>
    <row r="7262" spans="9:9" x14ac:dyDescent="0.25">
      <c r="I7262" s="23"/>
    </row>
    <row r="7263" spans="9:9" x14ac:dyDescent="0.25">
      <c r="I7263" s="23"/>
    </row>
    <row r="7264" spans="9:9" x14ac:dyDescent="0.25">
      <c r="I7264" s="23"/>
    </row>
    <row r="7265" spans="9:9" x14ac:dyDescent="0.25">
      <c r="I7265" s="23"/>
    </row>
    <row r="7266" spans="9:9" x14ac:dyDescent="0.25">
      <c r="I7266" s="23"/>
    </row>
    <row r="7267" spans="9:9" x14ac:dyDescent="0.25">
      <c r="I7267" s="23"/>
    </row>
    <row r="7268" spans="9:9" x14ac:dyDescent="0.25">
      <c r="I7268" s="23"/>
    </row>
    <row r="7269" spans="9:9" x14ac:dyDescent="0.25">
      <c r="I7269" s="23"/>
    </row>
    <row r="7270" spans="9:9" x14ac:dyDescent="0.25">
      <c r="I7270" s="23"/>
    </row>
    <row r="7271" spans="9:9" x14ac:dyDescent="0.25">
      <c r="I7271" s="23"/>
    </row>
    <row r="7272" spans="9:9" x14ac:dyDescent="0.25">
      <c r="I7272" s="23"/>
    </row>
    <row r="7273" spans="9:9" x14ac:dyDescent="0.25">
      <c r="I7273" s="23"/>
    </row>
    <row r="7274" spans="9:9" x14ac:dyDescent="0.25">
      <c r="I7274" s="23"/>
    </row>
    <row r="7275" spans="9:9" x14ac:dyDescent="0.25">
      <c r="I7275" s="23"/>
    </row>
    <row r="7276" spans="9:9" x14ac:dyDescent="0.25">
      <c r="I7276" s="23"/>
    </row>
    <row r="7277" spans="9:9" x14ac:dyDescent="0.25">
      <c r="I7277" s="23"/>
    </row>
    <row r="7278" spans="9:9" x14ac:dyDescent="0.25">
      <c r="I7278" s="23"/>
    </row>
    <row r="7279" spans="9:9" x14ac:dyDescent="0.25">
      <c r="I7279" s="23"/>
    </row>
    <row r="7280" spans="9:9" x14ac:dyDescent="0.25">
      <c r="I7280" s="23"/>
    </row>
    <row r="7281" spans="9:9" x14ac:dyDescent="0.25">
      <c r="I7281" s="23"/>
    </row>
    <row r="7282" spans="9:9" x14ac:dyDescent="0.25">
      <c r="I7282" s="23"/>
    </row>
    <row r="7283" spans="9:9" x14ac:dyDescent="0.25">
      <c r="I7283" s="23"/>
    </row>
    <row r="7284" spans="9:9" x14ac:dyDescent="0.25">
      <c r="I7284" s="23"/>
    </row>
    <row r="7285" spans="9:9" x14ac:dyDescent="0.25">
      <c r="I7285" s="23"/>
    </row>
    <row r="7286" spans="9:9" x14ac:dyDescent="0.25">
      <c r="I7286" s="23"/>
    </row>
    <row r="7287" spans="9:9" x14ac:dyDescent="0.25">
      <c r="I7287" s="23"/>
    </row>
    <row r="7288" spans="9:9" x14ac:dyDescent="0.25">
      <c r="I7288" s="23"/>
    </row>
    <row r="7289" spans="9:9" x14ac:dyDescent="0.25">
      <c r="I7289" s="23"/>
    </row>
    <row r="7290" spans="9:9" x14ac:dyDescent="0.25">
      <c r="I7290" s="23"/>
    </row>
    <row r="7291" spans="9:9" x14ac:dyDescent="0.25">
      <c r="I7291" s="23"/>
    </row>
    <row r="7292" spans="9:9" x14ac:dyDescent="0.25">
      <c r="I7292" s="23"/>
    </row>
    <row r="7293" spans="9:9" x14ac:dyDescent="0.25">
      <c r="I7293" s="23"/>
    </row>
    <row r="7294" spans="9:9" x14ac:dyDescent="0.25">
      <c r="I7294" s="23"/>
    </row>
    <row r="7295" spans="9:9" x14ac:dyDescent="0.25">
      <c r="I7295" s="23"/>
    </row>
    <row r="7296" spans="9:9" x14ac:dyDescent="0.25">
      <c r="I7296" s="23"/>
    </row>
    <row r="7297" spans="9:9" x14ac:dyDescent="0.25">
      <c r="I7297" s="23"/>
    </row>
    <row r="7298" spans="9:9" x14ac:dyDescent="0.25">
      <c r="I7298" s="23"/>
    </row>
    <row r="7299" spans="9:9" x14ac:dyDescent="0.25">
      <c r="I7299" s="23"/>
    </row>
    <row r="7300" spans="9:9" x14ac:dyDescent="0.25">
      <c r="I7300" s="23"/>
    </row>
    <row r="7301" spans="9:9" x14ac:dyDescent="0.25">
      <c r="I7301" s="23"/>
    </row>
    <row r="7302" spans="9:9" x14ac:dyDescent="0.25">
      <c r="I7302" s="23"/>
    </row>
    <row r="7303" spans="9:9" x14ac:dyDescent="0.25">
      <c r="I7303" s="23"/>
    </row>
    <row r="7304" spans="9:9" x14ac:dyDescent="0.25">
      <c r="I7304" s="23"/>
    </row>
    <row r="7305" spans="9:9" x14ac:dyDescent="0.25">
      <c r="I7305" s="23"/>
    </row>
    <row r="7306" spans="9:9" x14ac:dyDescent="0.25">
      <c r="I7306" s="23"/>
    </row>
    <row r="7307" spans="9:9" x14ac:dyDescent="0.25">
      <c r="I7307" s="23"/>
    </row>
    <row r="7308" spans="9:9" x14ac:dyDescent="0.25">
      <c r="I7308" s="23"/>
    </row>
    <row r="7309" spans="9:9" x14ac:dyDescent="0.25">
      <c r="I7309" s="23"/>
    </row>
    <row r="7310" spans="9:9" x14ac:dyDescent="0.25">
      <c r="I7310" s="23"/>
    </row>
    <row r="7311" spans="9:9" x14ac:dyDescent="0.25">
      <c r="I7311" s="23"/>
    </row>
    <row r="7312" spans="9:9" x14ac:dyDescent="0.25">
      <c r="I7312" s="23"/>
    </row>
    <row r="7313" spans="9:9" x14ac:dyDescent="0.25">
      <c r="I7313" s="23"/>
    </row>
    <row r="7314" spans="9:9" x14ac:dyDescent="0.25">
      <c r="I7314" s="23"/>
    </row>
    <row r="7315" spans="9:9" x14ac:dyDescent="0.25">
      <c r="I7315" s="23"/>
    </row>
    <row r="7316" spans="9:9" x14ac:dyDescent="0.25">
      <c r="I7316" s="23"/>
    </row>
    <row r="7317" spans="9:9" x14ac:dyDescent="0.25">
      <c r="I7317" s="23"/>
    </row>
    <row r="7318" spans="9:9" x14ac:dyDescent="0.25">
      <c r="I7318" s="23"/>
    </row>
    <row r="7319" spans="9:9" x14ac:dyDescent="0.25">
      <c r="I7319" s="23"/>
    </row>
    <row r="7320" spans="9:9" x14ac:dyDescent="0.25">
      <c r="I7320" s="23"/>
    </row>
    <row r="7321" spans="9:9" x14ac:dyDescent="0.25">
      <c r="I7321" s="23"/>
    </row>
    <row r="7322" spans="9:9" x14ac:dyDescent="0.25">
      <c r="I7322" s="23"/>
    </row>
    <row r="7323" spans="9:9" x14ac:dyDescent="0.25">
      <c r="I7323" s="23"/>
    </row>
    <row r="7324" spans="9:9" x14ac:dyDescent="0.25">
      <c r="I7324" s="23"/>
    </row>
    <row r="7325" spans="9:9" x14ac:dyDescent="0.25">
      <c r="I7325" s="23"/>
    </row>
    <row r="7326" spans="9:9" x14ac:dyDescent="0.25">
      <c r="I7326" s="23"/>
    </row>
    <row r="7327" spans="9:9" x14ac:dyDescent="0.25">
      <c r="I7327" s="23"/>
    </row>
    <row r="7328" spans="9:9" x14ac:dyDescent="0.25">
      <c r="I7328" s="23"/>
    </row>
    <row r="7329" spans="9:9" x14ac:dyDescent="0.25">
      <c r="I7329" s="23"/>
    </row>
    <row r="7330" spans="9:9" x14ac:dyDescent="0.25">
      <c r="I7330" s="23"/>
    </row>
    <row r="7331" spans="9:9" x14ac:dyDescent="0.25">
      <c r="I7331" s="23"/>
    </row>
    <row r="7332" spans="9:9" x14ac:dyDescent="0.25">
      <c r="I7332" s="23"/>
    </row>
    <row r="7333" spans="9:9" x14ac:dyDescent="0.25">
      <c r="I7333" s="23"/>
    </row>
    <row r="7334" spans="9:9" x14ac:dyDescent="0.25">
      <c r="I7334" s="23"/>
    </row>
    <row r="7335" spans="9:9" x14ac:dyDescent="0.25">
      <c r="I7335" s="23"/>
    </row>
    <row r="7336" spans="9:9" x14ac:dyDescent="0.25">
      <c r="I7336" s="23"/>
    </row>
    <row r="7337" spans="9:9" x14ac:dyDescent="0.25">
      <c r="I7337" s="23"/>
    </row>
    <row r="7338" spans="9:9" x14ac:dyDescent="0.25">
      <c r="I7338" s="23"/>
    </row>
    <row r="7339" spans="9:9" x14ac:dyDescent="0.25">
      <c r="I7339" s="23"/>
    </row>
    <row r="7340" spans="9:9" x14ac:dyDescent="0.25">
      <c r="I7340" s="23"/>
    </row>
    <row r="7341" spans="9:9" x14ac:dyDescent="0.25">
      <c r="I7341" s="23"/>
    </row>
    <row r="7342" spans="9:9" x14ac:dyDescent="0.25">
      <c r="I7342" s="23"/>
    </row>
    <row r="7343" spans="9:9" x14ac:dyDescent="0.25">
      <c r="I7343" s="23"/>
    </row>
    <row r="7344" spans="9:9" x14ac:dyDescent="0.25">
      <c r="I7344" s="23"/>
    </row>
    <row r="7345" spans="9:9" x14ac:dyDescent="0.25">
      <c r="I7345" s="23"/>
    </row>
    <row r="7346" spans="9:9" x14ac:dyDescent="0.25">
      <c r="I7346" s="23"/>
    </row>
    <row r="7347" spans="9:9" x14ac:dyDescent="0.25">
      <c r="I7347" s="23"/>
    </row>
    <row r="7348" spans="9:9" x14ac:dyDescent="0.25">
      <c r="I7348" s="23"/>
    </row>
    <row r="7349" spans="9:9" x14ac:dyDescent="0.25">
      <c r="I7349" s="23"/>
    </row>
    <row r="7350" spans="9:9" x14ac:dyDescent="0.25">
      <c r="I7350" s="23"/>
    </row>
    <row r="7351" spans="9:9" x14ac:dyDescent="0.25">
      <c r="I7351" s="23"/>
    </row>
    <row r="7352" spans="9:9" x14ac:dyDescent="0.25">
      <c r="I7352" s="23"/>
    </row>
    <row r="7353" spans="9:9" x14ac:dyDescent="0.25">
      <c r="I7353" s="23"/>
    </row>
    <row r="7354" spans="9:9" x14ac:dyDescent="0.25">
      <c r="I7354" s="23"/>
    </row>
    <row r="7355" spans="9:9" x14ac:dyDescent="0.25">
      <c r="I7355" s="23"/>
    </row>
    <row r="7356" spans="9:9" x14ac:dyDescent="0.25">
      <c r="I7356" s="23"/>
    </row>
    <row r="7357" spans="9:9" x14ac:dyDescent="0.25">
      <c r="I7357" s="23"/>
    </row>
    <row r="7358" spans="9:9" x14ac:dyDescent="0.25">
      <c r="I7358" s="23"/>
    </row>
    <row r="7359" spans="9:9" x14ac:dyDescent="0.25">
      <c r="I7359" s="23"/>
    </row>
    <row r="7360" spans="9:9" x14ac:dyDescent="0.25">
      <c r="I7360" s="23"/>
    </row>
    <row r="7361" spans="9:9" x14ac:dyDescent="0.25">
      <c r="I7361" s="23"/>
    </row>
    <row r="7362" spans="9:9" x14ac:dyDescent="0.25">
      <c r="I7362" s="23"/>
    </row>
    <row r="7363" spans="9:9" x14ac:dyDescent="0.25">
      <c r="I7363" s="23"/>
    </row>
    <row r="7364" spans="9:9" x14ac:dyDescent="0.25">
      <c r="I7364" s="23"/>
    </row>
    <row r="7365" spans="9:9" x14ac:dyDescent="0.25">
      <c r="I7365" s="23"/>
    </row>
    <row r="7366" spans="9:9" x14ac:dyDescent="0.25">
      <c r="I7366" s="23"/>
    </row>
    <row r="7367" spans="9:9" x14ac:dyDescent="0.25">
      <c r="I7367" s="23"/>
    </row>
    <row r="7368" spans="9:9" x14ac:dyDescent="0.25">
      <c r="I7368" s="23"/>
    </row>
    <row r="7369" spans="9:9" x14ac:dyDescent="0.25">
      <c r="I7369" s="23"/>
    </row>
    <row r="7370" spans="9:9" x14ac:dyDescent="0.25">
      <c r="I7370" s="23"/>
    </row>
    <row r="7371" spans="9:9" x14ac:dyDescent="0.25">
      <c r="I7371" s="23"/>
    </row>
    <row r="7372" spans="9:9" x14ac:dyDescent="0.25">
      <c r="I7372" s="23"/>
    </row>
    <row r="7373" spans="9:9" x14ac:dyDescent="0.25">
      <c r="I7373" s="23"/>
    </row>
    <row r="7374" spans="9:9" x14ac:dyDescent="0.25">
      <c r="I7374" s="23"/>
    </row>
    <row r="7375" spans="9:9" x14ac:dyDescent="0.25">
      <c r="I7375" s="23"/>
    </row>
    <row r="7376" spans="9:9" x14ac:dyDescent="0.25">
      <c r="I7376" s="23"/>
    </row>
    <row r="7377" spans="9:9" x14ac:dyDescent="0.25">
      <c r="I7377" s="23"/>
    </row>
    <row r="7378" spans="9:9" x14ac:dyDescent="0.25">
      <c r="I7378" s="23"/>
    </row>
    <row r="7379" spans="9:9" x14ac:dyDescent="0.25">
      <c r="I7379" s="23"/>
    </row>
    <row r="7380" spans="9:9" x14ac:dyDescent="0.25">
      <c r="I7380" s="23"/>
    </row>
    <row r="7381" spans="9:9" x14ac:dyDescent="0.25">
      <c r="I7381" s="23"/>
    </row>
    <row r="7382" spans="9:9" x14ac:dyDescent="0.25">
      <c r="I7382" s="23"/>
    </row>
    <row r="7383" spans="9:9" x14ac:dyDescent="0.25">
      <c r="I7383" s="23"/>
    </row>
    <row r="7384" spans="9:9" x14ac:dyDescent="0.25">
      <c r="I7384" s="23"/>
    </row>
    <row r="7385" spans="9:9" x14ac:dyDescent="0.25">
      <c r="I7385" s="23"/>
    </row>
    <row r="7386" spans="9:9" x14ac:dyDescent="0.25">
      <c r="I7386" s="23"/>
    </row>
    <row r="7387" spans="9:9" x14ac:dyDescent="0.25">
      <c r="I7387" s="23"/>
    </row>
    <row r="7388" spans="9:9" x14ac:dyDescent="0.25">
      <c r="I7388" s="23"/>
    </row>
    <row r="7389" spans="9:9" x14ac:dyDescent="0.25">
      <c r="I7389" s="23"/>
    </row>
    <row r="7390" spans="9:9" x14ac:dyDescent="0.25">
      <c r="I7390" s="23"/>
    </row>
    <row r="7391" spans="9:9" x14ac:dyDescent="0.25">
      <c r="I7391" s="23"/>
    </row>
    <row r="7392" spans="9:9" x14ac:dyDescent="0.25">
      <c r="I7392" s="23"/>
    </row>
    <row r="7393" spans="9:9" x14ac:dyDescent="0.25">
      <c r="I7393" s="23"/>
    </row>
    <row r="7394" spans="9:9" x14ac:dyDescent="0.25">
      <c r="I7394" s="23"/>
    </row>
    <row r="7395" spans="9:9" x14ac:dyDescent="0.25">
      <c r="I7395" s="23"/>
    </row>
    <row r="7396" spans="9:9" x14ac:dyDescent="0.25">
      <c r="I7396" s="23"/>
    </row>
    <row r="7397" spans="9:9" x14ac:dyDescent="0.25">
      <c r="I7397" s="23"/>
    </row>
    <row r="7398" spans="9:9" x14ac:dyDescent="0.25">
      <c r="I7398" s="23"/>
    </row>
    <row r="7399" spans="9:9" x14ac:dyDescent="0.25">
      <c r="I7399" s="23"/>
    </row>
    <row r="7400" spans="9:9" x14ac:dyDescent="0.25">
      <c r="I7400" s="23"/>
    </row>
    <row r="7401" spans="9:9" x14ac:dyDescent="0.25">
      <c r="I7401" s="23"/>
    </row>
    <row r="7402" spans="9:9" x14ac:dyDescent="0.25">
      <c r="I7402" s="23"/>
    </row>
    <row r="7403" spans="9:9" x14ac:dyDescent="0.25">
      <c r="I7403" s="23"/>
    </row>
    <row r="7404" spans="9:9" x14ac:dyDescent="0.25">
      <c r="I7404" s="23"/>
    </row>
    <row r="7405" spans="9:9" x14ac:dyDescent="0.25">
      <c r="I7405" s="23"/>
    </row>
    <row r="7406" spans="9:9" x14ac:dyDescent="0.25">
      <c r="I7406" s="23"/>
    </row>
    <row r="7407" spans="9:9" x14ac:dyDescent="0.25">
      <c r="I7407" s="23"/>
    </row>
    <row r="7408" spans="9:9" x14ac:dyDescent="0.25">
      <c r="I7408" s="23"/>
    </row>
    <row r="7409" spans="9:9" x14ac:dyDescent="0.25">
      <c r="I7409" s="23"/>
    </row>
    <row r="7410" spans="9:9" x14ac:dyDescent="0.25">
      <c r="I7410" s="23"/>
    </row>
    <row r="7411" spans="9:9" x14ac:dyDescent="0.25">
      <c r="I7411" s="23"/>
    </row>
    <row r="7412" spans="9:9" x14ac:dyDescent="0.25">
      <c r="I7412" s="23"/>
    </row>
    <row r="7413" spans="9:9" x14ac:dyDescent="0.25">
      <c r="I7413" s="23"/>
    </row>
    <row r="7414" spans="9:9" x14ac:dyDescent="0.25">
      <c r="I7414" s="23"/>
    </row>
    <row r="7415" spans="9:9" x14ac:dyDescent="0.25">
      <c r="I7415" s="23"/>
    </row>
    <row r="7416" spans="9:9" x14ac:dyDescent="0.25">
      <c r="I7416" s="23"/>
    </row>
    <row r="7417" spans="9:9" x14ac:dyDescent="0.25">
      <c r="I7417" s="23"/>
    </row>
    <row r="7418" spans="9:9" x14ac:dyDescent="0.25">
      <c r="I7418" s="23"/>
    </row>
    <row r="7419" spans="9:9" x14ac:dyDescent="0.25">
      <c r="I7419" s="23"/>
    </row>
    <row r="7420" spans="9:9" x14ac:dyDescent="0.25">
      <c r="I7420" s="23"/>
    </row>
    <row r="7421" spans="9:9" x14ac:dyDescent="0.25">
      <c r="I7421" s="23"/>
    </row>
    <row r="7422" spans="9:9" x14ac:dyDescent="0.25">
      <c r="I7422" s="23"/>
    </row>
    <row r="7423" spans="9:9" x14ac:dyDescent="0.25">
      <c r="I7423" s="23"/>
    </row>
    <row r="7424" spans="9:9" x14ac:dyDescent="0.25">
      <c r="I7424" s="23"/>
    </row>
    <row r="7425" spans="9:9" x14ac:dyDescent="0.25">
      <c r="I7425" s="23"/>
    </row>
    <row r="7426" spans="9:9" x14ac:dyDescent="0.25">
      <c r="I7426" s="23"/>
    </row>
    <row r="7427" spans="9:9" x14ac:dyDescent="0.25">
      <c r="I7427" s="23"/>
    </row>
    <row r="7428" spans="9:9" x14ac:dyDescent="0.25">
      <c r="I7428" s="23"/>
    </row>
    <row r="7429" spans="9:9" x14ac:dyDescent="0.25">
      <c r="I7429" s="23"/>
    </row>
    <row r="7430" spans="9:9" x14ac:dyDescent="0.25">
      <c r="I7430" s="23"/>
    </row>
    <row r="7431" spans="9:9" x14ac:dyDescent="0.25">
      <c r="I7431" s="23"/>
    </row>
    <row r="7432" spans="9:9" x14ac:dyDescent="0.25">
      <c r="I7432" s="23"/>
    </row>
    <row r="7433" spans="9:9" x14ac:dyDescent="0.25">
      <c r="I7433" s="23"/>
    </row>
    <row r="7434" spans="9:9" x14ac:dyDescent="0.25">
      <c r="I7434" s="23"/>
    </row>
    <row r="7435" spans="9:9" x14ac:dyDescent="0.25">
      <c r="I7435" s="23"/>
    </row>
    <row r="7436" spans="9:9" x14ac:dyDescent="0.25">
      <c r="I7436" s="23"/>
    </row>
    <row r="7437" spans="9:9" x14ac:dyDescent="0.25">
      <c r="I7437" s="23"/>
    </row>
    <row r="7438" spans="9:9" x14ac:dyDescent="0.25">
      <c r="I7438" s="23"/>
    </row>
    <row r="7439" spans="9:9" x14ac:dyDescent="0.25">
      <c r="I7439" s="23"/>
    </row>
    <row r="7440" spans="9:9" x14ac:dyDescent="0.25">
      <c r="I7440" s="23"/>
    </row>
    <row r="7441" spans="9:9" x14ac:dyDescent="0.25">
      <c r="I7441" s="23"/>
    </row>
    <row r="7442" spans="9:9" x14ac:dyDescent="0.25">
      <c r="I7442" s="23"/>
    </row>
    <row r="7443" spans="9:9" x14ac:dyDescent="0.25">
      <c r="I7443" s="23"/>
    </row>
    <row r="7444" spans="9:9" x14ac:dyDescent="0.25">
      <c r="I7444" s="23"/>
    </row>
    <row r="7445" spans="9:9" x14ac:dyDescent="0.25">
      <c r="I7445" s="23"/>
    </row>
    <row r="7446" spans="9:9" x14ac:dyDescent="0.25">
      <c r="I7446" s="23"/>
    </row>
    <row r="7447" spans="9:9" x14ac:dyDescent="0.25">
      <c r="I7447" s="23"/>
    </row>
    <row r="7448" spans="9:9" x14ac:dyDescent="0.25">
      <c r="I7448" s="23"/>
    </row>
    <row r="7449" spans="9:9" x14ac:dyDescent="0.25">
      <c r="I7449" s="23"/>
    </row>
    <row r="7450" spans="9:9" x14ac:dyDescent="0.25">
      <c r="I7450" s="23"/>
    </row>
    <row r="7451" spans="9:9" x14ac:dyDescent="0.25">
      <c r="I7451" s="23"/>
    </row>
    <row r="7452" spans="9:9" x14ac:dyDescent="0.25">
      <c r="I7452" s="23"/>
    </row>
    <row r="7453" spans="9:9" x14ac:dyDescent="0.25">
      <c r="I7453" s="23"/>
    </row>
    <row r="7454" spans="9:9" x14ac:dyDescent="0.25">
      <c r="I7454" s="23"/>
    </row>
    <row r="7455" spans="9:9" x14ac:dyDescent="0.25">
      <c r="I7455" s="23"/>
    </row>
    <row r="7456" spans="9:9" x14ac:dyDescent="0.25">
      <c r="I7456" s="23"/>
    </row>
    <row r="7457" spans="9:9" x14ac:dyDescent="0.25">
      <c r="I7457" s="23"/>
    </row>
    <row r="7458" spans="9:9" x14ac:dyDescent="0.25">
      <c r="I7458" s="23"/>
    </row>
    <row r="7459" spans="9:9" x14ac:dyDescent="0.25">
      <c r="I7459" s="23"/>
    </row>
    <row r="7460" spans="9:9" x14ac:dyDescent="0.25">
      <c r="I7460" s="23"/>
    </row>
    <row r="7461" spans="9:9" x14ac:dyDescent="0.25">
      <c r="I7461" s="23"/>
    </row>
    <row r="7462" spans="9:9" x14ac:dyDescent="0.25">
      <c r="I7462" s="23"/>
    </row>
    <row r="7463" spans="9:9" x14ac:dyDescent="0.25">
      <c r="I7463" s="23"/>
    </row>
    <row r="7464" spans="9:9" x14ac:dyDescent="0.25">
      <c r="I7464" s="23"/>
    </row>
    <row r="7465" spans="9:9" x14ac:dyDescent="0.25">
      <c r="I7465" s="23"/>
    </row>
    <row r="7466" spans="9:9" x14ac:dyDescent="0.25">
      <c r="I7466" s="23"/>
    </row>
    <row r="7467" spans="9:9" x14ac:dyDescent="0.25">
      <c r="I7467" s="23"/>
    </row>
    <row r="7468" spans="9:9" x14ac:dyDescent="0.25">
      <c r="I7468" s="23"/>
    </row>
    <row r="7469" spans="9:9" x14ac:dyDescent="0.25">
      <c r="I7469" s="23"/>
    </row>
    <row r="7470" spans="9:9" x14ac:dyDescent="0.25">
      <c r="I7470" s="23"/>
    </row>
    <row r="7471" spans="9:9" x14ac:dyDescent="0.25">
      <c r="I7471" s="23"/>
    </row>
    <row r="7472" spans="9:9" x14ac:dyDescent="0.25">
      <c r="I7472" s="23"/>
    </row>
    <row r="7473" spans="9:9" x14ac:dyDescent="0.25">
      <c r="I7473" s="23"/>
    </row>
    <row r="7474" spans="9:9" x14ac:dyDescent="0.25">
      <c r="I7474" s="23"/>
    </row>
    <row r="7475" spans="9:9" x14ac:dyDescent="0.25">
      <c r="I7475" s="23"/>
    </row>
    <row r="7476" spans="9:9" x14ac:dyDescent="0.25">
      <c r="I7476" s="23"/>
    </row>
    <row r="7477" spans="9:9" x14ac:dyDescent="0.25">
      <c r="I7477" s="23"/>
    </row>
    <row r="7478" spans="9:9" x14ac:dyDescent="0.25">
      <c r="I7478" s="23"/>
    </row>
    <row r="7479" spans="9:9" x14ac:dyDescent="0.25">
      <c r="I7479" s="23"/>
    </row>
    <row r="7480" spans="9:9" x14ac:dyDescent="0.25">
      <c r="I7480" s="23"/>
    </row>
    <row r="7481" spans="9:9" x14ac:dyDescent="0.25">
      <c r="I7481" s="23"/>
    </row>
    <row r="7482" spans="9:9" x14ac:dyDescent="0.25">
      <c r="I7482" s="23"/>
    </row>
    <row r="7483" spans="9:9" x14ac:dyDescent="0.25">
      <c r="I7483" s="23"/>
    </row>
    <row r="7484" spans="9:9" x14ac:dyDescent="0.25">
      <c r="I7484" s="23"/>
    </row>
    <row r="7485" spans="9:9" x14ac:dyDescent="0.25">
      <c r="I7485" s="23"/>
    </row>
    <row r="7486" spans="9:9" x14ac:dyDescent="0.25">
      <c r="I7486" s="23"/>
    </row>
    <row r="7487" spans="9:9" x14ac:dyDescent="0.25">
      <c r="I7487" s="23"/>
    </row>
    <row r="7488" spans="9:9" x14ac:dyDescent="0.25">
      <c r="I7488" s="23"/>
    </row>
    <row r="7489" spans="9:9" x14ac:dyDescent="0.25">
      <c r="I7489" s="23"/>
    </row>
    <row r="7490" spans="9:9" x14ac:dyDescent="0.25">
      <c r="I7490" s="23"/>
    </row>
    <row r="7491" spans="9:9" x14ac:dyDescent="0.25">
      <c r="I7491" s="23"/>
    </row>
    <row r="7492" spans="9:9" x14ac:dyDescent="0.25">
      <c r="I7492" s="23"/>
    </row>
    <row r="7493" spans="9:9" x14ac:dyDescent="0.25">
      <c r="I7493" s="23"/>
    </row>
    <row r="7494" spans="9:9" x14ac:dyDescent="0.25">
      <c r="I7494" s="23"/>
    </row>
    <row r="7495" spans="9:9" x14ac:dyDescent="0.25">
      <c r="I7495" s="23"/>
    </row>
    <row r="7496" spans="9:9" x14ac:dyDescent="0.25">
      <c r="I7496" s="23"/>
    </row>
    <row r="7497" spans="9:9" x14ac:dyDescent="0.25">
      <c r="I7497" s="23"/>
    </row>
    <row r="7498" spans="9:9" x14ac:dyDescent="0.25">
      <c r="I7498" s="23"/>
    </row>
    <row r="7499" spans="9:9" x14ac:dyDescent="0.25">
      <c r="I7499" s="23"/>
    </row>
    <row r="7500" spans="9:9" x14ac:dyDescent="0.25">
      <c r="I7500" s="23"/>
    </row>
    <row r="7501" spans="9:9" x14ac:dyDescent="0.25">
      <c r="I7501" s="23"/>
    </row>
    <row r="7502" spans="9:9" x14ac:dyDescent="0.25">
      <c r="I7502" s="23"/>
    </row>
    <row r="7503" spans="9:9" x14ac:dyDescent="0.25">
      <c r="I7503" s="23"/>
    </row>
    <row r="7504" spans="9:9" x14ac:dyDescent="0.25">
      <c r="I7504" s="23"/>
    </row>
    <row r="7505" spans="9:9" x14ac:dyDescent="0.25">
      <c r="I7505" s="23"/>
    </row>
    <row r="7506" spans="9:9" x14ac:dyDescent="0.25">
      <c r="I7506" s="23"/>
    </row>
    <row r="7507" spans="9:9" x14ac:dyDescent="0.25">
      <c r="I7507" s="23"/>
    </row>
    <row r="7508" spans="9:9" x14ac:dyDescent="0.25">
      <c r="I7508" s="23"/>
    </row>
    <row r="7509" spans="9:9" x14ac:dyDescent="0.25">
      <c r="I7509" s="23"/>
    </row>
    <row r="7510" spans="9:9" x14ac:dyDescent="0.25">
      <c r="I7510" s="23"/>
    </row>
    <row r="7511" spans="9:9" x14ac:dyDescent="0.25">
      <c r="I7511" s="23"/>
    </row>
    <row r="7512" spans="9:9" x14ac:dyDescent="0.25">
      <c r="I7512" s="23"/>
    </row>
    <row r="7513" spans="9:9" x14ac:dyDescent="0.25">
      <c r="I7513" s="23"/>
    </row>
    <row r="7514" spans="9:9" x14ac:dyDescent="0.25">
      <c r="I7514" s="23"/>
    </row>
    <row r="7515" spans="9:9" x14ac:dyDescent="0.25">
      <c r="I7515" s="23"/>
    </row>
    <row r="7516" spans="9:9" x14ac:dyDescent="0.25">
      <c r="I7516" s="23"/>
    </row>
    <row r="7517" spans="9:9" x14ac:dyDescent="0.25">
      <c r="I7517" s="23"/>
    </row>
    <row r="7518" spans="9:9" x14ac:dyDescent="0.25">
      <c r="I7518" s="23"/>
    </row>
    <row r="7519" spans="9:9" x14ac:dyDescent="0.25">
      <c r="I7519" s="23"/>
    </row>
    <row r="7520" spans="9:9" x14ac:dyDescent="0.25">
      <c r="I7520" s="23"/>
    </row>
    <row r="7521" spans="9:9" x14ac:dyDescent="0.25">
      <c r="I7521" s="23"/>
    </row>
    <row r="7522" spans="9:9" x14ac:dyDescent="0.25">
      <c r="I7522" s="23"/>
    </row>
    <row r="7523" spans="9:9" x14ac:dyDescent="0.25">
      <c r="I7523" s="23"/>
    </row>
    <row r="7524" spans="9:9" x14ac:dyDescent="0.25">
      <c r="I7524" s="23"/>
    </row>
    <row r="7525" spans="9:9" x14ac:dyDescent="0.25">
      <c r="I7525" s="23"/>
    </row>
    <row r="7526" spans="9:9" x14ac:dyDescent="0.25">
      <c r="I7526" s="23"/>
    </row>
    <row r="7527" spans="9:9" x14ac:dyDescent="0.25">
      <c r="I7527" s="23"/>
    </row>
    <row r="7528" spans="9:9" x14ac:dyDescent="0.25">
      <c r="I7528" s="23"/>
    </row>
    <row r="7529" spans="9:9" x14ac:dyDescent="0.25">
      <c r="I7529" s="23"/>
    </row>
    <row r="7530" spans="9:9" x14ac:dyDescent="0.25">
      <c r="I7530" s="23"/>
    </row>
    <row r="7531" spans="9:9" x14ac:dyDescent="0.25">
      <c r="I7531" s="23"/>
    </row>
    <row r="7532" spans="9:9" x14ac:dyDescent="0.25">
      <c r="I7532" s="23"/>
    </row>
    <row r="7533" spans="9:9" x14ac:dyDescent="0.25">
      <c r="I7533" s="23"/>
    </row>
    <row r="7534" spans="9:9" x14ac:dyDescent="0.25">
      <c r="I7534" s="23"/>
    </row>
    <row r="7535" spans="9:9" x14ac:dyDescent="0.25">
      <c r="I7535" s="23"/>
    </row>
    <row r="7536" spans="9:9" x14ac:dyDescent="0.25">
      <c r="I7536" s="23"/>
    </row>
    <row r="7537" spans="9:9" x14ac:dyDescent="0.25">
      <c r="I7537" s="23"/>
    </row>
    <row r="7538" spans="9:9" x14ac:dyDescent="0.25">
      <c r="I7538" s="23"/>
    </row>
    <row r="7539" spans="9:9" x14ac:dyDescent="0.25">
      <c r="I7539" s="23"/>
    </row>
    <row r="7540" spans="9:9" x14ac:dyDescent="0.25">
      <c r="I7540" s="23"/>
    </row>
    <row r="7541" spans="9:9" x14ac:dyDescent="0.25">
      <c r="I7541" s="23"/>
    </row>
    <row r="7542" spans="9:9" x14ac:dyDescent="0.25">
      <c r="I7542" s="23"/>
    </row>
    <row r="7543" spans="9:9" x14ac:dyDescent="0.25">
      <c r="I7543" s="23"/>
    </row>
    <row r="7544" spans="9:9" x14ac:dyDescent="0.25">
      <c r="I7544" s="23"/>
    </row>
    <row r="7545" spans="9:9" x14ac:dyDescent="0.25">
      <c r="I7545" s="23"/>
    </row>
    <row r="7546" spans="9:9" x14ac:dyDescent="0.25">
      <c r="I7546" s="23"/>
    </row>
    <row r="7547" spans="9:9" x14ac:dyDescent="0.25">
      <c r="I7547" s="23"/>
    </row>
    <row r="7548" spans="9:9" x14ac:dyDescent="0.25">
      <c r="I7548" s="23"/>
    </row>
    <row r="7549" spans="9:9" x14ac:dyDescent="0.25">
      <c r="I7549" s="23"/>
    </row>
    <row r="7550" spans="9:9" x14ac:dyDescent="0.25">
      <c r="I7550" s="23"/>
    </row>
    <row r="7551" spans="9:9" x14ac:dyDescent="0.25">
      <c r="I7551" s="23"/>
    </row>
    <row r="7552" spans="9:9" x14ac:dyDescent="0.25">
      <c r="I7552" s="23"/>
    </row>
    <row r="7553" spans="9:9" x14ac:dyDescent="0.25">
      <c r="I7553" s="23"/>
    </row>
    <row r="7554" spans="9:9" x14ac:dyDescent="0.25">
      <c r="I7554" s="23"/>
    </row>
    <row r="7555" spans="9:9" x14ac:dyDescent="0.25">
      <c r="I7555" s="23"/>
    </row>
    <row r="7556" spans="9:9" x14ac:dyDescent="0.25">
      <c r="I7556" s="23"/>
    </row>
    <row r="7557" spans="9:9" x14ac:dyDescent="0.25">
      <c r="I7557" s="23"/>
    </row>
    <row r="7558" spans="9:9" x14ac:dyDescent="0.25">
      <c r="I7558" s="23"/>
    </row>
    <row r="7559" spans="9:9" x14ac:dyDescent="0.25">
      <c r="I7559" s="23"/>
    </row>
    <row r="7560" spans="9:9" x14ac:dyDescent="0.25">
      <c r="I7560" s="23"/>
    </row>
    <row r="7561" spans="9:9" x14ac:dyDescent="0.25">
      <c r="I7561" s="23"/>
    </row>
    <row r="7562" spans="9:9" x14ac:dyDescent="0.25">
      <c r="I7562" s="23"/>
    </row>
    <row r="7563" spans="9:9" x14ac:dyDescent="0.25">
      <c r="I7563" s="23"/>
    </row>
    <row r="7564" spans="9:9" x14ac:dyDescent="0.25">
      <c r="I7564" s="23"/>
    </row>
    <row r="7565" spans="9:9" x14ac:dyDescent="0.25">
      <c r="I7565" s="23"/>
    </row>
    <row r="7566" spans="9:9" x14ac:dyDescent="0.25">
      <c r="I7566" s="23"/>
    </row>
    <row r="7567" spans="9:9" x14ac:dyDescent="0.25">
      <c r="I7567" s="23"/>
    </row>
    <row r="7568" spans="9:9" x14ac:dyDescent="0.25">
      <c r="I7568" s="23"/>
    </row>
    <row r="7569" spans="9:9" x14ac:dyDescent="0.25">
      <c r="I7569" s="23"/>
    </row>
    <row r="7570" spans="9:9" x14ac:dyDescent="0.25">
      <c r="I7570" s="23"/>
    </row>
    <row r="7571" spans="9:9" x14ac:dyDescent="0.25">
      <c r="I7571" s="23"/>
    </row>
    <row r="7572" spans="9:9" x14ac:dyDescent="0.25">
      <c r="I7572" s="23"/>
    </row>
    <row r="7573" spans="9:9" x14ac:dyDescent="0.25">
      <c r="I7573" s="23"/>
    </row>
    <row r="7574" spans="9:9" x14ac:dyDescent="0.25">
      <c r="I7574" s="23"/>
    </row>
    <row r="7575" spans="9:9" x14ac:dyDescent="0.25">
      <c r="I7575" s="23"/>
    </row>
    <row r="7576" spans="9:9" x14ac:dyDescent="0.25">
      <c r="I7576" s="23"/>
    </row>
    <row r="7577" spans="9:9" x14ac:dyDescent="0.25">
      <c r="I7577" s="23"/>
    </row>
    <row r="7578" spans="9:9" x14ac:dyDescent="0.25">
      <c r="I7578" s="23"/>
    </row>
    <row r="7579" spans="9:9" x14ac:dyDescent="0.25">
      <c r="I7579" s="23"/>
    </row>
    <row r="7580" spans="9:9" x14ac:dyDescent="0.25">
      <c r="I7580" s="23"/>
    </row>
    <row r="7581" spans="9:9" x14ac:dyDescent="0.25">
      <c r="I7581" s="23"/>
    </row>
    <row r="7582" spans="9:9" x14ac:dyDescent="0.25">
      <c r="I7582" s="23"/>
    </row>
    <row r="7583" spans="9:9" x14ac:dyDescent="0.25">
      <c r="I7583" s="23"/>
    </row>
    <row r="7584" spans="9:9" x14ac:dyDescent="0.25">
      <c r="I7584" s="23"/>
    </row>
    <row r="7585" spans="9:9" x14ac:dyDescent="0.25">
      <c r="I7585" s="23"/>
    </row>
    <row r="7586" spans="9:9" x14ac:dyDescent="0.25">
      <c r="I7586" s="23"/>
    </row>
    <row r="7587" spans="9:9" x14ac:dyDescent="0.25">
      <c r="I7587" s="23"/>
    </row>
    <row r="7588" spans="9:9" x14ac:dyDescent="0.25">
      <c r="I7588" s="23"/>
    </row>
    <row r="7589" spans="9:9" x14ac:dyDescent="0.25">
      <c r="I7589" s="23"/>
    </row>
    <row r="7590" spans="9:9" x14ac:dyDescent="0.25">
      <c r="I7590" s="23"/>
    </row>
    <row r="7591" spans="9:9" x14ac:dyDescent="0.25">
      <c r="I7591" s="23"/>
    </row>
    <row r="7592" spans="9:9" x14ac:dyDescent="0.25">
      <c r="I7592" s="23"/>
    </row>
    <row r="7593" spans="9:9" x14ac:dyDescent="0.25">
      <c r="I7593" s="23"/>
    </row>
    <row r="7594" spans="9:9" x14ac:dyDescent="0.25">
      <c r="I7594" s="23"/>
    </row>
    <row r="7595" spans="9:9" x14ac:dyDescent="0.25">
      <c r="I7595" s="23"/>
    </row>
    <row r="7596" spans="9:9" x14ac:dyDescent="0.25">
      <c r="I7596" s="23"/>
    </row>
    <row r="7597" spans="9:9" x14ac:dyDescent="0.25">
      <c r="I7597" s="23"/>
    </row>
    <row r="7598" spans="9:9" x14ac:dyDescent="0.25">
      <c r="I7598" s="23"/>
    </row>
    <row r="7599" spans="9:9" x14ac:dyDescent="0.25">
      <c r="I7599" s="23"/>
    </row>
    <row r="7600" spans="9:9" x14ac:dyDescent="0.25">
      <c r="I7600" s="23"/>
    </row>
    <row r="7601" spans="9:9" x14ac:dyDescent="0.25">
      <c r="I7601" s="23"/>
    </row>
    <row r="7602" spans="9:9" x14ac:dyDescent="0.25">
      <c r="I7602" s="23"/>
    </row>
    <row r="7603" spans="9:9" x14ac:dyDescent="0.25">
      <c r="I7603" s="23"/>
    </row>
    <row r="7604" spans="9:9" x14ac:dyDescent="0.25">
      <c r="I7604" s="23"/>
    </row>
    <row r="7605" spans="9:9" x14ac:dyDescent="0.25">
      <c r="I7605" s="23"/>
    </row>
    <row r="7606" spans="9:9" x14ac:dyDescent="0.25">
      <c r="I7606" s="23"/>
    </row>
    <row r="7607" spans="9:9" x14ac:dyDescent="0.25">
      <c r="I7607" s="23"/>
    </row>
    <row r="7608" spans="9:9" x14ac:dyDescent="0.25">
      <c r="I7608" s="23"/>
    </row>
    <row r="7609" spans="9:9" x14ac:dyDescent="0.25">
      <c r="I7609" s="23"/>
    </row>
    <row r="7610" spans="9:9" x14ac:dyDescent="0.25">
      <c r="I7610" s="23"/>
    </row>
    <row r="7611" spans="9:9" x14ac:dyDescent="0.25">
      <c r="I7611" s="23"/>
    </row>
    <row r="7612" spans="9:9" x14ac:dyDescent="0.25">
      <c r="I7612" s="23"/>
    </row>
    <row r="7613" spans="9:9" x14ac:dyDescent="0.25">
      <c r="I7613" s="23"/>
    </row>
    <row r="7614" spans="9:9" x14ac:dyDescent="0.25">
      <c r="I7614" s="23"/>
    </row>
    <row r="7615" spans="9:9" x14ac:dyDescent="0.25">
      <c r="I7615" s="23"/>
    </row>
    <row r="7616" spans="9:9" x14ac:dyDescent="0.25">
      <c r="I7616" s="23"/>
    </row>
    <row r="7617" spans="9:9" x14ac:dyDescent="0.25">
      <c r="I7617" s="23"/>
    </row>
    <row r="7618" spans="9:9" x14ac:dyDescent="0.25">
      <c r="I7618" s="23"/>
    </row>
    <row r="7619" spans="9:9" x14ac:dyDescent="0.25">
      <c r="I7619" s="23"/>
    </row>
    <row r="7620" spans="9:9" x14ac:dyDescent="0.25">
      <c r="I7620" s="23"/>
    </row>
    <row r="7621" spans="9:9" x14ac:dyDescent="0.25">
      <c r="I7621" s="23"/>
    </row>
    <row r="7622" spans="9:9" x14ac:dyDescent="0.25">
      <c r="I7622" s="23"/>
    </row>
    <row r="7623" spans="9:9" x14ac:dyDescent="0.25">
      <c r="I7623" s="23"/>
    </row>
    <row r="7624" spans="9:9" x14ac:dyDescent="0.25">
      <c r="I7624" s="23"/>
    </row>
    <row r="7625" spans="9:9" x14ac:dyDescent="0.25">
      <c r="I7625" s="23"/>
    </row>
    <row r="7626" spans="9:9" x14ac:dyDescent="0.25">
      <c r="I7626" s="23"/>
    </row>
    <row r="7627" spans="9:9" x14ac:dyDescent="0.25">
      <c r="I7627" s="23"/>
    </row>
    <row r="7628" spans="9:9" x14ac:dyDescent="0.25">
      <c r="I7628" s="23"/>
    </row>
    <row r="7629" spans="9:9" x14ac:dyDescent="0.25">
      <c r="I7629" s="23"/>
    </row>
    <row r="7630" spans="9:9" x14ac:dyDescent="0.25">
      <c r="I7630" s="23"/>
    </row>
    <row r="7631" spans="9:9" x14ac:dyDescent="0.25">
      <c r="I7631" s="23"/>
    </row>
    <row r="7632" spans="9:9" x14ac:dyDescent="0.25">
      <c r="I7632" s="23"/>
    </row>
    <row r="7633" spans="9:9" x14ac:dyDescent="0.25">
      <c r="I7633" s="23"/>
    </row>
    <row r="7634" spans="9:9" x14ac:dyDescent="0.25">
      <c r="I7634" s="23"/>
    </row>
    <row r="7635" spans="9:9" x14ac:dyDescent="0.25">
      <c r="I7635" s="23"/>
    </row>
    <row r="7636" spans="9:9" x14ac:dyDescent="0.25">
      <c r="I7636" s="23"/>
    </row>
    <row r="7637" spans="9:9" x14ac:dyDescent="0.25">
      <c r="I7637" s="23"/>
    </row>
    <row r="7638" spans="9:9" x14ac:dyDescent="0.25">
      <c r="I7638" s="23"/>
    </row>
    <row r="7639" spans="9:9" x14ac:dyDescent="0.25">
      <c r="I7639" s="23"/>
    </row>
    <row r="7640" spans="9:9" x14ac:dyDescent="0.25">
      <c r="I7640" s="23"/>
    </row>
    <row r="7641" spans="9:9" x14ac:dyDescent="0.25">
      <c r="I7641" s="23"/>
    </row>
    <row r="7642" spans="9:9" x14ac:dyDescent="0.25">
      <c r="I7642" s="23"/>
    </row>
    <row r="7643" spans="9:9" x14ac:dyDescent="0.25">
      <c r="I7643" s="23"/>
    </row>
    <row r="7644" spans="9:9" x14ac:dyDescent="0.25">
      <c r="I7644" s="23"/>
    </row>
    <row r="7645" spans="9:9" x14ac:dyDescent="0.25">
      <c r="I7645" s="23"/>
    </row>
    <row r="7646" spans="9:9" x14ac:dyDescent="0.25">
      <c r="I7646" s="23"/>
    </row>
    <row r="7647" spans="9:9" x14ac:dyDescent="0.25">
      <c r="I7647" s="23"/>
    </row>
    <row r="7648" spans="9:9" x14ac:dyDescent="0.25">
      <c r="I7648" s="23"/>
    </row>
    <row r="7649" spans="9:9" x14ac:dyDescent="0.25">
      <c r="I7649" s="23"/>
    </row>
    <row r="7650" spans="9:9" x14ac:dyDescent="0.25">
      <c r="I7650" s="23"/>
    </row>
    <row r="7651" spans="9:9" x14ac:dyDescent="0.25">
      <c r="I7651" s="23"/>
    </row>
    <row r="7652" spans="9:9" x14ac:dyDescent="0.25">
      <c r="I7652" s="23"/>
    </row>
    <row r="7653" spans="9:9" x14ac:dyDescent="0.25">
      <c r="I7653" s="23"/>
    </row>
    <row r="7654" spans="9:9" x14ac:dyDescent="0.25">
      <c r="I7654" s="23"/>
    </row>
    <row r="7655" spans="9:9" x14ac:dyDescent="0.25">
      <c r="I7655" s="23"/>
    </row>
    <row r="7656" spans="9:9" x14ac:dyDescent="0.25">
      <c r="I7656" s="23"/>
    </row>
    <row r="7657" spans="9:9" x14ac:dyDescent="0.25">
      <c r="I7657" s="23"/>
    </row>
    <row r="7658" spans="9:9" x14ac:dyDescent="0.25">
      <c r="I7658" s="23"/>
    </row>
    <row r="7659" spans="9:9" x14ac:dyDescent="0.25">
      <c r="I7659" s="23"/>
    </row>
    <row r="7660" spans="9:9" x14ac:dyDescent="0.25">
      <c r="I7660" s="23"/>
    </row>
    <row r="7661" spans="9:9" x14ac:dyDescent="0.25">
      <c r="I7661" s="23"/>
    </row>
    <row r="7662" spans="9:9" x14ac:dyDescent="0.25">
      <c r="I7662" s="23"/>
    </row>
    <row r="7663" spans="9:9" x14ac:dyDescent="0.25">
      <c r="I7663" s="23"/>
    </row>
    <row r="7664" spans="9:9" x14ac:dyDescent="0.25">
      <c r="I7664" s="23"/>
    </row>
    <row r="7665" spans="9:9" x14ac:dyDescent="0.25">
      <c r="I7665" s="23"/>
    </row>
    <row r="7666" spans="9:9" x14ac:dyDescent="0.25">
      <c r="I7666" s="23"/>
    </row>
    <row r="7667" spans="9:9" x14ac:dyDescent="0.25">
      <c r="I7667" s="23"/>
    </row>
    <row r="7668" spans="9:9" x14ac:dyDescent="0.25">
      <c r="I7668" s="23"/>
    </row>
    <row r="7669" spans="9:9" x14ac:dyDescent="0.25">
      <c r="I7669" s="23"/>
    </row>
    <row r="7670" spans="9:9" x14ac:dyDescent="0.25">
      <c r="I7670" s="23"/>
    </row>
    <row r="7671" spans="9:9" x14ac:dyDescent="0.25">
      <c r="I7671" s="23"/>
    </row>
    <row r="7672" spans="9:9" x14ac:dyDescent="0.25">
      <c r="I7672" s="23"/>
    </row>
    <row r="7673" spans="9:9" x14ac:dyDescent="0.25">
      <c r="I7673" s="23"/>
    </row>
    <row r="7674" spans="9:9" x14ac:dyDescent="0.25">
      <c r="I7674" s="23"/>
    </row>
    <row r="7675" spans="9:9" x14ac:dyDescent="0.25">
      <c r="I7675" s="23"/>
    </row>
    <row r="7676" spans="9:9" x14ac:dyDescent="0.25">
      <c r="I7676" s="23"/>
    </row>
    <row r="7677" spans="9:9" x14ac:dyDescent="0.25">
      <c r="I7677" s="23"/>
    </row>
    <row r="7678" spans="9:9" x14ac:dyDescent="0.25">
      <c r="I7678" s="23"/>
    </row>
    <row r="7679" spans="9:9" x14ac:dyDescent="0.25">
      <c r="I7679" s="23"/>
    </row>
    <row r="7680" spans="9:9" x14ac:dyDescent="0.25">
      <c r="I7680" s="23"/>
    </row>
    <row r="7681" spans="9:9" x14ac:dyDescent="0.25">
      <c r="I7681" s="23"/>
    </row>
    <row r="7682" spans="9:9" x14ac:dyDescent="0.25">
      <c r="I7682" s="23"/>
    </row>
    <row r="7683" spans="9:9" x14ac:dyDescent="0.25">
      <c r="I7683" s="23"/>
    </row>
    <row r="7684" spans="9:9" x14ac:dyDescent="0.25">
      <c r="I7684" s="23"/>
    </row>
    <row r="7685" spans="9:9" x14ac:dyDescent="0.25">
      <c r="I7685" s="23"/>
    </row>
    <row r="7686" spans="9:9" x14ac:dyDescent="0.25">
      <c r="I7686" s="23"/>
    </row>
    <row r="7687" spans="9:9" x14ac:dyDescent="0.25">
      <c r="I7687" s="23"/>
    </row>
    <row r="7688" spans="9:9" x14ac:dyDescent="0.25">
      <c r="I7688" s="23"/>
    </row>
    <row r="7689" spans="9:9" x14ac:dyDescent="0.25">
      <c r="I7689" s="23"/>
    </row>
    <row r="7690" spans="9:9" x14ac:dyDescent="0.25">
      <c r="I7690" s="23"/>
    </row>
    <row r="7691" spans="9:9" x14ac:dyDescent="0.25">
      <c r="I7691" s="23"/>
    </row>
    <row r="7692" spans="9:9" x14ac:dyDescent="0.25">
      <c r="I7692" s="23"/>
    </row>
    <row r="7693" spans="9:9" x14ac:dyDescent="0.25">
      <c r="I7693" s="23"/>
    </row>
    <row r="7694" spans="9:9" x14ac:dyDescent="0.25">
      <c r="I7694" s="23"/>
    </row>
    <row r="7695" spans="9:9" x14ac:dyDescent="0.25">
      <c r="I7695" s="23"/>
    </row>
    <row r="7696" spans="9:9" x14ac:dyDescent="0.25">
      <c r="I7696" s="23"/>
    </row>
    <row r="7697" spans="9:9" x14ac:dyDescent="0.25">
      <c r="I7697" s="23"/>
    </row>
    <row r="7698" spans="9:9" x14ac:dyDescent="0.25">
      <c r="I7698" s="23"/>
    </row>
    <row r="7699" spans="9:9" x14ac:dyDescent="0.25">
      <c r="I7699" s="23"/>
    </row>
    <row r="7700" spans="9:9" x14ac:dyDescent="0.25">
      <c r="I7700" s="23"/>
    </row>
    <row r="7701" spans="9:9" x14ac:dyDescent="0.25">
      <c r="I7701" s="23"/>
    </row>
    <row r="7702" spans="9:9" x14ac:dyDescent="0.25">
      <c r="I7702" s="23"/>
    </row>
    <row r="7703" spans="9:9" x14ac:dyDescent="0.25">
      <c r="I7703" s="23"/>
    </row>
    <row r="7704" spans="9:9" x14ac:dyDescent="0.25">
      <c r="I7704" s="23"/>
    </row>
    <row r="7705" spans="9:9" x14ac:dyDescent="0.25">
      <c r="I7705" s="23"/>
    </row>
    <row r="7706" spans="9:9" x14ac:dyDescent="0.25">
      <c r="I7706" s="23"/>
    </row>
    <row r="7707" spans="9:9" x14ac:dyDescent="0.25">
      <c r="I7707" s="23"/>
    </row>
    <row r="7708" spans="9:9" x14ac:dyDescent="0.25">
      <c r="I7708" s="23"/>
    </row>
    <row r="7709" spans="9:9" x14ac:dyDescent="0.25">
      <c r="I7709" s="23"/>
    </row>
    <row r="7710" spans="9:9" x14ac:dyDescent="0.25">
      <c r="I7710" s="23"/>
    </row>
    <row r="7711" spans="9:9" x14ac:dyDescent="0.25">
      <c r="I7711" s="23"/>
    </row>
    <row r="7712" spans="9:9" x14ac:dyDescent="0.25">
      <c r="I7712" s="23"/>
    </row>
    <row r="7713" spans="9:9" x14ac:dyDescent="0.25">
      <c r="I7713" s="23"/>
    </row>
    <row r="7714" spans="9:9" x14ac:dyDescent="0.25">
      <c r="I7714" s="23"/>
    </row>
    <row r="7715" spans="9:9" x14ac:dyDescent="0.25">
      <c r="I7715" s="23"/>
    </row>
    <row r="7716" spans="9:9" x14ac:dyDescent="0.25">
      <c r="I7716" s="23"/>
    </row>
    <row r="7717" spans="9:9" x14ac:dyDescent="0.25">
      <c r="I7717" s="23"/>
    </row>
    <row r="7718" spans="9:9" x14ac:dyDescent="0.25">
      <c r="I7718" s="23"/>
    </row>
    <row r="7719" spans="9:9" x14ac:dyDescent="0.25">
      <c r="I7719" s="23"/>
    </row>
    <row r="7720" spans="9:9" x14ac:dyDescent="0.25">
      <c r="I7720" s="23"/>
    </row>
    <row r="7721" spans="9:9" x14ac:dyDescent="0.25">
      <c r="I7721" s="23"/>
    </row>
    <row r="7722" spans="9:9" x14ac:dyDescent="0.25">
      <c r="I7722" s="23"/>
    </row>
    <row r="7723" spans="9:9" x14ac:dyDescent="0.25">
      <c r="I7723" s="23"/>
    </row>
    <row r="7724" spans="9:9" x14ac:dyDescent="0.25">
      <c r="I7724" s="23"/>
    </row>
    <row r="7725" spans="9:9" x14ac:dyDescent="0.25">
      <c r="I7725" s="23"/>
    </row>
    <row r="7726" spans="9:9" x14ac:dyDescent="0.25">
      <c r="I7726" s="23"/>
    </row>
    <row r="7727" spans="9:9" x14ac:dyDescent="0.25">
      <c r="I7727" s="23"/>
    </row>
    <row r="7728" spans="9:9" x14ac:dyDescent="0.25">
      <c r="I7728" s="23"/>
    </row>
    <row r="7729" spans="9:9" x14ac:dyDescent="0.25">
      <c r="I7729" s="23"/>
    </row>
    <row r="7730" spans="9:9" x14ac:dyDescent="0.25">
      <c r="I7730" s="23"/>
    </row>
    <row r="7731" spans="9:9" x14ac:dyDescent="0.25">
      <c r="I7731" s="23"/>
    </row>
    <row r="7732" spans="9:9" x14ac:dyDescent="0.25">
      <c r="I7732" s="23"/>
    </row>
    <row r="7733" spans="9:9" x14ac:dyDescent="0.25">
      <c r="I7733" s="23"/>
    </row>
    <row r="7734" spans="9:9" x14ac:dyDescent="0.25">
      <c r="I7734" s="23"/>
    </row>
    <row r="7735" spans="9:9" x14ac:dyDescent="0.25">
      <c r="I7735" s="23"/>
    </row>
    <row r="7736" spans="9:9" x14ac:dyDescent="0.25">
      <c r="I7736" s="23"/>
    </row>
    <row r="7737" spans="9:9" x14ac:dyDescent="0.25">
      <c r="I7737" s="23"/>
    </row>
    <row r="7738" spans="9:9" x14ac:dyDescent="0.25">
      <c r="I7738" s="23"/>
    </row>
    <row r="7739" spans="9:9" x14ac:dyDescent="0.25">
      <c r="I7739" s="23"/>
    </row>
    <row r="7740" spans="9:9" x14ac:dyDescent="0.25">
      <c r="I7740" s="23"/>
    </row>
    <row r="7741" spans="9:9" x14ac:dyDescent="0.25">
      <c r="I7741" s="23"/>
    </row>
    <row r="7742" spans="9:9" x14ac:dyDescent="0.25">
      <c r="I7742" s="23"/>
    </row>
    <row r="7743" spans="9:9" x14ac:dyDescent="0.25">
      <c r="I7743" s="23"/>
    </row>
    <row r="7744" spans="9:9" x14ac:dyDescent="0.25">
      <c r="I7744" s="23"/>
    </row>
    <row r="7745" spans="9:9" x14ac:dyDescent="0.25">
      <c r="I7745" s="23"/>
    </row>
    <row r="7746" spans="9:9" x14ac:dyDescent="0.25">
      <c r="I7746" s="23"/>
    </row>
    <row r="7747" spans="9:9" x14ac:dyDescent="0.25">
      <c r="I7747" s="23"/>
    </row>
    <row r="7748" spans="9:9" x14ac:dyDescent="0.25">
      <c r="I7748" s="23"/>
    </row>
    <row r="7749" spans="9:9" x14ac:dyDescent="0.25">
      <c r="I7749" s="23"/>
    </row>
    <row r="7750" spans="9:9" x14ac:dyDescent="0.25">
      <c r="I7750" s="23"/>
    </row>
    <row r="7751" spans="9:9" x14ac:dyDescent="0.25">
      <c r="I7751" s="23"/>
    </row>
    <row r="7752" spans="9:9" x14ac:dyDescent="0.25">
      <c r="I7752" s="23"/>
    </row>
    <row r="7753" spans="9:9" x14ac:dyDescent="0.25">
      <c r="I7753" s="23"/>
    </row>
    <row r="7754" spans="9:9" x14ac:dyDescent="0.25">
      <c r="I7754" s="23"/>
    </row>
    <row r="7755" spans="9:9" x14ac:dyDescent="0.25">
      <c r="I7755" s="23"/>
    </row>
    <row r="7756" spans="9:9" x14ac:dyDescent="0.25">
      <c r="I7756" s="23"/>
    </row>
    <row r="7757" spans="9:9" x14ac:dyDescent="0.25">
      <c r="I7757" s="23"/>
    </row>
    <row r="7758" spans="9:9" x14ac:dyDescent="0.25">
      <c r="I7758" s="23"/>
    </row>
    <row r="7759" spans="9:9" x14ac:dyDescent="0.25">
      <c r="I7759" s="23"/>
    </row>
    <row r="7760" spans="9:9" x14ac:dyDescent="0.25">
      <c r="I7760" s="23"/>
    </row>
    <row r="7761" spans="9:9" x14ac:dyDescent="0.25">
      <c r="I7761" s="23"/>
    </row>
    <row r="7762" spans="9:9" x14ac:dyDescent="0.25">
      <c r="I7762" s="23"/>
    </row>
    <row r="7763" spans="9:9" x14ac:dyDescent="0.25">
      <c r="I7763" s="23"/>
    </row>
    <row r="7764" spans="9:9" x14ac:dyDescent="0.25">
      <c r="I7764" s="23"/>
    </row>
    <row r="7765" spans="9:9" x14ac:dyDescent="0.25">
      <c r="I7765" s="23"/>
    </row>
    <row r="7766" spans="9:9" x14ac:dyDescent="0.25">
      <c r="I7766" s="23"/>
    </row>
    <row r="7767" spans="9:9" x14ac:dyDescent="0.25">
      <c r="I7767" s="23"/>
    </row>
    <row r="7768" spans="9:9" x14ac:dyDescent="0.25">
      <c r="I7768" s="23"/>
    </row>
    <row r="7769" spans="9:9" x14ac:dyDescent="0.25">
      <c r="I7769" s="23"/>
    </row>
    <row r="7770" spans="9:9" x14ac:dyDescent="0.25">
      <c r="I7770" s="23"/>
    </row>
    <row r="7771" spans="9:9" x14ac:dyDescent="0.25">
      <c r="I7771" s="23"/>
    </row>
    <row r="7772" spans="9:9" x14ac:dyDescent="0.25">
      <c r="I7772" s="23"/>
    </row>
    <row r="7773" spans="9:9" x14ac:dyDescent="0.25">
      <c r="I7773" s="23"/>
    </row>
    <row r="7774" spans="9:9" x14ac:dyDescent="0.25">
      <c r="I7774" s="23"/>
    </row>
    <row r="7775" spans="9:9" x14ac:dyDescent="0.25">
      <c r="I7775" s="23"/>
    </row>
    <row r="7776" spans="9:9" x14ac:dyDescent="0.25">
      <c r="I7776" s="23"/>
    </row>
    <row r="7777" spans="9:9" x14ac:dyDescent="0.25">
      <c r="I7777" s="23"/>
    </row>
    <row r="7778" spans="9:9" x14ac:dyDescent="0.25">
      <c r="I7778" s="23"/>
    </row>
    <row r="7779" spans="9:9" x14ac:dyDescent="0.25">
      <c r="I7779" s="23"/>
    </row>
    <row r="7780" spans="9:9" x14ac:dyDescent="0.25">
      <c r="I7780" s="23"/>
    </row>
    <row r="7781" spans="9:9" x14ac:dyDescent="0.25">
      <c r="I7781" s="23"/>
    </row>
    <row r="7782" spans="9:9" x14ac:dyDescent="0.25">
      <c r="I7782" s="23"/>
    </row>
    <row r="7783" spans="9:9" x14ac:dyDescent="0.25">
      <c r="I7783" s="23"/>
    </row>
    <row r="7784" spans="9:9" x14ac:dyDescent="0.25">
      <c r="I7784" s="23"/>
    </row>
    <row r="7785" spans="9:9" x14ac:dyDescent="0.25">
      <c r="I7785" s="23"/>
    </row>
    <row r="7786" spans="9:9" x14ac:dyDescent="0.25">
      <c r="I7786" s="23"/>
    </row>
    <row r="7787" spans="9:9" x14ac:dyDescent="0.25">
      <c r="I7787" s="23"/>
    </row>
    <row r="7788" spans="9:9" x14ac:dyDescent="0.25">
      <c r="I7788" s="23"/>
    </row>
    <row r="7789" spans="9:9" x14ac:dyDescent="0.25">
      <c r="I7789" s="23"/>
    </row>
    <row r="7790" spans="9:9" x14ac:dyDescent="0.25">
      <c r="I7790" s="23"/>
    </row>
    <row r="7791" spans="9:9" x14ac:dyDescent="0.25">
      <c r="I7791" s="23"/>
    </row>
    <row r="7792" spans="9:9" x14ac:dyDescent="0.25">
      <c r="I7792" s="23"/>
    </row>
    <row r="7793" spans="9:9" x14ac:dyDescent="0.25">
      <c r="I7793" s="23"/>
    </row>
    <row r="7794" spans="9:9" x14ac:dyDescent="0.25">
      <c r="I7794" s="23"/>
    </row>
    <row r="7795" spans="9:9" x14ac:dyDescent="0.25">
      <c r="I7795" s="23"/>
    </row>
    <row r="7796" spans="9:9" x14ac:dyDescent="0.25">
      <c r="I7796" s="23"/>
    </row>
    <row r="7797" spans="9:9" x14ac:dyDescent="0.25">
      <c r="I7797" s="23"/>
    </row>
    <row r="7798" spans="9:9" x14ac:dyDescent="0.25">
      <c r="I7798" s="23"/>
    </row>
    <row r="7799" spans="9:9" x14ac:dyDescent="0.25">
      <c r="I7799" s="23"/>
    </row>
    <row r="7800" spans="9:9" x14ac:dyDescent="0.25">
      <c r="I7800" s="23"/>
    </row>
    <row r="7801" spans="9:9" x14ac:dyDescent="0.25">
      <c r="I7801" s="23"/>
    </row>
    <row r="7802" spans="9:9" x14ac:dyDescent="0.25">
      <c r="I7802" s="23"/>
    </row>
    <row r="7803" spans="9:9" x14ac:dyDescent="0.25">
      <c r="I7803" s="23"/>
    </row>
    <row r="7804" spans="9:9" x14ac:dyDescent="0.25">
      <c r="I7804" s="23"/>
    </row>
    <row r="7805" spans="9:9" x14ac:dyDescent="0.25">
      <c r="I7805" s="23"/>
    </row>
    <row r="7806" spans="9:9" x14ac:dyDescent="0.25">
      <c r="I7806" s="23"/>
    </row>
    <row r="7807" spans="9:9" x14ac:dyDescent="0.25">
      <c r="I7807" s="23"/>
    </row>
    <row r="7808" spans="9:9" x14ac:dyDescent="0.25">
      <c r="I7808" s="23"/>
    </row>
    <row r="7809" spans="9:9" x14ac:dyDescent="0.25">
      <c r="I7809" s="23"/>
    </row>
    <row r="7810" spans="9:9" x14ac:dyDescent="0.25">
      <c r="I7810" s="23"/>
    </row>
    <row r="7811" spans="9:9" x14ac:dyDescent="0.25">
      <c r="I7811" s="23"/>
    </row>
    <row r="7812" spans="9:9" x14ac:dyDescent="0.25">
      <c r="I7812" s="23"/>
    </row>
    <row r="7813" spans="9:9" x14ac:dyDescent="0.25">
      <c r="I7813" s="23"/>
    </row>
    <row r="7814" spans="9:9" x14ac:dyDescent="0.25">
      <c r="I7814" s="23"/>
    </row>
    <row r="7815" spans="9:9" x14ac:dyDescent="0.25">
      <c r="I7815" s="23"/>
    </row>
    <row r="7816" spans="9:9" x14ac:dyDescent="0.25">
      <c r="I7816" s="23"/>
    </row>
    <row r="7817" spans="9:9" x14ac:dyDescent="0.25">
      <c r="I7817" s="23"/>
    </row>
    <row r="7818" spans="9:9" x14ac:dyDescent="0.25">
      <c r="I7818" s="23"/>
    </row>
    <row r="7819" spans="9:9" x14ac:dyDescent="0.25">
      <c r="I7819" s="23"/>
    </row>
    <row r="7820" spans="9:9" x14ac:dyDescent="0.25">
      <c r="I7820" s="23"/>
    </row>
    <row r="7821" spans="9:9" x14ac:dyDescent="0.25">
      <c r="I7821" s="23"/>
    </row>
    <row r="7822" spans="9:9" x14ac:dyDescent="0.25">
      <c r="I7822" s="23"/>
    </row>
    <row r="7823" spans="9:9" x14ac:dyDescent="0.25">
      <c r="I7823" s="23"/>
    </row>
    <row r="7824" spans="9:9" x14ac:dyDescent="0.25">
      <c r="I7824" s="23"/>
    </row>
    <row r="7825" spans="9:9" x14ac:dyDescent="0.25">
      <c r="I7825" s="23"/>
    </row>
    <row r="7826" spans="9:9" x14ac:dyDescent="0.25">
      <c r="I7826" s="23"/>
    </row>
    <row r="7827" spans="9:9" x14ac:dyDescent="0.25">
      <c r="I7827" s="23"/>
    </row>
    <row r="7828" spans="9:9" x14ac:dyDescent="0.25">
      <c r="I7828" s="23"/>
    </row>
    <row r="7829" spans="9:9" x14ac:dyDescent="0.25">
      <c r="I7829" s="23"/>
    </row>
    <row r="7830" spans="9:9" x14ac:dyDescent="0.25">
      <c r="I7830" s="23"/>
    </row>
    <row r="7831" spans="9:9" x14ac:dyDescent="0.25">
      <c r="I7831" s="23"/>
    </row>
    <row r="7832" spans="9:9" x14ac:dyDescent="0.25">
      <c r="I7832" s="23"/>
    </row>
    <row r="7833" spans="9:9" x14ac:dyDescent="0.25">
      <c r="I7833" s="23"/>
    </row>
    <row r="7834" spans="9:9" x14ac:dyDescent="0.25">
      <c r="I7834" s="23"/>
    </row>
    <row r="7835" spans="9:9" x14ac:dyDescent="0.25">
      <c r="I7835" s="23"/>
    </row>
    <row r="7836" spans="9:9" x14ac:dyDescent="0.25">
      <c r="I7836" s="23"/>
    </row>
    <row r="7837" spans="9:9" x14ac:dyDescent="0.25">
      <c r="I7837" s="23"/>
    </row>
    <row r="7838" spans="9:9" x14ac:dyDescent="0.25">
      <c r="I7838" s="23"/>
    </row>
    <row r="7839" spans="9:9" x14ac:dyDescent="0.25">
      <c r="I7839" s="23"/>
    </row>
    <row r="7840" spans="9:9" x14ac:dyDescent="0.25">
      <c r="I7840" s="23"/>
    </row>
    <row r="7841" spans="9:9" x14ac:dyDescent="0.25">
      <c r="I7841" s="23"/>
    </row>
    <row r="7842" spans="9:9" x14ac:dyDescent="0.25">
      <c r="I7842" s="23"/>
    </row>
    <row r="7843" spans="9:9" x14ac:dyDescent="0.25">
      <c r="I7843" s="23"/>
    </row>
    <row r="7844" spans="9:9" x14ac:dyDescent="0.25">
      <c r="I7844" s="23"/>
    </row>
    <row r="7845" spans="9:9" x14ac:dyDescent="0.25">
      <c r="I7845" s="23"/>
    </row>
    <row r="7846" spans="9:9" x14ac:dyDescent="0.25">
      <c r="I7846" s="23"/>
    </row>
    <row r="7847" spans="9:9" x14ac:dyDescent="0.25">
      <c r="I7847" s="23"/>
    </row>
    <row r="7848" spans="9:9" x14ac:dyDescent="0.25">
      <c r="I7848" s="23"/>
    </row>
    <row r="7849" spans="9:9" x14ac:dyDescent="0.25">
      <c r="I7849" s="23"/>
    </row>
    <row r="7850" spans="9:9" x14ac:dyDescent="0.25">
      <c r="I7850" s="23"/>
    </row>
    <row r="7851" spans="9:9" x14ac:dyDescent="0.25">
      <c r="I7851" s="23"/>
    </row>
    <row r="7852" spans="9:9" x14ac:dyDescent="0.25">
      <c r="I7852" s="23"/>
    </row>
    <row r="7853" spans="9:9" x14ac:dyDescent="0.25">
      <c r="I7853" s="23"/>
    </row>
    <row r="7854" spans="9:9" x14ac:dyDescent="0.25">
      <c r="I7854" s="23"/>
    </row>
    <row r="7855" spans="9:9" x14ac:dyDescent="0.25">
      <c r="I7855" s="23"/>
    </row>
    <row r="7856" spans="9:9" x14ac:dyDescent="0.25">
      <c r="I7856" s="23"/>
    </row>
    <row r="7857" spans="9:9" x14ac:dyDescent="0.25">
      <c r="I7857" s="23"/>
    </row>
    <row r="7858" spans="9:9" x14ac:dyDescent="0.25">
      <c r="I7858" s="23"/>
    </row>
    <row r="7859" spans="9:9" x14ac:dyDescent="0.25">
      <c r="I7859" s="23"/>
    </row>
    <row r="7860" spans="9:9" x14ac:dyDescent="0.25">
      <c r="I7860" s="23"/>
    </row>
    <row r="7861" spans="9:9" x14ac:dyDescent="0.25">
      <c r="I7861" s="23"/>
    </row>
    <row r="7862" spans="9:9" x14ac:dyDescent="0.25">
      <c r="I7862" s="23"/>
    </row>
    <row r="7863" spans="9:9" x14ac:dyDescent="0.25">
      <c r="I7863" s="23"/>
    </row>
    <row r="7864" spans="9:9" x14ac:dyDescent="0.25">
      <c r="I7864" s="23"/>
    </row>
    <row r="7865" spans="9:9" x14ac:dyDescent="0.25">
      <c r="I7865" s="23"/>
    </row>
    <row r="7866" spans="9:9" x14ac:dyDescent="0.25">
      <c r="I7866" s="23"/>
    </row>
    <row r="7867" spans="9:9" x14ac:dyDescent="0.25">
      <c r="I7867" s="23"/>
    </row>
    <row r="7868" spans="9:9" x14ac:dyDescent="0.25">
      <c r="I7868" s="23"/>
    </row>
    <row r="7869" spans="9:9" x14ac:dyDescent="0.25">
      <c r="I7869" s="23"/>
    </row>
    <row r="7870" spans="9:9" x14ac:dyDescent="0.25">
      <c r="I7870" s="23"/>
    </row>
    <row r="7871" spans="9:9" x14ac:dyDescent="0.25">
      <c r="I7871" s="23"/>
    </row>
    <row r="7872" spans="9:9" x14ac:dyDescent="0.25">
      <c r="I7872" s="23"/>
    </row>
    <row r="7873" spans="9:9" x14ac:dyDescent="0.25">
      <c r="I7873" s="23"/>
    </row>
    <row r="7874" spans="9:9" x14ac:dyDescent="0.25">
      <c r="I7874" s="23"/>
    </row>
    <row r="7875" spans="9:9" x14ac:dyDescent="0.25">
      <c r="I7875" s="23"/>
    </row>
    <row r="7876" spans="9:9" x14ac:dyDescent="0.25">
      <c r="I7876" s="23"/>
    </row>
    <row r="7877" spans="9:9" x14ac:dyDescent="0.25">
      <c r="I7877" s="23"/>
    </row>
    <row r="7878" spans="9:9" x14ac:dyDescent="0.25">
      <c r="I7878" s="23"/>
    </row>
    <row r="7879" spans="9:9" x14ac:dyDescent="0.25">
      <c r="I7879" s="23"/>
    </row>
    <row r="7880" spans="9:9" x14ac:dyDescent="0.25">
      <c r="I7880" s="23"/>
    </row>
    <row r="7881" spans="9:9" x14ac:dyDescent="0.25">
      <c r="I7881" s="23"/>
    </row>
    <row r="7882" spans="9:9" x14ac:dyDescent="0.25">
      <c r="I7882" s="23"/>
    </row>
    <row r="7883" spans="9:9" x14ac:dyDescent="0.25">
      <c r="I7883" s="23"/>
    </row>
    <row r="7884" spans="9:9" x14ac:dyDescent="0.25">
      <c r="I7884" s="23"/>
    </row>
    <row r="7885" spans="9:9" x14ac:dyDescent="0.25">
      <c r="I7885" s="23"/>
    </row>
    <row r="7886" spans="9:9" x14ac:dyDescent="0.25">
      <c r="I7886" s="23"/>
    </row>
    <row r="7887" spans="9:9" x14ac:dyDescent="0.25">
      <c r="I7887" s="23"/>
    </row>
    <row r="7888" spans="9:9" x14ac:dyDescent="0.25">
      <c r="I7888" s="23"/>
    </row>
    <row r="7889" spans="9:9" x14ac:dyDescent="0.25">
      <c r="I7889" s="23"/>
    </row>
    <row r="7890" spans="9:9" x14ac:dyDescent="0.25">
      <c r="I7890" s="23"/>
    </row>
    <row r="7891" spans="9:9" x14ac:dyDescent="0.25">
      <c r="I7891" s="23"/>
    </row>
    <row r="7892" spans="9:9" x14ac:dyDescent="0.25">
      <c r="I7892" s="23"/>
    </row>
    <row r="7893" spans="9:9" x14ac:dyDescent="0.25">
      <c r="I7893" s="23"/>
    </row>
    <row r="7894" spans="9:9" x14ac:dyDescent="0.25">
      <c r="I7894" s="23"/>
    </row>
    <row r="7895" spans="9:9" x14ac:dyDescent="0.25">
      <c r="I7895" s="23"/>
    </row>
    <row r="7896" spans="9:9" x14ac:dyDescent="0.25">
      <c r="I7896" s="23"/>
    </row>
    <row r="7897" spans="9:9" x14ac:dyDescent="0.25">
      <c r="I7897" s="23"/>
    </row>
    <row r="7898" spans="9:9" x14ac:dyDescent="0.25">
      <c r="I7898" s="23"/>
    </row>
    <row r="7899" spans="9:9" x14ac:dyDescent="0.25">
      <c r="I7899" s="23"/>
    </row>
    <row r="7900" spans="9:9" x14ac:dyDescent="0.25">
      <c r="I7900" s="23"/>
    </row>
    <row r="7901" spans="9:9" x14ac:dyDescent="0.25">
      <c r="I7901" s="23"/>
    </row>
    <row r="7902" spans="9:9" x14ac:dyDescent="0.25">
      <c r="I7902" s="23"/>
    </row>
    <row r="7903" spans="9:9" x14ac:dyDescent="0.25">
      <c r="I7903" s="23"/>
    </row>
    <row r="7904" spans="9:9" x14ac:dyDescent="0.25">
      <c r="I7904" s="23"/>
    </row>
    <row r="7905" spans="9:9" x14ac:dyDescent="0.25">
      <c r="I7905" s="23"/>
    </row>
    <row r="7906" spans="9:9" x14ac:dyDescent="0.25">
      <c r="I7906" s="23"/>
    </row>
    <row r="7907" spans="9:9" x14ac:dyDescent="0.25">
      <c r="I7907" s="23"/>
    </row>
    <row r="7908" spans="9:9" x14ac:dyDescent="0.25">
      <c r="I7908" s="23"/>
    </row>
    <row r="7909" spans="9:9" x14ac:dyDescent="0.25">
      <c r="I7909" s="23"/>
    </row>
    <row r="7910" spans="9:9" x14ac:dyDescent="0.25">
      <c r="I7910" s="23"/>
    </row>
    <row r="7911" spans="9:9" x14ac:dyDescent="0.25">
      <c r="I7911" s="23"/>
    </row>
    <row r="7912" spans="9:9" x14ac:dyDescent="0.25">
      <c r="I7912" s="23"/>
    </row>
    <row r="7913" spans="9:9" x14ac:dyDescent="0.25">
      <c r="I7913" s="23"/>
    </row>
    <row r="7914" spans="9:9" x14ac:dyDescent="0.25">
      <c r="I7914" s="23"/>
    </row>
    <row r="7915" spans="9:9" x14ac:dyDescent="0.25">
      <c r="I7915" s="23"/>
    </row>
    <row r="7916" spans="9:9" x14ac:dyDescent="0.25">
      <c r="I7916" s="23"/>
    </row>
    <row r="7917" spans="9:9" x14ac:dyDescent="0.25">
      <c r="I7917" s="23"/>
    </row>
    <row r="7918" spans="9:9" x14ac:dyDescent="0.25">
      <c r="I7918" s="23"/>
    </row>
    <row r="7919" spans="9:9" x14ac:dyDescent="0.25">
      <c r="I7919" s="23"/>
    </row>
    <row r="7920" spans="9:9" x14ac:dyDescent="0.25">
      <c r="I7920" s="23"/>
    </row>
    <row r="7921" spans="9:9" x14ac:dyDescent="0.25">
      <c r="I7921" s="23"/>
    </row>
    <row r="7922" spans="9:9" x14ac:dyDescent="0.25">
      <c r="I7922" s="23"/>
    </row>
    <row r="7923" spans="9:9" x14ac:dyDescent="0.25">
      <c r="I7923" s="23"/>
    </row>
    <row r="7924" spans="9:9" x14ac:dyDescent="0.25">
      <c r="I7924" s="23"/>
    </row>
    <row r="7925" spans="9:9" x14ac:dyDescent="0.25">
      <c r="I7925" s="23"/>
    </row>
    <row r="7926" spans="9:9" x14ac:dyDescent="0.25">
      <c r="I7926" s="23"/>
    </row>
    <row r="7927" spans="9:9" x14ac:dyDescent="0.25">
      <c r="I7927" s="23"/>
    </row>
    <row r="7928" spans="9:9" x14ac:dyDescent="0.25">
      <c r="I7928" s="23"/>
    </row>
    <row r="7929" spans="9:9" x14ac:dyDescent="0.25">
      <c r="I7929" s="23"/>
    </row>
    <row r="7930" spans="9:9" x14ac:dyDescent="0.25">
      <c r="I7930" s="23"/>
    </row>
    <row r="7931" spans="9:9" x14ac:dyDescent="0.25">
      <c r="I7931" s="23"/>
    </row>
    <row r="7932" spans="9:9" x14ac:dyDescent="0.25">
      <c r="I7932" s="23"/>
    </row>
    <row r="7933" spans="9:9" x14ac:dyDescent="0.25">
      <c r="I7933" s="23"/>
    </row>
    <row r="7934" spans="9:9" x14ac:dyDescent="0.25">
      <c r="I7934" s="23"/>
    </row>
    <row r="7935" spans="9:9" x14ac:dyDescent="0.25">
      <c r="I7935" s="23"/>
    </row>
    <row r="7936" spans="9:9" x14ac:dyDescent="0.25">
      <c r="I7936" s="23"/>
    </row>
    <row r="7937" spans="9:9" x14ac:dyDescent="0.25">
      <c r="I7937" s="23"/>
    </row>
    <row r="7938" spans="9:9" x14ac:dyDescent="0.25">
      <c r="I7938" s="23"/>
    </row>
    <row r="7939" spans="9:9" x14ac:dyDescent="0.25">
      <c r="I7939" s="23"/>
    </row>
    <row r="7940" spans="9:9" x14ac:dyDescent="0.25">
      <c r="I7940" s="23"/>
    </row>
    <row r="7941" spans="9:9" x14ac:dyDescent="0.25">
      <c r="I7941" s="23"/>
    </row>
    <row r="7942" spans="9:9" x14ac:dyDescent="0.25">
      <c r="I7942" s="23"/>
    </row>
    <row r="7943" spans="9:9" x14ac:dyDescent="0.25">
      <c r="I7943" s="23"/>
    </row>
    <row r="7944" spans="9:9" x14ac:dyDescent="0.25">
      <c r="I7944" s="23"/>
    </row>
    <row r="7945" spans="9:9" x14ac:dyDescent="0.25">
      <c r="I7945" s="23"/>
    </row>
    <row r="7946" spans="9:9" x14ac:dyDescent="0.25">
      <c r="I7946" s="23"/>
    </row>
    <row r="7947" spans="9:9" x14ac:dyDescent="0.25">
      <c r="I7947" s="23"/>
    </row>
    <row r="7948" spans="9:9" x14ac:dyDescent="0.25">
      <c r="I7948" s="23"/>
    </row>
    <row r="7949" spans="9:9" x14ac:dyDescent="0.25">
      <c r="I7949" s="23"/>
    </row>
    <row r="7950" spans="9:9" x14ac:dyDescent="0.25">
      <c r="I7950" s="23"/>
    </row>
    <row r="7951" spans="9:9" x14ac:dyDescent="0.25">
      <c r="I7951" s="23"/>
    </row>
    <row r="7952" spans="9:9" x14ac:dyDescent="0.25">
      <c r="I7952" s="23"/>
    </row>
    <row r="7953" spans="9:9" x14ac:dyDescent="0.25">
      <c r="I7953" s="23"/>
    </row>
    <row r="7954" spans="9:9" x14ac:dyDescent="0.25">
      <c r="I7954" s="23"/>
    </row>
    <row r="7955" spans="9:9" x14ac:dyDescent="0.25">
      <c r="I7955" s="23"/>
    </row>
    <row r="7956" spans="9:9" x14ac:dyDescent="0.25">
      <c r="I7956" s="23"/>
    </row>
    <row r="7957" spans="9:9" x14ac:dyDescent="0.25">
      <c r="I7957" s="23"/>
    </row>
    <row r="7958" spans="9:9" x14ac:dyDescent="0.25">
      <c r="I7958" s="23"/>
    </row>
    <row r="7959" spans="9:9" x14ac:dyDescent="0.25">
      <c r="I7959" s="23"/>
    </row>
    <row r="7960" spans="9:9" x14ac:dyDescent="0.25">
      <c r="I7960" s="23"/>
    </row>
    <row r="7961" spans="9:9" x14ac:dyDescent="0.25">
      <c r="I7961" s="23"/>
    </row>
    <row r="7962" spans="9:9" x14ac:dyDescent="0.25">
      <c r="I7962" s="23"/>
    </row>
    <row r="7963" spans="9:9" x14ac:dyDescent="0.25">
      <c r="I7963" s="23"/>
    </row>
    <row r="7964" spans="9:9" x14ac:dyDescent="0.25">
      <c r="I7964" s="23"/>
    </row>
    <row r="7965" spans="9:9" x14ac:dyDescent="0.25">
      <c r="I7965" s="23"/>
    </row>
    <row r="7966" spans="9:9" x14ac:dyDescent="0.25">
      <c r="I7966" s="23"/>
    </row>
    <row r="7967" spans="9:9" x14ac:dyDescent="0.25">
      <c r="I7967" s="23"/>
    </row>
    <row r="7968" spans="9:9" x14ac:dyDescent="0.25">
      <c r="I7968" s="23"/>
    </row>
    <row r="7969" spans="9:9" x14ac:dyDescent="0.25">
      <c r="I7969" s="23"/>
    </row>
    <row r="7970" spans="9:9" x14ac:dyDescent="0.25">
      <c r="I7970" s="23"/>
    </row>
    <row r="7971" spans="9:9" x14ac:dyDescent="0.25">
      <c r="I7971" s="23"/>
    </row>
    <row r="7972" spans="9:9" x14ac:dyDescent="0.25">
      <c r="I7972" s="23"/>
    </row>
    <row r="7973" spans="9:9" x14ac:dyDescent="0.25">
      <c r="I7973" s="23"/>
    </row>
    <row r="7974" spans="9:9" x14ac:dyDescent="0.25">
      <c r="I7974" s="23"/>
    </row>
    <row r="7975" spans="9:9" x14ac:dyDescent="0.25">
      <c r="I7975" s="23"/>
    </row>
    <row r="7976" spans="9:9" x14ac:dyDescent="0.25">
      <c r="I7976" s="23"/>
    </row>
    <row r="7977" spans="9:9" x14ac:dyDescent="0.25">
      <c r="I7977" s="23"/>
    </row>
    <row r="7978" spans="9:9" x14ac:dyDescent="0.25">
      <c r="I7978" s="23"/>
    </row>
    <row r="7979" spans="9:9" x14ac:dyDescent="0.25">
      <c r="I7979" s="23"/>
    </row>
    <row r="7980" spans="9:9" x14ac:dyDescent="0.25">
      <c r="I7980" s="23"/>
    </row>
    <row r="7981" spans="9:9" x14ac:dyDescent="0.25">
      <c r="I7981" s="23"/>
    </row>
    <row r="7982" spans="9:9" x14ac:dyDescent="0.25">
      <c r="I7982" s="23"/>
    </row>
    <row r="7983" spans="9:9" x14ac:dyDescent="0.25">
      <c r="I7983" s="23"/>
    </row>
    <row r="7984" spans="9:9" x14ac:dyDescent="0.25">
      <c r="I7984" s="23"/>
    </row>
    <row r="7985" spans="9:9" x14ac:dyDescent="0.25">
      <c r="I7985" s="23"/>
    </row>
    <row r="7986" spans="9:9" x14ac:dyDescent="0.25">
      <c r="I7986" s="23"/>
    </row>
    <row r="7987" spans="9:9" x14ac:dyDescent="0.25">
      <c r="I7987" s="23"/>
    </row>
    <row r="7988" spans="9:9" x14ac:dyDescent="0.25">
      <c r="I7988" s="23"/>
    </row>
    <row r="7989" spans="9:9" x14ac:dyDescent="0.25">
      <c r="I7989" s="23"/>
    </row>
    <row r="7990" spans="9:9" x14ac:dyDescent="0.25">
      <c r="I7990" s="23"/>
    </row>
    <row r="7991" spans="9:9" x14ac:dyDescent="0.25">
      <c r="I7991" s="23"/>
    </row>
    <row r="7992" spans="9:9" x14ac:dyDescent="0.25">
      <c r="I7992" s="23"/>
    </row>
    <row r="7993" spans="9:9" x14ac:dyDescent="0.25">
      <c r="I7993" s="23"/>
    </row>
    <row r="7994" spans="9:9" x14ac:dyDescent="0.25">
      <c r="I7994" s="23"/>
    </row>
    <row r="7995" spans="9:9" x14ac:dyDescent="0.25">
      <c r="I7995" s="23"/>
    </row>
    <row r="7996" spans="9:9" x14ac:dyDescent="0.25">
      <c r="I7996" s="23"/>
    </row>
    <row r="7997" spans="9:9" x14ac:dyDescent="0.25">
      <c r="I7997" s="23"/>
    </row>
    <row r="7998" spans="9:9" x14ac:dyDescent="0.25">
      <c r="I7998" s="23"/>
    </row>
    <row r="7999" spans="9:9" x14ac:dyDescent="0.25">
      <c r="I7999" s="23"/>
    </row>
    <row r="8000" spans="9:9" x14ac:dyDescent="0.25">
      <c r="I8000" s="23"/>
    </row>
    <row r="8001" spans="9:9" x14ac:dyDescent="0.25">
      <c r="I8001" s="23"/>
    </row>
    <row r="8002" spans="9:9" x14ac:dyDescent="0.25">
      <c r="I8002" s="23"/>
    </row>
    <row r="8003" spans="9:9" x14ac:dyDescent="0.25">
      <c r="I8003" s="23"/>
    </row>
    <row r="8004" spans="9:9" x14ac:dyDescent="0.25">
      <c r="I8004" s="23"/>
    </row>
    <row r="8005" spans="9:9" x14ac:dyDescent="0.25">
      <c r="I8005" s="23"/>
    </row>
    <row r="8006" spans="9:9" x14ac:dyDescent="0.25">
      <c r="I8006" s="23"/>
    </row>
    <row r="8007" spans="9:9" x14ac:dyDescent="0.25">
      <c r="I8007" s="23"/>
    </row>
    <row r="8008" spans="9:9" x14ac:dyDescent="0.25">
      <c r="I8008" s="23"/>
    </row>
    <row r="8009" spans="9:9" x14ac:dyDescent="0.25">
      <c r="I8009" s="23"/>
    </row>
    <row r="8010" spans="9:9" x14ac:dyDescent="0.25">
      <c r="I8010" s="23"/>
    </row>
    <row r="8011" spans="9:9" x14ac:dyDescent="0.25">
      <c r="I8011" s="23"/>
    </row>
    <row r="8012" spans="9:9" x14ac:dyDescent="0.25">
      <c r="I8012" s="23"/>
    </row>
    <row r="8013" spans="9:9" x14ac:dyDescent="0.25">
      <c r="I8013" s="23"/>
    </row>
    <row r="8014" spans="9:9" x14ac:dyDescent="0.25">
      <c r="I8014" s="23"/>
    </row>
    <row r="8015" spans="9:9" x14ac:dyDescent="0.25">
      <c r="I8015" s="23"/>
    </row>
    <row r="8016" spans="9:9" x14ac:dyDescent="0.25">
      <c r="I8016" s="23"/>
    </row>
    <row r="8017" spans="9:9" x14ac:dyDescent="0.25">
      <c r="I8017" s="23"/>
    </row>
    <row r="8018" spans="9:9" x14ac:dyDescent="0.25">
      <c r="I8018" s="23"/>
    </row>
    <row r="8019" spans="9:9" x14ac:dyDescent="0.25">
      <c r="I8019" s="23"/>
    </row>
    <row r="8020" spans="9:9" x14ac:dyDescent="0.25">
      <c r="I8020" s="23"/>
    </row>
    <row r="8021" spans="9:9" x14ac:dyDescent="0.25">
      <c r="I8021" s="23"/>
    </row>
    <row r="8022" spans="9:9" x14ac:dyDescent="0.25">
      <c r="I8022" s="23"/>
    </row>
    <row r="8023" spans="9:9" x14ac:dyDescent="0.25">
      <c r="I8023" s="23"/>
    </row>
    <row r="8024" spans="9:9" x14ac:dyDescent="0.25">
      <c r="I8024" s="23"/>
    </row>
    <row r="8025" spans="9:9" x14ac:dyDescent="0.25">
      <c r="I8025" s="23"/>
    </row>
    <row r="8026" spans="9:9" x14ac:dyDescent="0.25">
      <c r="I8026" s="23"/>
    </row>
    <row r="8027" spans="9:9" x14ac:dyDescent="0.25">
      <c r="I8027" s="23"/>
    </row>
    <row r="8028" spans="9:9" x14ac:dyDescent="0.25">
      <c r="I8028" s="23"/>
    </row>
    <row r="8029" spans="9:9" x14ac:dyDescent="0.25">
      <c r="I8029" s="23"/>
    </row>
    <row r="8030" spans="9:9" x14ac:dyDescent="0.25">
      <c r="I8030" s="23"/>
    </row>
    <row r="8031" spans="9:9" x14ac:dyDescent="0.25">
      <c r="I8031" s="23"/>
    </row>
    <row r="8032" spans="9:9" x14ac:dyDescent="0.25">
      <c r="I8032" s="23"/>
    </row>
    <row r="8033" spans="9:9" x14ac:dyDescent="0.25">
      <c r="I8033" s="23"/>
    </row>
    <row r="8034" spans="9:9" x14ac:dyDescent="0.25">
      <c r="I8034" s="23"/>
    </row>
    <row r="8035" spans="9:9" x14ac:dyDescent="0.25">
      <c r="I8035" s="23"/>
    </row>
    <row r="8036" spans="9:9" x14ac:dyDescent="0.25">
      <c r="I8036" s="23"/>
    </row>
    <row r="8037" spans="9:9" x14ac:dyDescent="0.25">
      <c r="I8037" s="23"/>
    </row>
    <row r="8038" spans="9:9" x14ac:dyDescent="0.25">
      <c r="I8038" s="23"/>
    </row>
    <row r="8039" spans="9:9" x14ac:dyDescent="0.25">
      <c r="I8039" s="23"/>
    </row>
    <row r="8040" spans="9:9" x14ac:dyDescent="0.25">
      <c r="I8040" s="23"/>
    </row>
    <row r="8041" spans="9:9" x14ac:dyDescent="0.25">
      <c r="I8041" s="23"/>
    </row>
    <row r="8042" spans="9:9" x14ac:dyDescent="0.25">
      <c r="I8042" s="23"/>
    </row>
    <row r="8043" spans="9:9" x14ac:dyDescent="0.25">
      <c r="I8043" s="23"/>
    </row>
    <row r="8044" spans="9:9" x14ac:dyDescent="0.25">
      <c r="I8044" s="23"/>
    </row>
    <row r="8045" spans="9:9" x14ac:dyDescent="0.25">
      <c r="I8045" s="23"/>
    </row>
    <row r="8046" spans="9:9" x14ac:dyDescent="0.25">
      <c r="I8046" s="23"/>
    </row>
    <row r="8047" spans="9:9" x14ac:dyDescent="0.25">
      <c r="I8047" s="23"/>
    </row>
    <row r="8048" spans="9:9" x14ac:dyDescent="0.25">
      <c r="I8048" s="23"/>
    </row>
    <row r="8049" spans="9:9" x14ac:dyDescent="0.25">
      <c r="I8049" s="23"/>
    </row>
    <row r="8050" spans="9:9" x14ac:dyDescent="0.25">
      <c r="I8050" s="23"/>
    </row>
    <row r="8051" spans="9:9" x14ac:dyDescent="0.25">
      <c r="I8051" s="23"/>
    </row>
    <row r="8052" spans="9:9" x14ac:dyDescent="0.25">
      <c r="I8052" s="23"/>
    </row>
    <row r="8053" spans="9:9" x14ac:dyDescent="0.25">
      <c r="I8053" s="23"/>
    </row>
    <row r="8054" spans="9:9" x14ac:dyDescent="0.25">
      <c r="I8054" s="23"/>
    </row>
    <row r="8055" spans="9:9" x14ac:dyDescent="0.25">
      <c r="I8055" s="23"/>
    </row>
    <row r="8056" spans="9:9" x14ac:dyDescent="0.25">
      <c r="I8056" s="23"/>
    </row>
    <row r="8057" spans="9:9" x14ac:dyDescent="0.25">
      <c r="I8057" s="23"/>
    </row>
    <row r="8058" spans="9:9" x14ac:dyDescent="0.25">
      <c r="I8058" s="23"/>
    </row>
    <row r="8059" spans="9:9" x14ac:dyDescent="0.25">
      <c r="I8059" s="23"/>
    </row>
    <row r="8060" spans="9:9" x14ac:dyDescent="0.25">
      <c r="I8060" s="23"/>
    </row>
    <row r="8061" spans="9:9" x14ac:dyDescent="0.25">
      <c r="I8061" s="23"/>
    </row>
    <row r="8062" spans="9:9" x14ac:dyDescent="0.25">
      <c r="I8062" s="23"/>
    </row>
    <row r="8063" spans="9:9" x14ac:dyDescent="0.25">
      <c r="I8063" s="23"/>
    </row>
    <row r="8064" spans="9:9" x14ac:dyDescent="0.25">
      <c r="I8064" s="23"/>
    </row>
    <row r="8065" spans="9:9" x14ac:dyDescent="0.25">
      <c r="I8065" s="23"/>
    </row>
    <row r="8066" spans="9:9" x14ac:dyDescent="0.25">
      <c r="I8066" s="23"/>
    </row>
    <row r="8067" spans="9:9" x14ac:dyDescent="0.25">
      <c r="I8067" s="23"/>
    </row>
    <row r="8068" spans="9:9" x14ac:dyDescent="0.25">
      <c r="I8068" s="23"/>
    </row>
    <row r="8069" spans="9:9" x14ac:dyDescent="0.25">
      <c r="I8069" s="23"/>
    </row>
    <row r="8070" spans="9:9" x14ac:dyDescent="0.25">
      <c r="I8070" s="23"/>
    </row>
    <row r="8071" spans="9:9" x14ac:dyDescent="0.25">
      <c r="I8071" s="23"/>
    </row>
    <row r="8072" spans="9:9" x14ac:dyDescent="0.25">
      <c r="I8072" s="23"/>
    </row>
    <row r="8073" spans="9:9" x14ac:dyDescent="0.25">
      <c r="I8073" s="23"/>
    </row>
    <row r="8074" spans="9:9" x14ac:dyDescent="0.25">
      <c r="I8074" s="23"/>
    </row>
    <row r="8075" spans="9:9" x14ac:dyDescent="0.25">
      <c r="I8075" s="23"/>
    </row>
    <row r="8076" spans="9:9" x14ac:dyDescent="0.25">
      <c r="I8076" s="23"/>
    </row>
    <row r="8077" spans="9:9" x14ac:dyDescent="0.25">
      <c r="I8077" s="23"/>
    </row>
    <row r="8078" spans="9:9" x14ac:dyDescent="0.25">
      <c r="I8078" s="23"/>
    </row>
    <row r="8079" spans="9:9" x14ac:dyDescent="0.25">
      <c r="I8079" s="23"/>
    </row>
    <row r="8080" spans="9:9" x14ac:dyDescent="0.25">
      <c r="I8080" s="23"/>
    </row>
    <row r="8081" spans="9:9" x14ac:dyDescent="0.25">
      <c r="I8081" s="23"/>
    </row>
    <row r="8082" spans="9:9" x14ac:dyDescent="0.25">
      <c r="I8082" s="23"/>
    </row>
    <row r="8083" spans="9:9" x14ac:dyDescent="0.25">
      <c r="I8083" s="23"/>
    </row>
    <row r="8084" spans="9:9" x14ac:dyDescent="0.25">
      <c r="I8084" s="23"/>
    </row>
    <row r="8085" spans="9:9" x14ac:dyDescent="0.25">
      <c r="I8085" s="23"/>
    </row>
    <row r="8086" spans="9:9" x14ac:dyDescent="0.25">
      <c r="I8086" s="23"/>
    </row>
    <row r="8087" spans="9:9" x14ac:dyDescent="0.25">
      <c r="I8087" s="23"/>
    </row>
    <row r="8088" spans="9:9" x14ac:dyDescent="0.25">
      <c r="I8088" s="23"/>
    </row>
    <row r="8089" spans="9:9" x14ac:dyDescent="0.25">
      <c r="I8089" s="23"/>
    </row>
    <row r="8090" spans="9:9" x14ac:dyDescent="0.25">
      <c r="I8090" s="23"/>
    </row>
    <row r="8091" spans="9:9" x14ac:dyDescent="0.25">
      <c r="I8091" s="23"/>
    </row>
    <row r="8092" spans="9:9" x14ac:dyDescent="0.25">
      <c r="I8092" s="23"/>
    </row>
    <row r="8093" spans="9:9" x14ac:dyDescent="0.25">
      <c r="I8093" s="23"/>
    </row>
    <row r="8094" spans="9:9" x14ac:dyDescent="0.25">
      <c r="I8094" s="23"/>
    </row>
    <row r="8095" spans="9:9" x14ac:dyDescent="0.25">
      <c r="I8095" s="23"/>
    </row>
    <row r="8096" spans="9:9" x14ac:dyDescent="0.25">
      <c r="I8096" s="23"/>
    </row>
    <row r="8097" spans="9:9" x14ac:dyDescent="0.25">
      <c r="I8097" s="23"/>
    </row>
    <row r="8098" spans="9:9" x14ac:dyDescent="0.25">
      <c r="I8098" s="23"/>
    </row>
    <row r="8099" spans="9:9" x14ac:dyDescent="0.25">
      <c r="I8099" s="23"/>
    </row>
    <row r="8100" spans="9:9" x14ac:dyDescent="0.25">
      <c r="I8100" s="23"/>
    </row>
    <row r="8101" spans="9:9" x14ac:dyDescent="0.25">
      <c r="I8101" s="23"/>
    </row>
    <row r="8102" spans="9:9" x14ac:dyDescent="0.25">
      <c r="I8102" s="23"/>
    </row>
    <row r="8103" spans="9:9" x14ac:dyDescent="0.25">
      <c r="I8103" s="23"/>
    </row>
    <row r="8104" spans="9:9" x14ac:dyDescent="0.25">
      <c r="I8104" s="23"/>
    </row>
    <row r="8105" spans="9:9" x14ac:dyDescent="0.25">
      <c r="I8105" s="23"/>
    </row>
    <row r="8106" spans="9:9" x14ac:dyDescent="0.25">
      <c r="I8106" s="23"/>
    </row>
    <row r="8107" spans="9:9" x14ac:dyDescent="0.25">
      <c r="I8107" s="23"/>
    </row>
    <row r="8108" spans="9:9" x14ac:dyDescent="0.25">
      <c r="I8108" s="23"/>
    </row>
    <row r="8109" spans="9:9" x14ac:dyDescent="0.25">
      <c r="I8109" s="23"/>
    </row>
    <row r="8110" spans="9:9" x14ac:dyDescent="0.25">
      <c r="I8110" s="23"/>
    </row>
    <row r="8111" spans="9:9" x14ac:dyDescent="0.25">
      <c r="I8111" s="23"/>
    </row>
    <row r="8112" spans="9:9" x14ac:dyDescent="0.25">
      <c r="I8112" s="23"/>
    </row>
    <row r="8113" spans="9:9" x14ac:dyDescent="0.25">
      <c r="I8113" s="23"/>
    </row>
    <row r="8114" spans="9:9" x14ac:dyDescent="0.25">
      <c r="I8114" s="23"/>
    </row>
    <row r="8115" spans="9:9" x14ac:dyDescent="0.25">
      <c r="I8115" s="23"/>
    </row>
    <row r="8116" spans="9:9" x14ac:dyDescent="0.25">
      <c r="I8116" s="23"/>
    </row>
    <row r="8117" spans="9:9" x14ac:dyDescent="0.25">
      <c r="I8117" s="23"/>
    </row>
    <row r="8118" spans="9:9" x14ac:dyDescent="0.25">
      <c r="I8118" s="23"/>
    </row>
    <row r="8119" spans="9:9" x14ac:dyDescent="0.25">
      <c r="I8119" s="23"/>
    </row>
    <row r="8120" spans="9:9" x14ac:dyDescent="0.25">
      <c r="I8120" s="23"/>
    </row>
    <row r="8121" spans="9:9" x14ac:dyDescent="0.25">
      <c r="I8121" s="23"/>
    </row>
    <row r="8122" spans="9:9" x14ac:dyDescent="0.25">
      <c r="I8122" s="23"/>
    </row>
    <row r="8123" spans="9:9" x14ac:dyDescent="0.25">
      <c r="I8123" s="23"/>
    </row>
    <row r="8124" spans="9:9" x14ac:dyDescent="0.25">
      <c r="I8124" s="23"/>
    </row>
    <row r="8125" spans="9:9" x14ac:dyDescent="0.25">
      <c r="I8125" s="23"/>
    </row>
    <row r="8126" spans="9:9" x14ac:dyDescent="0.25">
      <c r="I8126" s="23"/>
    </row>
    <row r="8127" spans="9:9" x14ac:dyDescent="0.25">
      <c r="I8127" s="23"/>
    </row>
    <row r="8128" spans="9:9" x14ac:dyDescent="0.25">
      <c r="I8128" s="23"/>
    </row>
    <row r="8129" spans="9:9" x14ac:dyDescent="0.25">
      <c r="I8129" s="23"/>
    </row>
    <row r="8130" spans="9:9" x14ac:dyDescent="0.25">
      <c r="I8130" s="23"/>
    </row>
    <row r="8131" spans="9:9" x14ac:dyDescent="0.25">
      <c r="I8131" s="23"/>
    </row>
    <row r="8132" spans="9:9" x14ac:dyDescent="0.25">
      <c r="I8132" s="23"/>
    </row>
    <row r="8133" spans="9:9" x14ac:dyDescent="0.25">
      <c r="I8133" s="23"/>
    </row>
    <row r="8134" spans="9:9" x14ac:dyDescent="0.25">
      <c r="I8134" s="23"/>
    </row>
    <row r="8135" spans="9:9" x14ac:dyDescent="0.25">
      <c r="I8135" s="23"/>
    </row>
    <row r="8136" spans="9:9" x14ac:dyDescent="0.25">
      <c r="I8136" s="23"/>
    </row>
    <row r="8137" spans="9:9" x14ac:dyDescent="0.25">
      <c r="I8137" s="23"/>
    </row>
    <row r="8138" spans="9:9" x14ac:dyDescent="0.25">
      <c r="I8138" s="23"/>
    </row>
    <row r="8139" spans="9:9" x14ac:dyDescent="0.25">
      <c r="I8139" s="23"/>
    </row>
    <row r="8140" spans="9:9" x14ac:dyDescent="0.25">
      <c r="I8140" s="23"/>
    </row>
    <row r="8141" spans="9:9" x14ac:dyDescent="0.25">
      <c r="I8141" s="23"/>
    </row>
    <row r="8142" spans="9:9" x14ac:dyDescent="0.25">
      <c r="I8142" s="23"/>
    </row>
    <row r="8143" spans="9:9" x14ac:dyDescent="0.25">
      <c r="I8143" s="23"/>
    </row>
    <row r="8144" spans="9:9" x14ac:dyDescent="0.25">
      <c r="I8144" s="23"/>
    </row>
    <row r="8145" spans="9:9" x14ac:dyDescent="0.25">
      <c r="I8145" s="23"/>
    </row>
    <row r="8146" spans="9:9" x14ac:dyDescent="0.25">
      <c r="I8146" s="23"/>
    </row>
    <row r="8147" spans="9:9" x14ac:dyDescent="0.25">
      <c r="I8147" s="23"/>
    </row>
    <row r="8148" spans="9:9" x14ac:dyDescent="0.25">
      <c r="I8148" s="23"/>
    </row>
    <row r="8149" spans="9:9" x14ac:dyDescent="0.25">
      <c r="I8149" s="23"/>
    </row>
    <row r="8150" spans="9:9" x14ac:dyDescent="0.25">
      <c r="I8150" s="23"/>
    </row>
    <row r="8151" spans="9:9" x14ac:dyDescent="0.25">
      <c r="I8151" s="23"/>
    </row>
    <row r="8152" spans="9:9" x14ac:dyDescent="0.25">
      <c r="I8152" s="23"/>
    </row>
    <row r="8153" spans="9:9" x14ac:dyDescent="0.25">
      <c r="I8153" s="23"/>
    </row>
    <row r="8154" spans="9:9" x14ac:dyDescent="0.25">
      <c r="I8154" s="23"/>
    </row>
    <row r="8155" spans="9:9" x14ac:dyDescent="0.25">
      <c r="I8155" s="23"/>
    </row>
    <row r="8156" spans="9:9" x14ac:dyDescent="0.25">
      <c r="I8156" s="23"/>
    </row>
    <row r="8157" spans="9:9" x14ac:dyDescent="0.25">
      <c r="I8157" s="23"/>
    </row>
    <row r="8158" spans="9:9" x14ac:dyDescent="0.25">
      <c r="I8158" s="23"/>
    </row>
    <row r="8159" spans="9:9" x14ac:dyDescent="0.25">
      <c r="I8159" s="23"/>
    </row>
    <row r="8160" spans="9:9" x14ac:dyDescent="0.25">
      <c r="I8160" s="23"/>
    </row>
    <row r="8161" spans="9:9" x14ac:dyDescent="0.25">
      <c r="I8161" s="23"/>
    </row>
    <row r="8162" spans="9:9" x14ac:dyDescent="0.25">
      <c r="I8162" s="23"/>
    </row>
    <row r="8163" spans="9:9" x14ac:dyDescent="0.25">
      <c r="I8163" s="23"/>
    </row>
    <row r="8164" spans="9:9" x14ac:dyDescent="0.25">
      <c r="I8164" s="23"/>
    </row>
    <row r="8165" spans="9:9" x14ac:dyDescent="0.25">
      <c r="I8165" s="23"/>
    </row>
    <row r="8166" spans="9:9" x14ac:dyDescent="0.25">
      <c r="I8166" s="23"/>
    </row>
    <row r="8167" spans="9:9" x14ac:dyDescent="0.25">
      <c r="I8167" s="23"/>
    </row>
    <row r="8168" spans="9:9" x14ac:dyDescent="0.25">
      <c r="I8168" s="23"/>
    </row>
    <row r="8169" spans="9:9" x14ac:dyDescent="0.25">
      <c r="I8169" s="23"/>
    </row>
    <row r="8170" spans="9:9" x14ac:dyDescent="0.25">
      <c r="I8170" s="23"/>
    </row>
    <row r="8171" spans="9:9" x14ac:dyDescent="0.25">
      <c r="I8171" s="23"/>
    </row>
    <row r="8172" spans="9:9" x14ac:dyDescent="0.25">
      <c r="I8172" s="23"/>
    </row>
    <row r="8173" spans="9:9" x14ac:dyDescent="0.25">
      <c r="I8173" s="23"/>
    </row>
    <row r="8174" spans="9:9" x14ac:dyDescent="0.25">
      <c r="I8174" s="23"/>
    </row>
    <row r="8175" spans="9:9" x14ac:dyDescent="0.25">
      <c r="I8175" s="23"/>
    </row>
    <row r="8176" spans="9:9" x14ac:dyDescent="0.25">
      <c r="I8176" s="23"/>
    </row>
    <row r="8177" spans="9:9" x14ac:dyDescent="0.25">
      <c r="I8177" s="23"/>
    </row>
    <row r="8178" spans="9:9" x14ac:dyDescent="0.25">
      <c r="I8178" s="23"/>
    </row>
    <row r="8179" spans="9:9" x14ac:dyDescent="0.25">
      <c r="I8179" s="23"/>
    </row>
    <row r="8180" spans="9:9" x14ac:dyDescent="0.25">
      <c r="I8180" s="23"/>
    </row>
    <row r="8181" spans="9:9" x14ac:dyDescent="0.25">
      <c r="I8181" s="23"/>
    </row>
    <row r="8182" spans="9:9" x14ac:dyDescent="0.25">
      <c r="I8182" s="23"/>
    </row>
    <row r="8183" spans="9:9" x14ac:dyDescent="0.25">
      <c r="I8183" s="23"/>
    </row>
    <row r="8184" spans="9:9" x14ac:dyDescent="0.25">
      <c r="I8184" s="23"/>
    </row>
    <row r="8185" spans="9:9" x14ac:dyDescent="0.25">
      <c r="I8185" s="23"/>
    </row>
    <row r="8186" spans="9:9" x14ac:dyDescent="0.25">
      <c r="I8186" s="23"/>
    </row>
    <row r="8187" spans="9:9" x14ac:dyDescent="0.25">
      <c r="I8187" s="23"/>
    </row>
    <row r="8188" spans="9:9" x14ac:dyDescent="0.25">
      <c r="I8188" s="23"/>
    </row>
    <row r="8189" spans="9:9" x14ac:dyDescent="0.25">
      <c r="I8189" s="23"/>
    </row>
    <row r="8190" spans="9:9" x14ac:dyDescent="0.25">
      <c r="I8190" s="23"/>
    </row>
    <row r="8191" spans="9:9" x14ac:dyDescent="0.25">
      <c r="I8191" s="23"/>
    </row>
    <row r="8192" spans="9:9" x14ac:dyDescent="0.25">
      <c r="I8192" s="23"/>
    </row>
    <row r="8193" spans="9:9" x14ac:dyDescent="0.25">
      <c r="I8193" s="23"/>
    </row>
    <row r="8194" spans="9:9" x14ac:dyDescent="0.25">
      <c r="I8194" s="23"/>
    </row>
    <row r="8195" spans="9:9" x14ac:dyDescent="0.25">
      <c r="I8195" s="23"/>
    </row>
    <row r="8196" spans="9:9" x14ac:dyDescent="0.25">
      <c r="I8196" s="23"/>
    </row>
    <row r="8197" spans="9:9" x14ac:dyDescent="0.25">
      <c r="I8197" s="23"/>
    </row>
    <row r="8198" spans="9:9" x14ac:dyDescent="0.25">
      <c r="I8198" s="23"/>
    </row>
    <row r="8199" spans="9:9" x14ac:dyDescent="0.25">
      <c r="I8199" s="23"/>
    </row>
    <row r="8200" spans="9:9" x14ac:dyDescent="0.25">
      <c r="I8200" s="23"/>
    </row>
    <row r="8201" spans="9:9" x14ac:dyDescent="0.25">
      <c r="I8201" s="23"/>
    </row>
    <row r="8202" spans="9:9" x14ac:dyDescent="0.25">
      <c r="I8202" s="23"/>
    </row>
    <row r="8203" spans="9:9" x14ac:dyDescent="0.25">
      <c r="I8203" s="23"/>
    </row>
    <row r="8204" spans="9:9" x14ac:dyDescent="0.25">
      <c r="I8204" s="23"/>
    </row>
    <row r="8205" spans="9:9" x14ac:dyDescent="0.25">
      <c r="I8205" s="23"/>
    </row>
    <row r="8206" spans="9:9" x14ac:dyDescent="0.25">
      <c r="I8206" s="23"/>
    </row>
    <row r="8207" spans="9:9" x14ac:dyDescent="0.25">
      <c r="I8207" s="23"/>
    </row>
    <row r="8208" spans="9:9" x14ac:dyDescent="0.25">
      <c r="I8208" s="23"/>
    </row>
    <row r="8209" spans="9:9" x14ac:dyDescent="0.25">
      <c r="I8209" s="23"/>
    </row>
    <row r="8210" spans="9:9" x14ac:dyDescent="0.25">
      <c r="I8210" s="23"/>
    </row>
    <row r="8211" spans="9:9" x14ac:dyDescent="0.25">
      <c r="I8211" s="23"/>
    </row>
    <row r="8212" spans="9:9" x14ac:dyDescent="0.25">
      <c r="I8212" s="23"/>
    </row>
    <row r="8213" spans="9:9" x14ac:dyDescent="0.25">
      <c r="I8213" s="23"/>
    </row>
    <row r="8214" spans="9:9" x14ac:dyDescent="0.25">
      <c r="I8214" s="23"/>
    </row>
    <row r="8215" spans="9:9" x14ac:dyDescent="0.25">
      <c r="I8215" s="23"/>
    </row>
    <row r="8216" spans="9:9" x14ac:dyDescent="0.25">
      <c r="I8216" s="23"/>
    </row>
    <row r="8217" spans="9:9" x14ac:dyDescent="0.25">
      <c r="I8217" s="23"/>
    </row>
    <row r="8218" spans="9:9" x14ac:dyDescent="0.25">
      <c r="I8218" s="23"/>
    </row>
    <row r="8219" spans="9:9" x14ac:dyDescent="0.25">
      <c r="I8219" s="23"/>
    </row>
    <row r="8220" spans="9:9" x14ac:dyDescent="0.25">
      <c r="I8220" s="23"/>
    </row>
    <row r="8221" spans="9:9" x14ac:dyDescent="0.25">
      <c r="I8221" s="23"/>
    </row>
    <row r="8222" spans="9:9" x14ac:dyDescent="0.25">
      <c r="I8222" s="23"/>
    </row>
    <row r="8223" spans="9:9" x14ac:dyDescent="0.25">
      <c r="I8223" s="23"/>
    </row>
    <row r="8224" spans="9:9" x14ac:dyDescent="0.25">
      <c r="I8224" s="23"/>
    </row>
    <row r="8225" spans="9:9" x14ac:dyDescent="0.25">
      <c r="I8225" s="23"/>
    </row>
    <row r="8226" spans="9:9" x14ac:dyDescent="0.25">
      <c r="I8226" s="23"/>
    </row>
    <row r="8227" spans="9:9" x14ac:dyDescent="0.25">
      <c r="I8227" s="23"/>
    </row>
    <row r="8228" spans="9:9" x14ac:dyDescent="0.25">
      <c r="I8228" s="23"/>
    </row>
    <row r="8229" spans="9:9" x14ac:dyDescent="0.25">
      <c r="I8229" s="23"/>
    </row>
    <row r="8230" spans="9:9" x14ac:dyDescent="0.25">
      <c r="I8230" s="23"/>
    </row>
    <row r="8231" spans="9:9" x14ac:dyDescent="0.25">
      <c r="I8231" s="23"/>
    </row>
    <row r="8232" spans="9:9" x14ac:dyDescent="0.25">
      <c r="I8232" s="23"/>
    </row>
    <row r="8233" spans="9:9" x14ac:dyDescent="0.25">
      <c r="I8233" s="23"/>
    </row>
    <row r="8234" spans="9:9" x14ac:dyDescent="0.25">
      <c r="I8234" s="23"/>
    </row>
    <row r="8235" spans="9:9" x14ac:dyDescent="0.25">
      <c r="I8235" s="23"/>
    </row>
    <row r="8236" spans="9:9" x14ac:dyDescent="0.25">
      <c r="I8236" s="23"/>
    </row>
    <row r="8237" spans="9:9" x14ac:dyDescent="0.25">
      <c r="I8237" s="23"/>
    </row>
    <row r="8238" spans="9:9" x14ac:dyDescent="0.25">
      <c r="I8238" s="23"/>
    </row>
    <row r="8239" spans="9:9" x14ac:dyDescent="0.25">
      <c r="I8239" s="23"/>
    </row>
    <row r="8240" spans="9:9" x14ac:dyDescent="0.25">
      <c r="I8240" s="23"/>
    </row>
    <row r="8241" spans="9:9" x14ac:dyDescent="0.25">
      <c r="I8241" s="23"/>
    </row>
    <row r="8242" spans="9:9" x14ac:dyDescent="0.25">
      <c r="I8242" s="23"/>
    </row>
    <row r="8243" spans="9:9" x14ac:dyDescent="0.25">
      <c r="I8243" s="23"/>
    </row>
    <row r="8244" spans="9:9" x14ac:dyDescent="0.25">
      <c r="I8244" s="23"/>
    </row>
    <row r="8245" spans="9:9" x14ac:dyDescent="0.25">
      <c r="I8245" s="23"/>
    </row>
    <row r="8246" spans="9:9" x14ac:dyDescent="0.25">
      <c r="I8246" s="23"/>
    </row>
    <row r="8247" spans="9:9" x14ac:dyDescent="0.25">
      <c r="I8247" s="23"/>
    </row>
    <row r="8248" spans="9:9" x14ac:dyDescent="0.25">
      <c r="I8248" s="23"/>
    </row>
    <row r="8249" spans="9:9" x14ac:dyDescent="0.25">
      <c r="I8249" s="23"/>
    </row>
    <row r="8250" spans="9:9" x14ac:dyDescent="0.25">
      <c r="I8250" s="23"/>
    </row>
    <row r="8251" spans="9:9" x14ac:dyDescent="0.25">
      <c r="I8251" s="23"/>
    </row>
    <row r="8252" spans="9:9" x14ac:dyDescent="0.25">
      <c r="I8252" s="23"/>
    </row>
    <row r="8253" spans="9:9" x14ac:dyDescent="0.25">
      <c r="I8253" s="23"/>
    </row>
    <row r="8254" spans="9:9" x14ac:dyDescent="0.25">
      <c r="I8254" s="23"/>
    </row>
    <row r="8255" spans="9:9" x14ac:dyDescent="0.25">
      <c r="I8255" s="23"/>
    </row>
    <row r="8256" spans="9:9" x14ac:dyDescent="0.25">
      <c r="I8256" s="23"/>
    </row>
    <row r="8257" spans="9:9" x14ac:dyDescent="0.25">
      <c r="I8257" s="23"/>
    </row>
    <row r="8258" spans="9:9" x14ac:dyDescent="0.25">
      <c r="I8258" s="23"/>
    </row>
    <row r="8259" spans="9:9" x14ac:dyDescent="0.25">
      <c r="I8259" s="23"/>
    </row>
    <row r="8260" spans="9:9" x14ac:dyDescent="0.25">
      <c r="I8260" s="23"/>
    </row>
    <row r="8261" spans="9:9" x14ac:dyDescent="0.25">
      <c r="I8261" s="23"/>
    </row>
    <row r="8262" spans="9:9" x14ac:dyDescent="0.25">
      <c r="I8262" s="23"/>
    </row>
    <row r="8263" spans="9:9" x14ac:dyDescent="0.25">
      <c r="I8263" s="23"/>
    </row>
    <row r="8264" spans="9:9" x14ac:dyDescent="0.25">
      <c r="I8264" s="23"/>
    </row>
    <row r="8265" spans="9:9" x14ac:dyDescent="0.25">
      <c r="I8265" s="23"/>
    </row>
    <row r="8266" spans="9:9" x14ac:dyDescent="0.25">
      <c r="I8266" s="23"/>
    </row>
    <row r="8267" spans="9:9" x14ac:dyDescent="0.25">
      <c r="I8267" s="23"/>
    </row>
    <row r="8268" spans="9:9" x14ac:dyDescent="0.25">
      <c r="I8268" s="23"/>
    </row>
    <row r="8269" spans="9:9" x14ac:dyDescent="0.25">
      <c r="I8269" s="23"/>
    </row>
    <row r="8270" spans="9:9" x14ac:dyDescent="0.25">
      <c r="I8270" s="23"/>
    </row>
    <row r="8271" spans="9:9" x14ac:dyDescent="0.25">
      <c r="I8271" s="23"/>
    </row>
    <row r="8272" spans="9:9" x14ac:dyDescent="0.25">
      <c r="I8272" s="23"/>
    </row>
    <row r="8273" spans="9:9" x14ac:dyDescent="0.25">
      <c r="I8273" s="23"/>
    </row>
    <row r="8274" spans="9:9" x14ac:dyDescent="0.25">
      <c r="I8274" s="23"/>
    </row>
    <row r="8275" spans="9:9" x14ac:dyDescent="0.25">
      <c r="I8275" s="23"/>
    </row>
    <row r="8276" spans="9:9" x14ac:dyDescent="0.25">
      <c r="I8276" s="23"/>
    </row>
    <row r="8277" spans="9:9" x14ac:dyDescent="0.25">
      <c r="I8277" s="23"/>
    </row>
    <row r="8278" spans="9:9" x14ac:dyDescent="0.25">
      <c r="I8278" s="23"/>
    </row>
    <row r="8279" spans="9:9" x14ac:dyDescent="0.25">
      <c r="I8279" s="23"/>
    </row>
    <row r="8280" spans="9:9" x14ac:dyDescent="0.25">
      <c r="I8280" s="23"/>
    </row>
    <row r="8281" spans="9:9" x14ac:dyDescent="0.25">
      <c r="I8281" s="23"/>
    </row>
    <row r="8282" spans="9:9" x14ac:dyDescent="0.25">
      <c r="I8282" s="23"/>
    </row>
    <row r="8283" spans="9:9" x14ac:dyDescent="0.25">
      <c r="I8283" s="23"/>
    </row>
    <row r="8284" spans="9:9" x14ac:dyDescent="0.25">
      <c r="I8284" s="23"/>
    </row>
    <row r="8285" spans="9:9" x14ac:dyDescent="0.25">
      <c r="I8285" s="23"/>
    </row>
    <row r="8286" spans="9:9" x14ac:dyDescent="0.25">
      <c r="I8286" s="23"/>
    </row>
    <row r="8287" spans="9:9" x14ac:dyDescent="0.25">
      <c r="I8287" s="23"/>
    </row>
    <row r="8288" spans="9:9" x14ac:dyDescent="0.25">
      <c r="I8288" s="23"/>
    </row>
    <row r="8289" spans="9:9" x14ac:dyDescent="0.25">
      <c r="I8289" s="23"/>
    </row>
    <row r="8290" spans="9:9" x14ac:dyDescent="0.25">
      <c r="I8290" s="23"/>
    </row>
    <row r="8291" spans="9:9" x14ac:dyDescent="0.25">
      <c r="I8291" s="23"/>
    </row>
    <row r="8292" spans="9:9" x14ac:dyDescent="0.25">
      <c r="I8292" s="23"/>
    </row>
    <row r="8293" spans="9:9" x14ac:dyDescent="0.25">
      <c r="I8293" s="23"/>
    </row>
    <row r="8294" spans="9:9" x14ac:dyDescent="0.25">
      <c r="I8294" s="23"/>
    </row>
    <row r="8295" spans="9:9" x14ac:dyDescent="0.25">
      <c r="I8295" s="23"/>
    </row>
    <row r="8296" spans="9:9" x14ac:dyDescent="0.25">
      <c r="I8296" s="23"/>
    </row>
    <row r="8297" spans="9:9" x14ac:dyDescent="0.25">
      <c r="I8297" s="23"/>
    </row>
    <row r="8298" spans="9:9" x14ac:dyDescent="0.25">
      <c r="I8298" s="23"/>
    </row>
    <row r="8299" spans="9:9" x14ac:dyDescent="0.25">
      <c r="I8299" s="23"/>
    </row>
    <row r="8300" spans="9:9" x14ac:dyDescent="0.25">
      <c r="I8300" s="23"/>
    </row>
    <row r="8301" spans="9:9" x14ac:dyDescent="0.25">
      <c r="I8301" s="23"/>
    </row>
    <row r="8302" spans="9:9" x14ac:dyDescent="0.25">
      <c r="I8302" s="23"/>
    </row>
    <row r="8303" spans="9:9" x14ac:dyDescent="0.25">
      <c r="I8303" s="23"/>
    </row>
    <row r="8304" spans="9:9" x14ac:dyDescent="0.25">
      <c r="I8304" s="23"/>
    </row>
    <row r="8305" spans="9:9" x14ac:dyDescent="0.25">
      <c r="I8305" s="23"/>
    </row>
    <row r="8306" spans="9:9" x14ac:dyDescent="0.25">
      <c r="I8306" s="23"/>
    </row>
    <row r="8307" spans="9:9" x14ac:dyDescent="0.25">
      <c r="I8307" s="23"/>
    </row>
    <row r="8308" spans="9:9" x14ac:dyDescent="0.25">
      <c r="I8308" s="23"/>
    </row>
    <row r="8309" spans="9:9" x14ac:dyDescent="0.25">
      <c r="I8309" s="23"/>
    </row>
    <row r="8310" spans="9:9" x14ac:dyDescent="0.25">
      <c r="I8310" s="23"/>
    </row>
    <row r="8311" spans="9:9" x14ac:dyDescent="0.25">
      <c r="I8311" s="23"/>
    </row>
    <row r="8312" spans="9:9" x14ac:dyDescent="0.25">
      <c r="I8312" s="23"/>
    </row>
    <row r="8313" spans="9:9" x14ac:dyDescent="0.25">
      <c r="I8313" s="23"/>
    </row>
    <row r="8314" spans="9:9" x14ac:dyDescent="0.25">
      <c r="I8314" s="23"/>
    </row>
    <row r="8315" spans="9:9" x14ac:dyDescent="0.25">
      <c r="I8315" s="23"/>
    </row>
    <row r="8316" spans="9:9" x14ac:dyDescent="0.25">
      <c r="I8316" s="23"/>
    </row>
    <row r="8317" spans="9:9" x14ac:dyDescent="0.25">
      <c r="I8317" s="23"/>
    </row>
    <row r="8318" spans="9:9" x14ac:dyDescent="0.25">
      <c r="I8318" s="23"/>
    </row>
    <row r="8319" spans="9:9" x14ac:dyDescent="0.25">
      <c r="I8319" s="23"/>
    </row>
    <row r="8320" spans="9:9" x14ac:dyDescent="0.25">
      <c r="I8320" s="23"/>
    </row>
    <row r="8321" spans="9:9" x14ac:dyDescent="0.25">
      <c r="I8321" s="23"/>
    </row>
    <row r="8322" spans="9:9" x14ac:dyDescent="0.25">
      <c r="I8322" s="23"/>
    </row>
    <row r="8323" spans="9:9" x14ac:dyDescent="0.25">
      <c r="I8323" s="23"/>
    </row>
    <row r="8324" spans="9:9" x14ac:dyDescent="0.25">
      <c r="I8324" s="23"/>
    </row>
    <row r="8325" spans="9:9" x14ac:dyDescent="0.25">
      <c r="I8325" s="23"/>
    </row>
    <row r="8326" spans="9:9" x14ac:dyDescent="0.25">
      <c r="I8326" s="23"/>
    </row>
    <row r="8327" spans="9:9" x14ac:dyDescent="0.25">
      <c r="I8327" s="23"/>
    </row>
    <row r="8328" spans="9:9" x14ac:dyDescent="0.25">
      <c r="I8328" s="23"/>
    </row>
    <row r="8329" spans="9:9" x14ac:dyDescent="0.25">
      <c r="I8329" s="23"/>
    </row>
    <row r="8330" spans="9:9" x14ac:dyDescent="0.25">
      <c r="I8330" s="23"/>
    </row>
    <row r="8331" spans="9:9" x14ac:dyDescent="0.25">
      <c r="I8331" s="23"/>
    </row>
    <row r="8332" spans="9:9" x14ac:dyDescent="0.25">
      <c r="I8332" s="23"/>
    </row>
    <row r="8333" spans="9:9" x14ac:dyDescent="0.25">
      <c r="I8333" s="23"/>
    </row>
    <row r="8334" spans="9:9" x14ac:dyDescent="0.25">
      <c r="I8334" s="23"/>
    </row>
    <row r="8335" spans="9:9" x14ac:dyDescent="0.25">
      <c r="I8335" s="23"/>
    </row>
    <row r="8336" spans="9:9" x14ac:dyDescent="0.25">
      <c r="I8336" s="23"/>
    </row>
    <row r="8337" spans="9:9" x14ac:dyDescent="0.25">
      <c r="I8337" s="23"/>
    </row>
    <row r="8338" spans="9:9" x14ac:dyDescent="0.25">
      <c r="I8338" s="23"/>
    </row>
    <row r="8339" spans="9:9" x14ac:dyDescent="0.25">
      <c r="I8339" s="23"/>
    </row>
    <row r="8340" spans="9:9" x14ac:dyDescent="0.25">
      <c r="I8340" s="23"/>
    </row>
    <row r="8341" spans="9:9" x14ac:dyDescent="0.25">
      <c r="I8341" s="23"/>
    </row>
    <row r="8342" spans="9:9" x14ac:dyDescent="0.25">
      <c r="I8342" s="23"/>
    </row>
    <row r="8343" spans="9:9" x14ac:dyDescent="0.25">
      <c r="I8343" s="23"/>
    </row>
    <row r="8344" spans="9:9" x14ac:dyDescent="0.25">
      <c r="I8344" s="23"/>
    </row>
    <row r="8345" spans="9:9" x14ac:dyDescent="0.25">
      <c r="I8345" s="23"/>
    </row>
    <row r="8346" spans="9:9" x14ac:dyDescent="0.25">
      <c r="I8346" s="23"/>
    </row>
    <row r="8347" spans="9:9" x14ac:dyDescent="0.25">
      <c r="I8347" s="23"/>
    </row>
    <row r="8348" spans="9:9" x14ac:dyDescent="0.25">
      <c r="I8348" s="23"/>
    </row>
    <row r="8349" spans="9:9" x14ac:dyDescent="0.25">
      <c r="I8349" s="23"/>
    </row>
    <row r="8350" spans="9:9" x14ac:dyDescent="0.25">
      <c r="I8350" s="23"/>
    </row>
    <row r="8351" spans="9:9" x14ac:dyDescent="0.25">
      <c r="I8351" s="23"/>
    </row>
    <row r="8352" spans="9:9" x14ac:dyDescent="0.25">
      <c r="I8352" s="23"/>
    </row>
    <row r="8353" spans="9:9" x14ac:dyDescent="0.25">
      <c r="I8353" s="23"/>
    </row>
    <row r="8354" spans="9:9" x14ac:dyDescent="0.25">
      <c r="I8354" s="23"/>
    </row>
    <row r="8355" spans="9:9" x14ac:dyDescent="0.25">
      <c r="I8355" s="23"/>
    </row>
    <row r="8356" spans="9:9" x14ac:dyDescent="0.25">
      <c r="I8356" s="23"/>
    </row>
    <row r="8357" spans="9:9" x14ac:dyDescent="0.25">
      <c r="I8357" s="23"/>
    </row>
    <row r="8358" spans="9:9" x14ac:dyDescent="0.25">
      <c r="I8358" s="23"/>
    </row>
    <row r="8359" spans="9:9" x14ac:dyDescent="0.25">
      <c r="I8359" s="23"/>
    </row>
    <row r="8360" spans="9:9" x14ac:dyDescent="0.25">
      <c r="I8360" s="23"/>
    </row>
    <row r="8361" spans="9:9" x14ac:dyDescent="0.25">
      <c r="I8361" s="23"/>
    </row>
    <row r="8362" spans="9:9" x14ac:dyDescent="0.25">
      <c r="I8362" s="23"/>
    </row>
    <row r="8363" spans="9:9" x14ac:dyDescent="0.25">
      <c r="I8363" s="23"/>
    </row>
    <row r="8364" spans="9:9" x14ac:dyDescent="0.25">
      <c r="I8364" s="23"/>
    </row>
    <row r="8365" spans="9:9" x14ac:dyDescent="0.25">
      <c r="I8365" s="23"/>
    </row>
    <row r="8366" spans="9:9" x14ac:dyDescent="0.25">
      <c r="I8366" s="23"/>
    </row>
    <row r="8367" spans="9:9" x14ac:dyDescent="0.25">
      <c r="I8367" s="23"/>
    </row>
    <row r="8368" spans="9:9" x14ac:dyDescent="0.25">
      <c r="I8368" s="23"/>
    </row>
    <row r="8369" spans="9:9" x14ac:dyDescent="0.25">
      <c r="I8369" s="23"/>
    </row>
    <row r="8370" spans="9:9" x14ac:dyDescent="0.25">
      <c r="I8370" s="23"/>
    </row>
    <row r="8371" spans="9:9" x14ac:dyDescent="0.25">
      <c r="I8371" s="23"/>
    </row>
    <row r="8372" spans="9:9" x14ac:dyDescent="0.25">
      <c r="I8372" s="23"/>
    </row>
    <row r="8373" spans="9:9" x14ac:dyDescent="0.25">
      <c r="I8373" s="23"/>
    </row>
    <row r="8374" spans="9:9" x14ac:dyDescent="0.25">
      <c r="I8374" s="23"/>
    </row>
    <row r="8375" spans="9:9" x14ac:dyDescent="0.25">
      <c r="I8375" s="23"/>
    </row>
    <row r="8376" spans="9:9" x14ac:dyDescent="0.25">
      <c r="I8376" s="23"/>
    </row>
    <row r="8377" spans="9:9" x14ac:dyDescent="0.25">
      <c r="I8377" s="23"/>
    </row>
    <row r="8378" spans="9:9" x14ac:dyDescent="0.25">
      <c r="I8378" s="23"/>
    </row>
    <row r="8379" spans="9:9" x14ac:dyDescent="0.25">
      <c r="I8379" s="23"/>
    </row>
    <row r="8380" spans="9:9" x14ac:dyDescent="0.25">
      <c r="I8380" s="23"/>
    </row>
    <row r="8381" spans="9:9" x14ac:dyDescent="0.25">
      <c r="I8381" s="23"/>
    </row>
    <row r="8382" spans="9:9" x14ac:dyDescent="0.25">
      <c r="I8382" s="23"/>
    </row>
    <row r="8383" spans="9:9" x14ac:dyDescent="0.25">
      <c r="I8383" s="23"/>
    </row>
    <row r="8384" spans="9:9" x14ac:dyDescent="0.25">
      <c r="I8384" s="23"/>
    </row>
    <row r="8385" spans="9:9" x14ac:dyDescent="0.25">
      <c r="I8385" s="23"/>
    </row>
    <row r="8386" spans="9:9" x14ac:dyDescent="0.25">
      <c r="I8386" s="23"/>
    </row>
    <row r="8387" spans="9:9" x14ac:dyDescent="0.25">
      <c r="I8387" s="23"/>
    </row>
    <row r="8388" spans="9:9" x14ac:dyDescent="0.25">
      <c r="I8388" s="23"/>
    </row>
    <row r="8389" spans="9:9" x14ac:dyDescent="0.25">
      <c r="I8389" s="23"/>
    </row>
    <row r="8390" spans="9:9" x14ac:dyDescent="0.25">
      <c r="I8390" s="23"/>
    </row>
    <row r="8391" spans="9:9" x14ac:dyDescent="0.25">
      <c r="I8391" s="23"/>
    </row>
    <row r="8392" spans="9:9" x14ac:dyDescent="0.25">
      <c r="I8392" s="23"/>
    </row>
    <row r="8393" spans="9:9" x14ac:dyDescent="0.25">
      <c r="I8393" s="23"/>
    </row>
    <row r="8394" spans="9:9" x14ac:dyDescent="0.25">
      <c r="I8394" s="23"/>
    </row>
    <row r="8395" spans="9:9" x14ac:dyDescent="0.25">
      <c r="I8395" s="23"/>
    </row>
    <row r="8396" spans="9:9" x14ac:dyDescent="0.25">
      <c r="I8396" s="23"/>
    </row>
    <row r="8397" spans="9:9" x14ac:dyDescent="0.25">
      <c r="I8397" s="23"/>
    </row>
    <row r="8398" spans="9:9" x14ac:dyDescent="0.25">
      <c r="I8398" s="23"/>
    </row>
    <row r="8399" spans="9:9" x14ac:dyDescent="0.25">
      <c r="I8399" s="23"/>
    </row>
    <row r="8400" spans="9:9" x14ac:dyDescent="0.25">
      <c r="I8400" s="23"/>
    </row>
    <row r="8401" spans="9:9" x14ac:dyDescent="0.25">
      <c r="I8401" s="23"/>
    </row>
    <row r="8402" spans="9:9" x14ac:dyDescent="0.25">
      <c r="I8402" s="23"/>
    </row>
    <row r="8403" spans="9:9" x14ac:dyDescent="0.25">
      <c r="I8403" s="23"/>
    </row>
    <row r="8404" spans="9:9" x14ac:dyDescent="0.25">
      <c r="I8404" s="23"/>
    </row>
    <row r="8405" spans="9:9" x14ac:dyDescent="0.25">
      <c r="I8405" s="23"/>
    </row>
    <row r="8406" spans="9:9" x14ac:dyDescent="0.25">
      <c r="I8406" s="23"/>
    </row>
    <row r="8407" spans="9:9" x14ac:dyDescent="0.25">
      <c r="I8407" s="23"/>
    </row>
    <row r="8408" spans="9:9" x14ac:dyDescent="0.25">
      <c r="I8408" s="23"/>
    </row>
    <row r="8409" spans="9:9" x14ac:dyDescent="0.25">
      <c r="I8409" s="23"/>
    </row>
    <row r="8410" spans="9:9" x14ac:dyDescent="0.25">
      <c r="I8410" s="23"/>
    </row>
    <row r="8411" spans="9:9" x14ac:dyDescent="0.25">
      <c r="I8411" s="23"/>
    </row>
    <row r="8412" spans="9:9" x14ac:dyDescent="0.25">
      <c r="I8412" s="23"/>
    </row>
    <row r="8413" spans="9:9" x14ac:dyDescent="0.25">
      <c r="I8413" s="23"/>
    </row>
    <row r="8414" spans="9:9" x14ac:dyDescent="0.25">
      <c r="I8414" s="23"/>
    </row>
    <row r="8415" spans="9:9" x14ac:dyDescent="0.25">
      <c r="I8415" s="23"/>
    </row>
    <row r="8416" spans="9:9" x14ac:dyDescent="0.25">
      <c r="I8416" s="23"/>
    </row>
    <row r="8417" spans="9:9" x14ac:dyDescent="0.25">
      <c r="I8417" s="23"/>
    </row>
    <row r="8418" spans="9:9" x14ac:dyDescent="0.25">
      <c r="I8418" s="23"/>
    </row>
    <row r="8419" spans="9:9" x14ac:dyDescent="0.25">
      <c r="I8419" s="23"/>
    </row>
    <row r="8420" spans="9:9" x14ac:dyDescent="0.25">
      <c r="I8420" s="23"/>
    </row>
    <row r="8421" spans="9:9" x14ac:dyDescent="0.25">
      <c r="I8421" s="23"/>
    </row>
    <row r="8422" spans="9:9" x14ac:dyDescent="0.25">
      <c r="I8422" s="23"/>
    </row>
    <row r="8423" spans="9:9" x14ac:dyDescent="0.25">
      <c r="I8423" s="23"/>
    </row>
    <row r="8424" spans="9:9" x14ac:dyDescent="0.25">
      <c r="I8424" s="23"/>
    </row>
    <row r="8425" spans="9:9" x14ac:dyDescent="0.25">
      <c r="I8425" s="23"/>
    </row>
    <row r="8426" spans="9:9" x14ac:dyDescent="0.25">
      <c r="I8426" s="23"/>
    </row>
    <row r="8427" spans="9:9" x14ac:dyDescent="0.25">
      <c r="I8427" s="23"/>
    </row>
    <row r="8428" spans="9:9" x14ac:dyDescent="0.25">
      <c r="I8428" s="23"/>
    </row>
    <row r="8429" spans="9:9" x14ac:dyDescent="0.25">
      <c r="I8429" s="23"/>
    </row>
    <row r="8430" spans="9:9" x14ac:dyDescent="0.25">
      <c r="I8430" s="23"/>
    </row>
    <row r="8431" spans="9:9" x14ac:dyDescent="0.25">
      <c r="I8431" s="23"/>
    </row>
    <row r="8432" spans="9:9" x14ac:dyDescent="0.25">
      <c r="I8432" s="23"/>
    </row>
    <row r="8433" spans="9:9" x14ac:dyDescent="0.25">
      <c r="I8433" s="23"/>
    </row>
    <row r="8434" spans="9:9" x14ac:dyDescent="0.25">
      <c r="I8434" s="23"/>
    </row>
    <row r="8435" spans="9:9" x14ac:dyDescent="0.25">
      <c r="I8435" s="23"/>
    </row>
    <row r="8436" spans="9:9" x14ac:dyDescent="0.25">
      <c r="I8436" s="23"/>
    </row>
    <row r="8437" spans="9:9" x14ac:dyDescent="0.25">
      <c r="I8437" s="23"/>
    </row>
    <row r="8438" spans="9:9" x14ac:dyDescent="0.25">
      <c r="I8438" s="23"/>
    </row>
    <row r="8439" spans="9:9" x14ac:dyDescent="0.25">
      <c r="I8439" s="23"/>
    </row>
    <row r="8440" spans="9:9" x14ac:dyDescent="0.25">
      <c r="I8440" s="23"/>
    </row>
    <row r="8441" spans="9:9" x14ac:dyDescent="0.25">
      <c r="I8441" s="23"/>
    </row>
    <row r="8442" spans="9:9" x14ac:dyDescent="0.25">
      <c r="I8442" s="23"/>
    </row>
    <row r="8443" spans="9:9" x14ac:dyDescent="0.25">
      <c r="I8443" s="23"/>
    </row>
    <row r="8444" spans="9:9" x14ac:dyDescent="0.25">
      <c r="I8444" s="23"/>
    </row>
    <row r="8445" spans="9:9" x14ac:dyDescent="0.25">
      <c r="I8445" s="23"/>
    </row>
    <row r="8446" spans="9:9" x14ac:dyDescent="0.25">
      <c r="I8446" s="23"/>
    </row>
    <row r="8447" spans="9:9" x14ac:dyDescent="0.25">
      <c r="I8447" s="23"/>
    </row>
    <row r="8448" spans="9:9" x14ac:dyDescent="0.25">
      <c r="I8448" s="23"/>
    </row>
    <row r="8449" spans="9:9" x14ac:dyDescent="0.25">
      <c r="I8449" s="23"/>
    </row>
    <row r="8450" spans="9:9" x14ac:dyDescent="0.25">
      <c r="I8450" s="23"/>
    </row>
    <row r="8451" spans="9:9" x14ac:dyDescent="0.25">
      <c r="I8451" s="23"/>
    </row>
    <row r="8452" spans="9:9" x14ac:dyDescent="0.25">
      <c r="I8452" s="23"/>
    </row>
    <row r="8453" spans="9:9" x14ac:dyDescent="0.25">
      <c r="I8453" s="23"/>
    </row>
    <row r="8454" spans="9:9" x14ac:dyDescent="0.25">
      <c r="I8454" s="23"/>
    </row>
    <row r="8455" spans="9:9" x14ac:dyDescent="0.25">
      <c r="I8455" s="23"/>
    </row>
    <row r="8456" spans="9:9" x14ac:dyDescent="0.25">
      <c r="I8456" s="23"/>
    </row>
    <row r="8457" spans="9:9" x14ac:dyDescent="0.25">
      <c r="I8457" s="23"/>
    </row>
    <row r="8458" spans="9:9" x14ac:dyDescent="0.25">
      <c r="I8458" s="23"/>
    </row>
    <row r="8459" spans="9:9" x14ac:dyDescent="0.25">
      <c r="I8459" s="23"/>
    </row>
    <row r="8460" spans="9:9" x14ac:dyDescent="0.25">
      <c r="I8460" s="23"/>
    </row>
    <row r="8461" spans="9:9" x14ac:dyDescent="0.25">
      <c r="I8461" s="23"/>
    </row>
    <row r="8462" spans="9:9" x14ac:dyDescent="0.25">
      <c r="I8462" s="23"/>
    </row>
    <row r="8463" spans="9:9" x14ac:dyDescent="0.25">
      <c r="I8463" s="23"/>
    </row>
    <row r="8464" spans="9:9" x14ac:dyDescent="0.25">
      <c r="I8464" s="23"/>
    </row>
    <row r="8465" spans="9:9" x14ac:dyDescent="0.25">
      <c r="I8465" s="23"/>
    </row>
    <row r="8466" spans="9:9" x14ac:dyDescent="0.25">
      <c r="I8466" s="23"/>
    </row>
    <row r="8467" spans="9:9" x14ac:dyDescent="0.25">
      <c r="I8467" s="23"/>
    </row>
    <row r="8468" spans="9:9" x14ac:dyDescent="0.25">
      <c r="I8468" s="23"/>
    </row>
    <row r="8469" spans="9:9" x14ac:dyDescent="0.25">
      <c r="I8469" s="23"/>
    </row>
    <row r="8470" spans="9:9" x14ac:dyDescent="0.25">
      <c r="I8470" s="23"/>
    </row>
    <row r="8471" spans="9:9" x14ac:dyDescent="0.25">
      <c r="I8471" s="23"/>
    </row>
    <row r="8472" spans="9:9" x14ac:dyDescent="0.25">
      <c r="I8472" s="23"/>
    </row>
    <row r="8473" spans="9:9" x14ac:dyDescent="0.25">
      <c r="I8473" s="23"/>
    </row>
    <row r="8474" spans="9:9" x14ac:dyDescent="0.25">
      <c r="I8474" s="23"/>
    </row>
    <row r="8475" spans="9:9" x14ac:dyDescent="0.25">
      <c r="I8475" s="23"/>
    </row>
    <row r="8476" spans="9:9" x14ac:dyDescent="0.25">
      <c r="I8476" s="23"/>
    </row>
    <row r="8477" spans="9:9" x14ac:dyDescent="0.25">
      <c r="I8477" s="23"/>
    </row>
    <row r="8478" spans="9:9" x14ac:dyDescent="0.25">
      <c r="I8478" s="23"/>
    </row>
    <row r="8479" spans="9:9" x14ac:dyDescent="0.25">
      <c r="I8479" s="23"/>
    </row>
    <row r="8480" spans="9:9" x14ac:dyDescent="0.25">
      <c r="I8480" s="23"/>
    </row>
    <row r="8481" spans="9:9" x14ac:dyDescent="0.25">
      <c r="I8481" s="23"/>
    </row>
    <row r="8482" spans="9:9" x14ac:dyDescent="0.25">
      <c r="I8482" s="23"/>
    </row>
    <row r="8483" spans="9:9" x14ac:dyDescent="0.25">
      <c r="I8483" s="23"/>
    </row>
    <row r="8484" spans="9:9" x14ac:dyDescent="0.25">
      <c r="I8484" s="23"/>
    </row>
    <row r="8485" spans="9:9" x14ac:dyDescent="0.25">
      <c r="I8485" s="23"/>
    </row>
    <row r="8486" spans="9:9" x14ac:dyDescent="0.25">
      <c r="I8486" s="23"/>
    </row>
    <row r="8487" spans="9:9" x14ac:dyDescent="0.25">
      <c r="I8487" s="23"/>
    </row>
    <row r="8488" spans="9:9" x14ac:dyDescent="0.25">
      <c r="I8488" s="23"/>
    </row>
    <row r="8489" spans="9:9" x14ac:dyDescent="0.25">
      <c r="I8489" s="23"/>
    </row>
    <row r="8490" spans="9:9" x14ac:dyDescent="0.25">
      <c r="I8490" s="23"/>
    </row>
    <row r="8491" spans="9:9" x14ac:dyDescent="0.25">
      <c r="I8491" s="23"/>
    </row>
    <row r="8492" spans="9:9" x14ac:dyDescent="0.25">
      <c r="I8492" s="23"/>
    </row>
    <row r="8493" spans="9:9" x14ac:dyDescent="0.25">
      <c r="I8493" s="23"/>
    </row>
    <row r="8494" spans="9:9" x14ac:dyDescent="0.25">
      <c r="I8494" s="23"/>
    </row>
    <row r="8495" spans="9:9" x14ac:dyDescent="0.25">
      <c r="I8495" s="23"/>
    </row>
    <row r="8496" spans="9:9" x14ac:dyDescent="0.25">
      <c r="I8496" s="23"/>
    </row>
    <row r="8497" spans="9:9" x14ac:dyDescent="0.25">
      <c r="I8497" s="23"/>
    </row>
    <row r="8498" spans="9:9" x14ac:dyDescent="0.25">
      <c r="I8498" s="23"/>
    </row>
    <row r="8499" spans="9:9" x14ac:dyDescent="0.25">
      <c r="I8499" s="23"/>
    </row>
    <row r="8500" spans="9:9" x14ac:dyDescent="0.25">
      <c r="I8500" s="23"/>
    </row>
    <row r="8501" spans="9:9" x14ac:dyDescent="0.25">
      <c r="I8501" s="23"/>
    </row>
    <row r="8502" spans="9:9" x14ac:dyDescent="0.25">
      <c r="I8502" s="23"/>
    </row>
    <row r="8503" spans="9:9" x14ac:dyDescent="0.25">
      <c r="I8503" s="23"/>
    </row>
    <row r="8504" spans="9:9" x14ac:dyDescent="0.25">
      <c r="I8504" s="23"/>
    </row>
    <row r="8505" spans="9:9" x14ac:dyDescent="0.25">
      <c r="I8505" s="23"/>
    </row>
    <row r="8506" spans="9:9" x14ac:dyDescent="0.25">
      <c r="I8506" s="23"/>
    </row>
    <row r="8507" spans="9:9" x14ac:dyDescent="0.25">
      <c r="I8507" s="23"/>
    </row>
    <row r="8508" spans="9:9" x14ac:dyDescent="0.25">
      <c r="I8508" s="23"/>
    </row>
    <row r="8509" spans="9:9" x14ac:dyDescent="0.25">
      <c r="I8509" s="23"/>
    </row>
    <row r="8510" spans="9:9" x14ac:dyDescent="0.25">
      <c r="I8510" s="23"/>
    </row>
    <row r="8511" spans="9:9" x14ac:dyDescent="0.25">
      <c r="I8511" s="23"/>
    </row>
    <row r="8512" spans="9:9" x14ac:dyDescent="0.25">
      <c r="I8512" s="23"/>
    </row>
    <row r="8513" spans="9:9" x14ac:dyDescent="0.25">
      <c r="I8513" s="23"/>
    </row>
    <row r="8514" spans="9:9" x14ac:dyDescent="0.25">
      <c r="I8514" s="23"/>
    </row>
    <row r="8515" spans="9:9" x14ac:dyDescent="0.25">
      <c r="I8515" s="23"/>
    </row>
    <row r="8516" spans="9:9" x14ac:dyDescent="0.25">
      <c r="I8516" s="23"/>
    </row>
    <row r="8517" spans="9:9" x14ac:dyDescent="0.25">
      <c r="I8517" s="23"/>
    </row>
    <row r="8518" spans="9:9" x14ac:dyDescent="0.25">
      <c r="I8518" s="23"/>
    </row>
    <row r="8519" spans="9:9" x14ac:dyDescent="0.25">
      <c r="I8519" s="23"/>
    </row>
    <row r="8520" spans="9:9" x14ac:dyDescent="0.25">
      <c r="I8520" s="23"/>
    </row>
    <row r="8521" spans="9:9" x14ac:dyDescent="0.25">
      <c r="I8521" s="23"/>
    </row>
    <row r="8522" spans="9:9" x14ac:dyDescent="0.25">
      <c r="I8522" s="23"/>
    </row>
    <row r="8523" spans="9:9" x14ac:dyDescent="0.25">
      <c r="I8523" s="23"/>
    </row>
    <row r="8524" spans="9:9" x14ac:dyDescent="0.25">
      <c r="I8524" s="23"/>
    </row>
    <row r="8525" spans="9:9" x14ac:dyDescent="0.25">
      <c r="I8525" s="23"/>
    </row>
    <row r="8526" spans="9:9" x14ac:dyDescent="0.25">
      <c r="I8526" s="23"/>
    </row>
    <row r="8527" spans="9:9" x14ac:dyDescent="0.25">
      <c r="I8527" s="23"/>
    </row>
    <row r="8528" spans="9:9" x14ac:dyDescent="0.25">
      <c r="I8528" s="23"/>
    </row>
    <row r="8529" spans="9:9" x14ac:dyDescent="0.25">
      <c r="I8529" s="23"/>
    </row>
    <row r="8530" spans="9:9" x14ac:dyDescent="0.25">
      <c r="I8530" s="23"/>
    </row>
    <row r="8531" spans="9:9" x14ac:dyDescent="0.25">
      <c r="I8531" s="23"/>
    </row>
    <row r="8532" spans="9:9" x14ac:dyDescent="0.25">
      <c r="I8532" s="23"/>
    </row>
    <row r="8533" spans="9:9" x14ac:dyDescent="0.25">
      <c r="I8533" s="23"/>
    </row>
    <row r="8534" spans="9:9" x14ac:dyDescent="0.25">
      <c r="I8534" s="23"/>
    </row>
    <row r="8535" spans="9:9" x14ac:dyDescent="0.25">
      <c r="I8535" s="23"/>
    </row>
    <row r="8536" spans="9:9" x14ac:dyDescent="0.25">
      <c r="I8536" s="23"/>
    </row>
    <row r="8537" spans="9:9" x14ac:dyDescent="0.25">
      <c r="I8537" s="23"/>
    </row>
    <row r="8538" spans="9:9" x14ac:dyDescent="0.25">
      <c r="I8538" s="23"/>
    </row>
    <row r="8539" spans="9:9" x14ac:dyDescent="0.25">
      <c r="I8539" s="23"/>
    </row>
    <row r="8540" spans="9:9" x14ac:dyDescent="0.25">
      <c r="I8540" s="23"/>
    </row>
    <row r="8541" spans="9:9" x14ac:dyDescent="0.25">
      <c r="I8541" s="23"/>
    </row>
    <row r="8542" spans="9:9" x14ac:dyDescent="0.25">
      <c r="I8542" s="23"/>
    </row>
    <row r="8543" spans="9:9" x14ac:dyDescent="0.25">
      <c r="I8543" s="23"/>
    </row>
    <row r="8544" spans="9:9" x14ac:dyDescent="0.25">
      <c r="I8544" s="23"/>
    </row>
    <row r="8545" spans="9:9" x14ac:dyDescent="0.25">
      <c r="I8545" s="23"/>
    </row>
    <row r="8546" spans="9:9" x14ac:dyDescent="0.25">
      <c r="I8546" s="23"/>
    </row>
    <row r="8547" spans="9:9" x14ac:dyDescent="0.25">
      <c r="I8547" s="23"/>
    </row>
    <row r="8548" spans="9:9" x14ac:dyDescent="0.25">
      <c r="I8548" s="23"/>
    </row>
    <row r="8549" spans="9:9" x14ac:dyDescent="0.25">
      <c r="I8549" s="23"/>
    </row>
    <row r="8550" spans="9:9" x14ac:dyDescent="0.25">
      <c r="I8550" s="23"/>
    </row>
    <row r="8551" spans="9:9" x14ac:dyDescent="0.25">
      <c r="I8551" s="23"/>
    </row>
    <row r="8552" spans="9:9" x14ac:dyDescent="0.25">
      <c r="I8552" s="23"/>
    </row>
    <row r="8553" spans="9:9" x14ac:dyDescent="0.25">
      <c r="I8553" s="23"/>
    </row>
    <row r="8554" spans="9:9" x14ac:dyDescent="0.25">
      <c r="I8554" s="23"/>
    </row>
    <row r="8555" spans="9:9" x14ac:dyDescent="0.25">
      <c r="I8555" s="23"/>
    </row>
    <row r="8556" spans="9:9" x14ac:dyDescent="0.25">
      <c r="I8556" s="23"/>
    </row>
    <row r="8557" spans="9:9" x14ac:dyDescent="0.25">
      <c r="I8557" s="23"/>
    </row>
    <row r="8558" spans="9:9" x14ac:dyDescent="0.25">
      <c r="I8558" s="23"/>
    </row>
    <row r="8559" spans="9:9" x14ac:dyDescent="0.25">
      <c r="I8559" s="23"/>
    </row>
    <row r="8560" spans="9:9" x14ac:dyDescent="0.25">
      <c r="I8560" s="23"/>
    </row>
    <row r="8561" spans="9:9" x14ac:dyDescent="0.25">
      <c r="I8561" s="23"/>
    </row>
    <row r="8562" spans="9:9" x14ac:dyDescent="0.25">
      <c r="I8562" s="23"/>
    </row>
    <row r="8563" spans="9:9" x14ac:dyDescent="0.25">
      <c r="I8563" s="23"/>
    </row>
    <row r="8564" spans="9:9" x14ac:dyDescent="0.25">
      <c r="I8564" s="23"/>
    </row>
    <row r="8565" spans="9:9" x14ac:dyDescent="0.25">
      <c r="I8565" s="23"/>
    </row>
    <row r="8566" spans="9:9" x14ac:dyDescent="0.25">
      <c r="I8566" s="23"/>
    </row>
    <row r="8567" spans="9:9" x14ac:dyDescent="0.25">
      <c r="I8567" s="23"/>
    </row>
    <row r="8568" spans="9:9" x14ac:dyDescent="0.25">
      <c r="I8568" s="23"/>
    </row>
    <row r="8569" spans="9:9" x14ac:dyDescent="0.25">
      <c r="I8569" s="23"/>
    </row>
    <row r="8570" spans="9:9" x14ac:dyDescent="0.25">
      <c r="I8570" s="23"/>
    </row>
    <row r="8571" spans="9:9" x14ac:dyDescent="0.25">
      <c r="I8571" s="23"/>
    </row>
    <row r="8572" spans="9:9" x14ac:dyDescent="0.25">
      <c r="I8572" s="23"/>
    </row>
    <row r="8573" spans="9:9" x14ac:dyDescent="0.25">
      <c r="I8573" s="23"/>
    </row>
    <row r="8574" spans="9:9" x14ac:dyDescent="0.25">
      <c r="I8574" s="23"/>
    </row>
    <row r="8575" spans="9:9" x14ac:dyDescent="0.25">
      <c r="I8575" s="23"/>
    </row>
    <row r="8576" spans="9:9" x14ac:dyDescent="0.25">
      <c r="I8576" s="23"/>
    </row>
    <row r="8577" spans="9:9" x14ac:dyDescent="0.25">
      <c r="I8577" s="23"/>
    </row>
    <row r="8578" spans="9:9" x14ac:dyDescent="0.25">
      <c r="I8578" s="23"/>
    </row>
    <row r="8579" spans="9:9" x14ac:dyDescent="0.25">
      <c r="I8579" s="23"/>
    </row>
    <row r="8580" spans="9:9" x14ac:dyDescent="0.25">
      <c r="I8580" s="23"/>
    </row>
    <row r="8581" spans="9:9" x14ac:dyDescent="0.25">
      <c r="I8581" s="23"/>
    </row>
    <row r="8582" spans="9:9" x14ac:dyDescent="0.25">
      <c r="I8582" s="23"/>
    </row>
    <row r="8583" spans="9:9" x14ac:dyDescent="0.25">
      <c r="I8583" s="23"/>
    </row>
    <row r="8584" spans="9:9" x14ac:dyDescent="0.25">
      <c r="I8584" s="23"/>
    </row>
    <row r="8585" spans="9:9" x14ac:dyDescent="0.25">
      <c r="I8585" s="23"/>
    </row>
    <row r="8586" spans="9:9" x14ac:dyDescent="0.25">
      <c r="I8586" s="23"/>
    </row>
    <row r="8587" spans="9:9" x14ac:dyDescent="0.25">
      <c r="I8587" s="23"/>
    </row>
    <row r="8588" spans="9:9" x14ac:dyDescent="0.25">
      <c r="I8588" s="23"/>
    </row>
    <row r="8589" spans="9:9" x14ac:dyDescent="0.25">
      <c r="I8589" s="23"/>
    </row>
    <row r="8590" spans="9:9" x14ac:dyDescent="0.25">
      <c r="I8590" s="23"/>
    </row>
    <row r="8591" spans="9:9" x14ac:dyDescent="0.25">
      <c r="I8591" s="23"/>
    </row>
    <row r="8592" spans="9:9" x14ac:dyDescent="0.25">
      <c r="I8592" s="23"/>
    </row>
    <row r="8593" spans="9:9" x14ac:dyDescent="0.25">
      <c r="I8593" s="23"/>
    </row>
    <row r="8594" spans="9:9" x14ac:dyDescent="0.25">
      <c r="I8594" s="23"/>
    </row>
    <row r="8595" spans="9:9" x14ac:dyDescent="0.25">
      <c r="I8595" s="23"/>
    </row>
    <row r="8596" spans="9:9" x14ac:dyDescent="0.25">
      <c r="I8596" s="23"/>
    </row>
    <row r="8597" spans="9:9" x14ac:dyDescent="0.25">
      <c r="I8597" s="23"/>
    </row>
    <row r="8598" spans="9:9" x14ac:dyDescent="0.25">
      <c r="I8598" s="23"/>
    </row>
    <row r="8599" spans="9:9" x14ac:dyDescent="0.25">
      <c r="I8599" s="23"/>
    </row>
    <row r="8600" spans="9:9" x14ac:dyDescent="0.25">
      <c r="I8600" s="23"/>
    </row>
    <row r="8601" spans="9:9" x14ac:dyDescent="0.25">
      <c r="I8601" s="23"/>
    </row>
    <row r="8602" spans="9:9" x14ac:dyDescent="0.25">
      <c r="I8602" s="23"/>
    </row>
    <row r="8603" spans="9:9" x14ac:dyDescent="0.25">
      <c r="I8603" s="23"/>
    </row>
    <row r="8604" spans="9:9" x14ac:dyDescent="0.25">
      <c r="I8604" s="23"/>
    </row>
    <row r="8605" spans="9:9" x14ac:dyDescent="0.25">
      <c r="I8605" s="23"/>
    </row>
    <row r="8606" spans="9:9" x14ac:dyDescent="0.25">
      <c r="I8606" s="23"/>
    </row>
    <row r="8607" spans="9:9" x14ac:dyDescent="0.25">
      <c r="I8607" s="23"/>
    </row>
    <row r="8608" spans="9:9" x14ac:dyDescent="0.25">
      <c r="I8608" s="23"/>
    </row>
    <row r="8609" spans="9:9" x14ac:dyDescent="0.25">
      <c r="I8609" s="23"/>
    </row>
    <row r="8610" spans="9:9" x14ac:dyDescent="0.25">
      <c r="I8610" s="23"/>
    </row>
    <row r="8611" spans="9:9" x14ac:dyDescent="0.25">
      <c r="I8611" s="23"/>
    </row>
    <row r="8612" spans="9:9" x14ac:dyDescent="0.25">
      <c r="I8612" s="23"/>
    </row>
    <row r="8613" spans="9:9" x14ac:dyDescent="0.25">
      <c r="I8613" s="23"/>
    </row>
    <row r="8614" spans="9:9" x14ac:dyDescent="0.25">
      <c r="I8614" s="23"/>
    </row>
    <row r="8615" spans="9:9" x14ac:dyDescent="0.25">
      <c r="I8615" s="23"/>
    </row>
    <row r="8616" spans="9:9" x14ac:dyDescent="0.25">
      <c r="I8616" s="23"/>
    </row>
    <row r="8617" spans="9:9" x14ac:dyDescent="0.25">
      <c r="I8617" s="23"/>
    </row>
    <row r="8618" spans="9:9" x14ac:dyDescent="0.25">
      <c r="I8618" s="23"/>
    </row>
    <row r="8619" spans="9:9" x14ac:dyDescent="0.25">
      <c r="I8619" s="23"/>
    </row>
    <row r="8620" spans="9:9" x14ac:dyDescent="0.25">
      <c r="I8620" s="23"/>
    </row>
    <row r="8621" spans="9:9" x14ac:dyDescent="0.25">
      <c r="I8621" s="23"/>
    </row>
    <row r="8622" spans="9:9" x14ac:dyDescent="0.25">
      <c r="I8622" s="23"/>
    </row>
    <row r="8623" spans="9:9" x14ac:dyDescent="0.25">
      <c r="I8623" s="23"/>
    </row>
    <row r="8624" spans="9:9" x14ac:dyDescent="0.25">
      <c r="I8624" s="23"/>
    </row>
    <row r="8625" spans="9:9" x14ac:dyDescent="0.25">
      <c r="I8625" s="23"/>
    </row>
    <row r="8626" spans="9:9" x14ac:dyDescent="0.25">
      <c r="I8626" s="23"/>
    </row>
    <row r="8627" spans="9:9" x14ac:dyDescent="0.25">
      <c r="I8627" s="23"/>
    </row>
    <row r="8628" spans="9:9" x14ac:dyDescent="0.25">
      <c r="I8628" s="23"/>
    </row>
    <row r="8629" spans="9:9" x14ac:dyDescent="0.25">
      <c r="I8629" s="23"/>
    </row>
    <row r="8630" spans="9:9" x14ac:dyDescent="0.25">
      <c r="I8630" s="23"/>
    </row>
    <row r="8631" spans="9:9" x14ac:dyDescent="0.25">
      <c r="I8631" s="23"/>
    </row>
    <row r="8632" spans="9:9" x14ac:dyDescent="0.25">
      <c r="I8632" s="23"/>
    </row>
    <row r="8633" spans="9:9" x14ac:dyDescent="0.25">
      <c r="I8633" s="23"/>
    </row>
    <row r="8634" spans="9:9" x14ac:dyDescent="0.25">
      <c r="I8634" s="23"/>
    </row>
    <row r="8635" spans="9:9" x14ac:dyDescent="0.25">
      <c r="I8635" s="23"/>
    </row>
    <row r="8636" spans="9:9" x14ac:dyDescent="0.25">
      <c r="I8636" s="23"/>
    </row>
    <row r="8637" spans="9:9" x14ac:dyDescent="0.25">
      <c r="I8637" s="23"/>
    </row>
    <row r="8638" spans="9:9" x14ac:dyDescent="0.25">
      <c r="I8638" s="23"/>
    </row>
    <row r="8639" spans="9:9" x14ac:dyDescent="0.25">
      <c r="I8639" s="23"/>
    </row>
    <row r="8640" spans="9:9" x14ac:dyDescent="0.25">
      <c r="I8640" s="23"/>
    </row>
    <row r="8641" spans="9:9" x14ac:dyDescent="0.25">
      <c r="I8641" s="23"/>
    </row>
    <row r="8642" spans="9:9" x14ac:dyDescent="0.25">
      <c r="I8642" s="23"/>
    </row>
    <row r="8643" spans="9:9" x14ac:dyDescent="0.25">
      <c r="I8643" s="23"/>
    </row>
    <row r="8644" spans="9:9" x14ac:dyDescent="0.25">
      <c r="I8644" s="23"/>
    </row>
    <row r="8645" spans="9:9" x14ac:dyDescent="0.25">
      <c r="I8645" s="23"/>
    </row>
    <row r="8646" spans="9:9" x14ac:dyDescent="0.25">
      <c r="I8646" s="23"/>
    </row>
    <row r="8647" spans="9:9" x14ac:dyDescent="0.25">
      <c r="I8647" s="23"/>
    </row>
    <row r="8648" spans="9:9" x14ac:dyDescent="0.25">
      <c r="I8648" s="23"/>
    </row>
    <row r="8649" spans="9:9" x14ac:dyDescent="0.25">
      <c r="I8649" s="23"/>
    </row>
    <row r="8650" spans="9:9" x14ac:dyDescent="0.25">
      <c r="I8650" s="23"/>
    </row>
    <row r="8651" spans="9:9" x14ac:dyDescent="0.25">
      <c r="I8651" s="23"/>
    </row>
    <row r="8652" spans="9:9" x14ac:dyDescent="0.25">
      <c r="I8652" s="23"/>
    </row>
    <row r="8653" spans="9:9" x14ac:dyDescent="0.25">
      <c r="I8653" s="23"/>
    </row>
    <row r="8654" spans="9:9" x14ac:dyDescent="0.25">
      <c r="I8654" s="23"/>
    </row>
    <row r="8655" spans="9:9" x14ac:dyDescent="0.25">
      <c r="I8655" s="23"/>
    </row>
    <row r="8656" spans="9:9" x14ac:dyDescent="0.25">
      <c r="I8656" s="23"/>
    </row>
    <row r="8657" spans="9:9" x14ac:dyDescent="0.25">
      <c r="I8657" s="23"/>
    </row>
    <row r="8658" spans="9:9" x14ac:dyDescent="0.25">
      <c r="I8658" s="23"/>
    </row>
    <row r="8659" spans="9:9" x14ac:dyDescent="0.25">
      <c r="I8659" s="23"/>
    </row>
    <row r="8660" spans="9:9" x14ac:dyDescent="0.25">
      <c r="I8660" s="23"/>
    </row>
    <row r="8661" spans="9:9" x14ac:dyDescent="0.25">
      <c r="I8661" s="23"/>
    </row>
    <row r="8662" spans="9:9" x14ac:dyDescent="0.25">
      <c r="I8662" s="23"/>
    </row>
    <row r="8663" spans="9:9" x14ac:dyDescent="0.25">
      <c r="I8663" s="23"/>
    </row>
    <row r="8664" spans="9:9" x14ac:dyDescent="0.25">
      <c r="I8664" s="23"/>
    </row>
    <row r="8665" spans="9:9" x14ac:dyDescent="0.25">
      <c r="I8665" s="23"/>
    </row>
    <row r="8666" spans="9:9" x14ac:dyDescent="0.25">
      <c r="I8666" s="23"/>
    </row>
    <row r="8667" spans="9:9" x14ac:dyDescent="0.25">
      <c r="I8667" s="23"/>
    </row>
    <row r="8668" spans="9:9" x14ac:dyDescent="0.25">
      <c r="I8668" s="23"/>
    </row>
    <row r="8669" spans="9:9" x14ac:dyDescent="0.25">
      <c r="I8669" s="23"/>
    </row>
    <row r="8670" spans="9:9" x14ac:dyDescent="0.25">
      <c r="I8670" s="23"/>
    </row>
    <row r="8671" spans="9:9" x14ac:dyDescent="0.25">
      <c r="I8671" s="23"/>
    </row>
    <row r="8672" spans="9:9" x14ac:dyDescent="0.25">
      <c r="I8672" s="23"/>
    </row>
    <row r="8673" spans="9:9" x14ac:dyDescent="0.25">
      <c r="I8673" s="23"/>
    </row>
    <row r="8674" spans="9:9" x14ac:dyDescent="0.25">
      <c r="I8674" s="23"/>
    </row>
    <row r="8675" spans="9:9" x14ac:dyDescent="0.25">
      <c r="I8675" s="23"/>
    </row>
    <row r="8676" spans="9:9" x14ac:dyDescent="0.25">
      <c r="I8676" s="23"/>
    </row>
    <row r="8677" spans="9:9" x14ac:dyDescent="0.25">
      <c r="I8677" s="23"/>
    </row>
    <row r="8678" spans="9:9" x14ac:dyDescent="0.25">
      <c r="I8678" s="23"/>
    </row>
    <row r="8679" spans="9:9" x14ac:dyDescent="0.25">
      <c r="I8679" s="23"/>
    </row>
    <row r="8680" spans="9:9" x14ac:dyDescent="0.25">
      <c r="I8680" s="23"/>
    </row>
    <row r="8681" spans="9:9" x14ac:dyDescent="0.25">
      <c r="I8681" s="23"/>
    </row>
    <row r="8682" spans="9:9" x14ac:dyDescent="0.25">
      <c r="I8682" s="23"/>
    </row>
    <row r="8683" spans="9:9" x14ac:dyDescent="0.25">
      <c r="I8683" s="23"/>
    </row>
    <row r="8684" spans="9:9" x14ac:dyDescent="0.25">
      <c r="I8684" s="23"/>
    </row>
    <row r="8685" spans="9:9" x14ac:dyDescent="0.25">
      <c r="I8685" s="23"/>
    </row>
    <row r="8686" spans="9:9" x14ac:dyDescent="0.25">
      <c r="I8686" s="23"/>
    </row>
    <row r="8687" spans="9:9" x14ac:dyDescent="0.25">
      <c r="I8687" s="23"/>
    </row>
    <row r="8688" spans="9:9" x14ac:dyDescent="0.25">
      <c r="I8688" s="23"/>
    </row>
    <row r="8689" spans="9:9" x14ac:dyDescent="0.25">
      <c r="I8689" s="23"/>
    </row>
    <row r="8690" spans="9:9" x14ac:dyDescent="0.25">
      <c r="I8690" s="23"/>
    </row>
    <row r="8691" spans="9:9" x14ac:dyDescent="0.25">
      <c r="I8691" s="23"/>
    </row>
    <row r="8692" spans="9:9" x14ac:dyDescent="0.25">
      <c r="I8692" s="23"/>
    </row>
    <row r="8693" spans="9:9" x14ac:dyDescent="0.25">
      <c r="I8693" s="23"/>
    </row>
    <row r="8694" spans="9:9" x14ac:dyDescent="0.25">
      <c r="I8694" s="23"/>
    </row>
    <row r="8695" spans="9:9" x14ac:dyDescent="0.25">
      <c r="I8695" s="23"/>
    </row>
    <row r="8696" spans="9:9" x14ac:dyDescent="0.25">
      <c r="I8696" s="23"/>
    </row>
    <row r="8697" spans="9:9" x14ac:dyDescent="0.25">
      <c r="I8697" s="23"/>
    </row>
    <row r="8698" spans="9:9" x14ac:dyDescent="0.25">
      <c r="I8698" s="23"/>
    </row>
    <row r="8699" spans="9:9" x14ac:dyDescent="0.25">
      <c r="I8699" s="23"/>
    </row>
    <row r="8700" spans="9:9" x14ac:dyDescent="0.25">
      <c r="I8700" s="23"/>
    </row>
    <row r="8701" spans="9:9" x14ac:dyDescent="0.25">
      <c r="I8701" s="23"/>
    </row>
    <row r="8702" spans="9:9" x14ac:dyDescent="0.25">
      <c r="I8702" s="23"/>
    </row>
    <row r="8703" spans="9:9" x14ac:dyDescent="0.25">
      <c r="I8703" s="23"/>
    </row>
    <row r="8704" spans="9:9" x14ac:dyDescent="0.25">
      <c r="I8704" s="23"/>
    </row>
    <row r="8705" spans="9:9" x14ac:dyDescent="0.25">
      <c r="I8705" s="23"/>
    </row>
    <row r="8706" spans="9:9" x14ac:dyDescent="0.25">
      <c r="I8706" s="23"/>
    </row>
    <row r="8707" spans="9:9" x14ac:dyDescent="0.25">
      <c r="I8707" s="23"/>
    </row>
    <row r="8708" spans="9:9" x14ac:dyDescent="0.25">
      <c r="I8708" s="23"/>
    </row>
    <row r="8709" spans="9:9" x14ac:dyDescent="0.25">
      <c r="I8709" s="23"/>
    </row>
    <row r="8710" spans="9:9" x14ac:dyDescent="0.25">
      <c r="I8710" s="23"/>
    </row>
    <row r="8711" spans="9:9" x14ac:dyDescent="0.25">
      <c r="I8711" s="23"/>
    </row>
    <row r="8712" spans="9:9" x14ac:dyDescent="0.25">
      <c r="I8712" s="23"/>
    </row>
    <row r="8713" spans="9:9" x14ac:dyDescent="0.25">
      <c r="I8713" s="23"/>
    </row>
    <row r="8714" spans="9:9" x14ac:dyDescent="0.25">
      <c r="I8714" s="23"/>
    </row>
    <row r="8715" spans="9:9" x14ac:dyDescent="0.25">
      <c r="I8715" s="23"/>
    </row>
    <row r="8716" spans="9:9" x14ac:dyDescent="0.25">
      <c r="I8716" s="23"/>
    </row>
    <row r="8717" spans="9:9" x14ac:dyDescent="0.25">
      <c r="I8717" s="23"/>
    </row>
    <row r="8718" spans="9:9" x14ac:dyDescent="0.25">
      <c r="I8718" s="23"/>
    </row>
    <row r="8719" spans="9:9" x14ac:dyDescent="0.25">
      <c r="I8719" s="23"/>
    </row>
    <row r="8720" spans="9:9" x14ac:dyDescent="0.25">
      <c r="I8720" s="23"/>
    </row>
    <row r="8721" spans="9:9" x14ac:dyDescent="0.25">
      <c r="I8721" s="23"/>
    </row>
    <row r="8722" spans="9:9" x14ac:dyDescent="0.25">
      <c r="I8722" s="23"/>
    </row>
    <row r="8723" spans="9:9" x14ac:dyDescent="0.25">
      <c r="I8723" s="23"/>
    </row>
    <row r="8724" spans="9:9" x14ac:dyDescent="0.25">
      <c r="I8724" s="23"/>
    </row>
    <row r="8725" spans="9:9" x14ac:dyDescent="0.25">
      <c r="I8725" s="23"/>
    </row>
    <row r="8726" spans="9:9" x14ac:dyDescent="0.25">
      <c r="I8726" s="23"/>
    </row>
    <row r="8727" spans="9:9" x14ac:dyDescent="0.25">
      <c r="I8727" s="23"/>
    </row>
    <row r="8728" spans="9:9" x14ac:dyDescent="0.25">
      <c r="I8728" s="23"/>
    </row>
    <row r="8729" spans="9:9" x14ac:dyDescent="0.25">
      <c r="I8729" s="23"/>
    </row>
    <row r="8730" spans="9:9" x14ac:dyDescent="0.25">
      <c r="I8730" s="23"/>
    </row>
    <row r="8731" spans="9:9" x14ac:dyDescent="0.25">
      <c r="I8731" s="23"/>
    </row>
    <row r="8732" spans="9:9" x14ac:dyDescent="0.25">
      <c r="I8732" s="23"/>
    </row>
    <row r="8733" spans="9:9" x14ac:dyDescent="0.25">
      <c r="I8733" s="23"/>
    </row>
    <row r="8734" spans="9:9" x14ac:dyDescent="0.25">
      <c r="I8734" s="23"/>
    </row>
    <row r="8735" spans="9:9" x14ac:dyDescent="0.25">
      <c r="I8735" s="23"/>
    </row>
    <row r="8736" spans="9:9" x14ac:dyDescent="0.25">
      <c r="I8736" s="23"/>
    </row>
    <row r="8737" spans="9:9" x14ac:dyDescent="0.25">
      <c r="I8737" s="23"/>
    </row>
    <row r="8738" spans="9:9" x14ac:dyDescent="0.25">
      <c r="I8738" s="23"/>
    </row>
    <row r="8739" spans="9:9" x14ac:dyDescent="0.25">
      <c r="I8739" s="23"/>
    </row>
    <row r="8740" spans="9:9" x14ac:dyDescent="0.25">
      <c r="I8740" s="23"/>
    </row>
    <row r="8741" spans="9:9" x14ac:dyDescent="0.25">
      <c r="I8741" s="23"/>
    </row>
    <row r="8742" spans="9:9" x14ac:dyDescent="0.25">
      <c r="I8742" s="23"/>
    </row>
    <row r="8743" spans="9:9" x14ac:dyDescent="0.25">
      <c r="I8743" s="23"/>
    </row>
    <row r="8744" spans="9:9" x14ac:dyDescent="0.25">
      <c r="I8744" s="23"/>
    </row>
    <row r="8745" spans="9:9" x14ac:dyDescent="0.25">
      <c r="I8745" s="23"/>
    </row>
    <row r="8746" spans="9:9" x14ac:dyDescent="0.25">
      <c r="I8746" s="23"/>
    </row>
    <row r="8747" spans="9:9" x14ac:dyDescent="0.25">
      <c r="I8747" s="23"/>
    </row>
    <row r="8748" spans="9:9" x14ac:dyDescent="0.25">
      <c r="I8748" s="23"/>
    </row>
    <row r="8749" spans="9:9" x14ac:dyDescent="0.25">
      <c r="I8749" s="23"/>
    </row>
    <row r="8750" spans="9:9" x14ac:dyDescent="0.25">
      <c r="I8750" s="23"/>
    </row>
    <row r="8751" spans="9:9" x14ac:dyDescent="0.25">
      <c r="I8751" s="23"/>
    </row>
    <row r="8752" spans="9:9" x14ac:dyDescent="0.25">
      <c r="I8752" s="23"/>
    </row>
    <row r="8753" spans="9:9" x14ac:dyDescent="0.25">
      <c r="I8753" s="23"/>
    </row>
    <row r="8754" spans="9:9" x14ac:dyDescent="0.25">
      <c r="I8754" s="23"/>
    </row>
    <row r="8755" spans="9:9" x14ac:dyDescent="0.25">
      <c r="I8755" s="23"/>
    </row>
    <row r="8756" spans="9:9" x14ac:dyDescent="0.25">
      <c r="I8756" s="23"/>
    </row>
    <row r="8757" spans="9:9" x14ac:dyDescent="0.25">
      <c r="I8757" s="23"/>
    </row>
    <row r="8758" spans="9:9" x14ac:dyDescent="0.25">
      <c r="I8758" s="23"/>
    </row>
    <row r="8759" spans="9:9" x14ac:dyDescent="0.25">
      <c r="I8759" s="23"/>
    </row>
    <row r="8760" spans="9:9" x14ac:dyDescent="0.25">
      <c r="I8760" s="23"/>
    </row>
    <row r="8761" spans="9:9" x14ac:dyDescent="0.25">
      <c r="I8761" s="23"/>
    </row>
    <row r="8762" spans="9:9" x14ac:dyDescent="0.25">
      <c r="I8762" s="23"/>
    </row>
    <row r="8763" spans="9:9" x14ac:dyDescent="0.25">
      <c r="I8763" s="23"/>
    </row>
    <row r="8764" spans="9:9" x14ac:dyDescent="0.25">
      <c r="I8764" s="23"/>
    </row>
    <row r="8765" spans="9:9" x14ac:dyDescent="0.25">
      <c r="I8765" s="23"/>
    </row>
    <row r="8766" spans="9:9" x14ac:dyDescent="0.25">
      <c r="I8766" s="23"/>
    </row>
    <row r="8767" spans="9:9" x14ac:dyDescent="0.25">
      <c r="I8767" s="23"/>
    </row>
    <row r="8768" spans="9:9" x14ac:dyDescent="0.25">
      <c r="I8768" s="23"/>
    </row>
    <row r="8769" spans="9:9" x14ac:dyDescent="0.25">
      <c r="I8769" s="23"/>
    </row>
    <row r="8770" spans="9:9" x14ac:dyDescent="0.25">
      <c r="I8770" s="23"/>
    </row>
    <row r="8771" spans="9:9" x14ac:dyDescent="0.25">
      <c r="I8771" s="23"/>
    </row>
    <row r="8772" spans="9:9" x14ac:dyDescent="0.25">
      <c r="I8772" s="23"/>
    </row>
    <row r="8773" spans="9:9" x14ac:dyDescent="0.25">
      <c r="I8773" s="23"/>
    </row>
    <row r="8774" spans="9:9" x14ac:dyDescent="0.25">
      <c r="I8774" s="23"/>
    </row>
    <row r="8775" spans="9:9" x14ac:dyDescent="0.25">
      <c r="I8775" s="23"/>
    </row>
    <row r="8776" spans="9:9" x14ac:dyDescent="0.25">
      <c r="I8776" s="23"/>
    </row>
    <row r="8777" spans="9:9" x14ac:dyDescent="0.25">
      <c r="I8777" s="23"/>
    </row>
    <row r="8778" spans="9:9" x14ac:dyDescent="0.25">
      <c r="I8778" s="23"/>
    </row>
    <row r="8779" spans="9:9" x14ac:dyDescent="0.25">
      <c r="I8779" s="23"/>
    </row>
    <row r="8780" spans="9:9" x14ac:dyDescent="0.25">
      <c r="I8780" s="23"/>
    </row>
    <row r="8781" spans="9:9" x14ac:dyDescent="0.25">
      <c r="I8781" s="23"/>
    </row>
    <row r="8782" spans="9:9" x14ac:dyDescent="0.25">
      <c r="I8782" s="23"/>
    </row>
    <row r="8783" spans="9:9" x14ac:dyDescent="0.25">
      <c r="I8783" s="23"/>
    </row>
    <row r="8784" spans="9:9" x14ac:dyDescent="0.25">
      <c r="I8784" s="23"/>
    </row>
    <row r="8785" spans="9:9" x14ac:dyDescent="0.25">
      <c r="I8785" s="23"/>
    </row>
    <row r="8786" spans="9:9" x14ac:dyDescent="0.25">
      <c r="I8786" s="23"/>
    </row>
    <row r="8787" spans="9:9" x14ac:dyDescent="0.25">
      <c r="I8787" s="23"/>
    </row>
    <row r="8788" spans="9:9" x14ac:dyDescent="0.25">
      <c r="I8788" s="23"/>
    </row>
    <row r="8789" spans="9:9" x14ac:dyDescent="0.25">
      <c r="I8789" s="23"/>
    </row>
    <row r="8790" spans="9:9" x14ac:dyDescent="0.25">
      <c r="I8790" s="23"/>
    </row>
    <row r="8791" spans="9:9" x14ac:dyDescent="0.25">
      <c r="I8791" s="23"/>
    </row>
    <row r="8792" spans="9:9" x14ac:dyDescent="0.25">
      <c r="I8792" s="23"/>
    </row>
    <row r="8793" spans="9:9" x14ac:dyDescent="0.25">
      <c r="I8793" s="23"/>
    </row>
    <row r="8794" spans="9:9" x14ac:dyDescent="0.25">
      <c r="I8794" s="23"/>
    </row>
    <row r="8795" spans="9:9" x14ac:dyDescent="0.25">
      <c r="I8795" s="23"/>
    </row>
    <row r="8796" spans="9:9" x14ac:dyDescent="0.25">
      <c r="I8796" s="23"/>
    </row>
    <row r="8797" spans="9:9" x14ac:dyDescent="0.25">
      <c r="I8797" s="23"/>
    </row>
    <row r="8798" spans="9:9" x14ac:dyDescent="0.25">
      <c r="I8798" s="23"/>
    </row>
    <row r="8799" spans="9:9" x14ac:dyDescent="0.25">
      <c r="I8799" s="23"/>
    </row>
    <row r="8800" spans="9:9" x14ac:dyDescent="0.25">
      <c r="I8800" s="23"/>
    </row>
    <row r="8801" spans="9:9" x14ac:dyDescent="0.25">
      <c r="I8801" s="23"/>
    </row>
    <row r="8802" spans="9:9" x14ac:dyDescent="0.25">
      <c r="I8802" s="23"/>
    </row>
    <row r="8803" spans="9:9" x14ac:dyDescent="0.25">
      <c r="I8803" s="23"/>
    </row>
    <row r="8804" spans="9:9" x14ac:dyDescent="0.25">
      <c r="I8804" s="23"/>
    </row>
    <row r="8805" spans="9:9" x14ac:dyDescent="0.25">
      <c r="I8805" s="23"/>
    </row>
    <row r="8806" spans="9:9" x14ac:dyDescent="0.25">
      <c r="I8806" s="23"/>
    </row>
    <row r="8807" spans="9:9" x14ac:dyDescent="0.25">
      <c r="I8807" s="23"/>
    </row>
    <row r="8808" spans="9:9" x14ac:dyDescent="0.25">
      <c r="I8808" s="23"/>
    </row>
    <row r="8809" spans="9:9" x14ac:dyDescent="0.25">
      <c r="I8809" s="23"/>
    </row>
    <row r="8810" spans="9:9" x14ac:dyDescent="0.25">
      <c r="I8810" s="23"/>
    </row>
    <row r="8811" spans="9:9" x14ac:dyDescent="0.25">
      <c r="I8811" s="23"/>
    </row>
    <row r="8812" spans="9:9" x14ac:dyDescent="0.25">
      <c r="I8812" s="23"/>
    </row>
    <row r="8813" spans="9:9" x14ac:dyDescent="0.25">
      <c r="I8813" s="23"/>
    </row>
    <row r="8814" spans="9:9" x14ac:dyDescent="0.25">
      <c r="I8814" s="23"/>
    </row>
    <row r="8815" spans="9:9" x14ac:dyDescent="0.25">
      <c r="I8815" s="23"/>
    </row>
    <row r="8816" spans="9:9" x14ac:dyDescent="0.25">
      <c r="I8816" s="23"/>
    </row>
    <row r="8817" spans="9:9" x14ac:dyDescent="0.25">
      <c r="I8817" s="23"/>
    </row>
    <row r="8818" spans="9:9" x14ac:dyDescent="0.25">
      <c r="I8818" s="23"/>
    </row>
    <row r="8819" spans="9:9" x14ac:dyDescent="0.25">
      <c r="I8819" s="23"/>
    </row>
    <row r="8820" spans="9:9" x14ac:dyDescent="0.25">
      <c r="I8820" s="23"/>
    </row>
    <row r="8821" spans="9:9" x14ac:dyDescent="0.25">
      <c r="I8821" s="23"/>
    </row>
    <row r="8822" spans="9:9" x14ac:dyDescent="0.25">
      <c r="I8822" s="23"/>
    </row>
    <row r="8823" spans="9:9" x14ac:dyDescent="0.25">
      <c r="I8823" s="23"/>
    </row>
    <row r="8824" spans="9:9" x14ac:dyDescent="0.25">
      <c r="I8824" s="23"/>
    </row>
    <row r="8825" spans="9:9" x14ac:dyDescent="0.25">
      <c r="I8825" s="23"/>
    </row>
    <row r="8826" spans="9:9" x14ac:dyDescent="0.25">
      <c r="I8826" s="23"/>
    </row>
    <row r="8827" spans="9:9" x14ac:dyDescent="0.25">
      <c r="I8827" s="23"/>
    </row>
    <row r="8828" spans="9:9" x14ac:dyDescent="0.25">
      <c r="I8828" s="23"/>
    </row>
    <row r="8829" spans="9:9" x14ac:dyDescent="0.25">
      <c r="I8829" s="23"/>
    </row>
    <row r="8830" spans="9:9" x14ac:dyDescent="0.25">
      <c r="I8830" s="23"/>
    </row>
    <row r="8831" spans="9:9" x14ac:dyDescent="0.25">
      <c r="I8831" s="23"/>
    </row>
    <row r="8832" spans="9:9" x14ac:dyDescent="0.25">
      <c r="I8832" s="23"/>
    </row>
    <row r="8833" spans="9:9" x14ac:dyDescent="0.25">
      <c r="I8833" s="23"/>
    </row>
    <row r="8834" spans="9:9" x14ac:dyDescent="0.25">
      <c r="I8834" s="23"/>
    </row>
    <row r="8835" spans="9:9" x14ac:dyDescent="0.25">
      <c r="I8835" s="23"/>
    </row>
    <row r="8836" spans="9:9" x14ac:dyDescent="0.25">
      <c r="I8836" s="23"/>
    </row>
    <row r="8837" spans="9:9" x14ac:dyDescent="0.25">
      <c r="I8837" s="23"/>
    </row>
    <row r="8838" spans="9:9" x14ac:dyDescent="0.25">
      <c r="I8838" s="23"/>
    </row>
    <row r="8839" spans="9:9" x14ac:dyDescent="0.25">
      <c r="I8839" s="23"/>
    </row>
    <row r="8840" spans="9:9" x14ac:dyDescent="0.25">
      <c r="I8840" s="23"/>
    </row>
    <row r="8841" spans="9:9" x14ac:dyDescent="0.25">
      <c r="I8841" s="23"/>
    </row>
    <row r="8842" spans="9:9" x14ac:dyDescent="0.25">
      <c r="I8842" s="23"/>
    </row>
    <row r="8843" spans="9:9" x14ac:dyDescent="0.25">
      <c r="I8843" s="23"/>
    </row>
    <row r="8844" spans="9:9" x14ac:dyDescent="0.25">
      <c r="I8844" s="23"/>
    </row>
    <row r="8845" spans="9:9" x14ac:dyDescent="0.25">
      <c r="I8845" s="23"/>
    </row>
    <row r="8846" spans="9:9" x14ac:dyDescent="0.25">
      <c r="I8846" s="23"/>
    </row>
    <row r="8847" spans="9:9" x14ac:dyDescent="0.25">
      <c r="I8847" s="23"/>
    </row>
    <row r="8848" spans="9:9" x14ac:dyDescent="0.25">
      <c r="I8848" s="23"/>
    </row>
    <row r="8849" spans="9:9" x14ac:dyDescent="0.25">
      <c r="I8849" s="23"/>
    </row>
    <row r="8850" spans="9:9" x14ac:dyDescent="0.25">
      <c r="I8850" s="23"/>
    </row>
    <row r="8851" spans="9:9" x14ac:dyDescent="0.25">
      <c r="I8851" s="23"/>
    </row>
    <row r="8852" spans="9:9" x14ac:dyDescent="0.25">
      <c r="I8852" s="23"/>
    </row>
    <row r="8853" spans="9:9" x14ac:dyDescent="0.25">
      <c r="I8853" s="23"/>
    </row>
    <row r="8854" spans="9:9" x14ac:dyDescent="0.25">
      <c r="I8854" s="23"/>
    </row>
    <row r="8855" spans="9:9" x14ac:dyDescent="0.25">
      <c r="I8855" s="23"/>
    </row>
    <row r="8856" spans="9:9" x14ac:dyDescent="0.25">
      <c r="I8856" s="23"/>
    </row>
    <row r="8857" spans="9:9" x14ac:dyDescent="0.25">
      <c r="I8857" s="23"/>
    </row>
    <row r="8858" spans="9:9" x14ac:dyDescent="0.25">
      <c r="I8858" s="23"/>
    </row>
    <row r="8859" spans="9:9" x14ac:dyDescent="0.25">
      <c r="I8859" s="23"/>
    </row>
    <row r="8860" spans="9:9" x14ac:dyDescent="0.25">
      <c r="I8860" s="23"/>
    </row>
    <row r="8861" spans="9:9" x14ac:dyDescent="0.25">
      <c r="I8861" s="23"/>
    </row>
    <row r="8862" spans="9:9" x14ac:dyDescent="0.25">
      <c r="I8862" s="23"/>
    </row>
    <row r="8863" spans="9:9" x14ac:dyDescent="0.25">
      <c r="I8863" s="23"/>
    </row>
    <row r="8864" spans="9:9" x14ac:dyDescent="0.25">
      <c r="I8864" s="23"/>
    </row>
    <row r="8865" spans="9:9" x14ac:dyDescent="0.25">
      <c r="I8865" s="23"/>
    </row>
    <row r="8866" spans="9:9" x14ac:dyDescent="0.25">
      <c r="I8866" s="23"/>
    </row>
    <row r="8867" spans="9:9" x14ac:dyDescent="0.25">
      <c r="I8867" s="23"/>
    </row>
    <row r="8868" spans="9:9" x14ac:dyDescent="0.25">
      <c r="I8868" s="23"/>
    </row>
    <row r="8869" spans="9:9" x14ac:dyDescent="0.25">
      <c r="I8869" s="23"/>
    </row>
    <row r="8870" spans="9:9" x14ac:dyDescent="0.25">
      <c r="I8870" s="23"/>
    </row>
    <row r="8871" spans="9:9" x14ac:dyDescent="0.25">
      <c r="I8871" s="23"/>
    </row>
    <row r="8872" spans="9:9" x14ac:dyDescent="0.25">
      <c r="I8872" s="23"/>
    </row>
    <row r="8873" spans="9:9" x14ac:dyDescent="0.25">
      <c r="I8873" s="23"/>
    </row>
    <row r="8874" spans="9:9" x14ac:dyDescent="0.25">
      <c r="I8874" s="23"/>
    </row>
    <row r="8875" spans="9:9" x14ac:dyDescent="0.25">
      <c r="I8875" s="23"/>
    </row>
    <row r="8876" spans="9:9" x14ac:dyDescent="0.25">
      <c r="I8876" s="23"/>
    </row>
    <row r="8877" spans="9:9" x14ac:dyDescent="0.25">
      <c r="I8877" s="23"/>
    </row>
    <row r="8878" spans="9:9" x14ac:dyDescent="0.25">
      <c r="I8878" s="23"/>
    </row>
    <row r="8879" spans="9:9" x14ac:dyDescent="0.25">
      <c r="I8879" s="23"/>
    </row>
    <row r="8880" spans="9:9" x14ac:dyDescent="0.25">
      <c r="I8880" s="23"/>
    </row>
    <row r="8881" spans="9:9" x14ac:dyDescent="0.25">
      <c r="I8881" s="23"/>
    </row>
    <row r="8882" spans="9:9" x14ac:dyDescent="0.25">
      <c r="I8882" s="23"/>
    </row>
    <row r="8883" spans="9:9" x14ac:dyDescent="0.25">
      <c r="I8883" s="23"/>
    </row>
    <row r="8884" spans="9:9" x14ac:dyDescent="0.25">
      <c r="I8884" s="23"/>
    </row>
    <row r="8885" spans="9:9" x14ac:dyDescent="0.25">
      <c r="I8885" s="23"/>
    </row>
    <row r="8886" spans="9:9" x14ac:dyDescent="0.25">
      <c r="I8886" s="23"/>
    </row>
    <row r="8887" spans="9:9" x14ac:dyDescent="0.25">
      <c r="I8887" s="23"/>
    </row>
    <row r="8888" spans="9:9" x14ac:dyDescent="0.25">
      <c r="I8888" s="23"/>
    </row>
    <row r="8889" spans="9:9" x14ac:dyDescent="0.25">
      <c r="I8889" s="23"/>
    </row>
    <row r="8890" spans="9:9" x14ac:dyDescent="0.25">
      <c r="I8890" s="23"/>
    </row>
    <row r="8891" spans="9:9" x14ac:dyDescent="0.25">
      <c r="I8891" s="23"/>
    </row>
    <row r="8892" spans="9:9" x14ac:dyDescent="0.25">
      <c r="I8892" s="23"/>
    </row>
    <row r="8893" spans="9:9" x14ac:dyDescent="0.25">
      <c r="I8893" s="23"/>
    </row>
    <row r="8894" spans="9:9" x14ac:dyDescent="0.25">
      <c r="I8894" s="23"/>
    </row>
    <row r="8895" spans="9:9" x14ac:dyDescent="0.25">
      <c r="I8895" s="23"/>
    </row>
    <row r="8896" spans="9:9" x14ac:dyDescent="0.25">
      <c r="I8896" s="23"/>
    </row>
    <row r="8897" spans="9:9" x14ac:dyDescent="0.25">
      <c r="I8897" s="23"/>
    </row>
    <row r="8898" spans="9:9" x14ac:dyDescent="0.25">
      <c r="I8898" s="23"/>
    </row>
    <row r="8899" spans="9:9" x14ac:dyDescent="0.25">
      <c r="I8899" s="23"/>
    </row>
    <row r="8900" spans="9:9" x14ac:dyDescent="0.25">
      <c r="I8900" s="23"/>
    </row>
    <row r="8901" spans="9:9" x14ac:dyDescent="0.25">
      <c r="I8901" s="23"/>
    </row>
    <row r="8902" spans="9:9" x14ac:dyDescent="0.25">
      <c r="I8902" s="23"/>
    </row>
    <row r="8903" spans="9:9" x14ac:dyDescent="0.25">
      <c r="I8903" s="23"/>
    </row>
    <row r="8904" spans="9:9" x14ac:dyDescent="0.25">
      <c r="I8904" s="23"/>
    </row>
    <row r="8905" spans="9:9" x14ac:dyDescent="0.25">
      <c r="I8905" s="23"/>
    </row>
    <row r="8906" spans="9:9" x14ac:dyDescent="0.25">
      <c r="I8906" s="23"/>
    </row>
    <row r="8907" spans="9:9" x14ac:dyDescent="0.25">
      <c r="I8907" s="23"/>
    </row>
    <row r="8908" spans="9:9" x14ac:dyDescent="0.25">
      <c r="I8908" s="23"/>
    </row>
    <row r="8909" spans="9:9" x14ac:dyDescent="0.25">
      <c r="I8909" s="23"/>
    </row>
    <row r="8910" spans="9:9" x14ac:dyDescent="0.25">
      <c r="I8910" s="23"/>
    </row>
    <row r="8911" spans="9:9" x14ac:dyDescent="0.25">
      <c r="I8911" s="23"/>
    </row>
    <row r="8912" spans="9:9" x14ac:dyDescent="0.25">
      <c r="I8912" s="23"/>
    </row>
    <row r="8913" spans="9:9" x14ac:dyDescent="0.25">
      <c r="I8913" s="23"/>
    </row>
    <row r="8914" spans="9:9" x14ac:dyDescent="0.25">
      <c r="I8914" s="23"/>
    </row>
    <row r="8915" spans="9:9" x14ac:dyDescent="0.25">
      <c r="I8915" s="23"/>
    </row>
    <row r="8916" spans="9:9" x14ac:dyDescent="0.25">
      <c r="I8916" s="23"/>
    </row>
    <row r="8917" spans="9:9" x14ac:dyDescent="0.25">
      <c r="I8917" s="23"/>
    </row>
    <row r="8918" spans="9:9" x14ac:dyDescent="0.25">
      <c r="I8918" s="23"/>
    </row>
    <row r="8919" spans="9:9" x14ac:dyDescent="0.25">
      <c r="I8919" s="23"/>
    </row>
    <row r="8920" spans="9:9" x14ac:dyDescent="0.25">
      <c r="I8920" s="23"/>
    </row>
    <row r="8921" spans="9:9" x14ac:dyDescent="0.25">
      <c r="I8921" s="23"/>
    </row>
    <row r="8922" spans="9:9" x14ac:dyDescent="0.25">
      <c r="I8922" s="23"/>
    </row>
    <row r="8923" spans="9:9" x14ac:dyDescent="0.25">
      <c r="I8923" s="23"/>
    </row>
    <row r="8924" spans="9:9" x14ac:dyDescent="0.25">
      <c r="I8924" s="23"/>
    </row>
    <row r="8925" spans="9:9" x14ac:dyDescent="0.25">
      <c r="I8925" s="23"/>
    </row>
    <row r="8926" spans="9:9" x14ac:dyDescent="0.25">
      <c r="I8926" s="23"/>
    </row>
    <row r="8927" spans="9:9" x14ac:dyDescent="0.25">
      <c r="I8927" s="23"/>
    </row>
    <row r="8928" spans="9:9" x14ac:dyDescent="0.25">
      <c r="I8928" s="23"/>
    </row>
    <row r="8929" spans="9:9" x14ac:dyDescent="0.25">
      <c r="I8929" s="23"/>
    </row>
    <row r="8930" spans="9:9" x14ac:dyDescent="0.25">
      <c r="I8930" s="23"/>
    </row>
    <row r="8931" spans="9:9" x14ac:dyDescent="0.25">
      <c r="I8931" s="23"/>
    </row>
    <row r="8932" spans="9:9" x14ac:dyDescent="0.25">
      <c r="I8932" s="23"/>
    </row>
    <row r="8933" spans="9:9" x14ac:dyDescent="0.25">
      <c r="I8933" s="23"/>
    </row>
    <row r="8934" spans="9:9" x14ac:dyDescent="0.25">
      <c r="I8934" s="23"/>
    </row>
    <row r="8935" spans="9:9" x14ac:dyDescent="0.25">
      <c r="I8935" s="23"/>
    </row>
    <row r="8936" spans="9:9" x14ac:dyDescent="0.25">
      <c r="I8936" s="23"/>
    </row>
    <row r="8937" spans="9:9" x14ac:dyDescent="0.25">
      <c r="I8937" s="23"/>
    </row>
    <row r="8938" spans="9:9" x14ac:dyDescent="0.25">
      <c r="I8938" s="23"/>
    </row>
    <row r="8939" spans="9:9" x14ac:dyDescent="0.25">
      <c r="I8939" s="23"/>
    </row>
    <row r="8940" spans="9:9" x14ac:dyDescent="0.25">
      <c r="I8940" s="23"/>
    </row>
    <row r="8941" spans="9:9" x14ac:dyDescent="0.25">
      <c r="I8941" s="23"/>
    </row>
    <row r="8942" spans="9:9" x14ac:dyDescent="0.25">
      <c r="I8942" s="23"/>
    </row>
    <row r="8943" spans="9:9" x14ac:dyDescent="0.25">
      <c r="I8943" s="23"/>
    </row>
    <row r="8944" spans="9:9" x14ac:dyDescent="0.25">
      <c r="I8944" s="23"/>
    </row>
    <row r="8945" spans="9:9" x14ac:dyDescent="0.25">
      <c r="I8945" s="23"/>
    </row>
    <row r="8946" spans="9:9" x14ac:dyDescent="0.25">
      <c r="I8946" s="23"/>
    </row>
    <row r="8947" spans="9:9" x14ac:dyDescent="0.25">
      <c r="I8947" s="23"/>
    </row>
    <row r="8948" spans="9:9" x14ac:dyDescent="0.25">
      <c r="I8948" s="23"/>
    </row>
    <row r="8949" spans="9:9" x14ac:dyDescent="0.25">
      <c r="I8949" s="23"/>
    </row>
    <row r="8950" spans="9:9" x14ac:dyDescent="0.25">
      <c r="I8950" s="23"/>
    </row>
    <row r="8951" spans="9:9" x14ac:dyDescent="0.25">
      <c r="I8951" s="23"/>
    </row>
    <row r="8952" spans="9:9" x14ac:dyDescent="0.25">
      <c r="I8952" s="23"/>
    </row>
    <row r="8953" spans="9:9" x14ac:dyDescent="0.25">
      <c r="I8953" s="23"/>
    </row>
    <row r="8954" spans="9:9" x14ac:dyDescent="0.25">
      <c r="I8954" s="23"/>
    </row>
    <row r="8955" spans="9:9" x14ac:dyDescent="0.25">
      <c r="I8955" s="23"/>
    </row>
    <row r="8956" spans="9:9" x14ac:dyDescent="0.25">
      <c r="I8956" s="23"/>
    </row>
    <row r="8957" spans="9:9" x14ac:dyDescent="0.25">
      <c r="I8957" s="23"/>
    </row>
    <row r="8958" spans="9:9" x14ac:dyDescent="0.25">
      <c r="I8958" s="23"/>
    </row>
    <row r="8959" spans="9:9" x14ac:dyDescent="0.25">
      <c r="I8959" s="23"/>
    </row>
    <row r="8960" spans="9:9" x14ac:dyDescent="0.25">
      <c r="I8960" s="23"/>
    </row>
    <row r="8961" spans="9:9" x14ac:dyDescent="0.25">
      <c r="I8961" s="23"/>
    </row>
    <row r="8962" spans="9:9" x14ac:dyDescent="0.25">
      <c r="I8962" s="23"/>
    </row>
    <row r="8963" spans="9:9" x14ac:dyDescent="0.25">
      <c r="I8963" s="23"/>
    </row>
    <row r="8964" spans="9:9" x14ac:dyDescent="0.25">
      <c r="I8964" s="23"/>
    </row>
    <row r="8965" spans="9:9" x14ac:dyDescent="0.25">
      <c r="I8965" s="23"/>
    </row>
    <row r="8966" spans="9:9" x14ac:dyDescent="0.25">
      <c r="I8966" s="23"/>
    </row>
    <row r="8967" spans="9:9" x14ac:dyDescent="0.25">
      <c r="I8967" s="23"/>
    </row>
    <row r="8968" spans="9:9" x14ac:dyDescent="0.25">
      <c r="I8968" s="23"/>
    </row>
    <row r="8969" spans="9:9" x14ac:dyDescent="0.25">
      <c r="I8969" s="23"/>
    </row>
    <row r="8970" spans="9:9" x14ac:dyDescent="0.25">
      <c r="I8970" s="23"/>
    </row>
    <row r="8971" spans="9:9" x14ac:dyDescent="0.25">
      <c r="I8971" s="23"/>
    </row>
    <row r="8972" spans="9:9" x14ac:dyDescent="0.25">
      <c r="I8972" s="23"/>
    </row>
    <row r="8973" spans="9:9" x14ac:dyDescent="0.25">
      <c r="I8973" s="23"/>
    </row>
    <row r="8974" spans="9:9" x14ac:dyDescent="0.25">
      <c r="I8974" s="23"/>
    </row>
    <row r="8975" spans="9:9" x14ac:dyDescent="0.25">
      <c r="I8975" s="23"/>
    </row>
    <row r="8976" spans="9:9" x14ac:dyDescent="0.25">
      <c r="I8976" s="23"/>
    </row>
    <row r="8977" spans="9:9" x14ac:dyDescent="0.25">
      <c r="I8977" s="23"/>
    </row>
    <row r="8978" spans="9:9" x14ac:dyDescent="0.25">
      <c r="I8978" s="23"/>
    </row>
    <row r="8979" spans="9:9" x14ac:dyDescent="0.25">
      <c r="I8979" s="23"/>
    </row>
    <row r="8980" spans="9:9" x14ac:dyDescent="0.25">
      <c r="I8980" s="23"/>
    </row>
    <row r="8981" spans="9:9" x14ac:dyDescent="0.25">
      <c r="I8981" s="23"/>
    </row>
    <row r="8982" spans="9:9" x14ac:dyDescent="0.25">
      <c r="I8982" s="23"/>
    </row>
    <row r="8983" spans="9:9" x14ac:dyDescent="0.25">
      <c r="I8983" s="23"/>
    </row>
    <row r="8984" spans="9:9" x14ac:dyDescent="0.25">
      <c r="I8984" s="23"/>
    </row>
    <row r="8985" spans="9:9" x14ac:dyDescent="0.25">
      <c r="I8985" s="23"/>
    </row>
    <row r="8986" spans="9:9" x14ac:dyDescent="0.25">
      <c r="I8986" s="23"/>
    </row>
    <row r="8987" spans="9:9" x14ac:dyDescent="0.25">
      <c r="I8987" s="23"/>
    </row>
    <row r="8988" spans="9:9" x14ac:dyDescent="0.25">
      <c r="I8988" s="23"/>
    </row>
    <row r="8989" spans="9:9" x14ac:dyDescent="0.25">
      <c r="I8989" s="23"/>
    </row>
    <row r="8990" spans="9:9" x14ac:dyDescent="0.25">
      <c r="I8990" s="23"/>
    </row>
    <row r="8991" spans="9:9" x14ac:dyDescent="0.25">
      <c r="I8991" s="23"/>
    </row>
    <row r="8992" spans="9:9" x14ac:dyDescent="0.25">
      <c r="I8992" s="23"/>
    </row>
    <row r="8993" spans="9:9" x14ac:dyDescent="0.25">
      <c r="I8993" s="23"/>
    </row>
    <row r="8994" spans="9:9" x14ac:dyDescent="0.25">
      <c r="I8994" s="23"/>
    </row>
    <row r="8995" spans="9:9" x14ac:dyDescent="0.25">
      <c r="I8995" s="23"/>
    </row>
    <row r="8996" spans="9:9" x14ac:dyDescent="0.25">
      <c r="I8996" s="23"/>
    </row>
    <row r="8997" spans="9:9" x14ac:dyDescent="0.25">
      <c r="I8997" s="23"/>
    </row>
    <row r="8998" spans="9:9" x14ac:dyDescent="0.25">
      <c r="I8998" s="23"/>
    </row>
    <row r="8999" spans="9:9" x14ac:dyDescent="0.25">
      <c r="I8999" s="23"/>
    </row>
    <row r="9000" spans="9:9" x14ac:dyDescent="0.25">
      <c r="I9000" s="23"/>
    </row>
    <row r="9001" spans="9:9" x14ac:dyDescent="0.25">
      <c r="I9001" s="23"/>
    </row>
    <row r="9002" spans="9:9" x14ac:dyDescent="0.25">
      <c r="I9002" s="23"/>
    </row>
    <row r="9003" spans="9:9" x14ac:dyDescent="0.25">
      <c r="I9003" s="23"/>
    </row>
    <row r="9004" spans="9:9" x14ac:dyDescent="0.25">
      <c r="I9004" s="23"/>
    </row>
    <row r="9005" spans="9:9" x14ac:dyDescent="0.25">
      <c r="I9005" s="23"/>
    </row>
    <row r="9006" spans="9:9" x14ac:dyDescent="0.25">
      <c r="I9006" s="23"/>
    </row>
    <row r="9007" spans="9:9" x14ac:dyDescent="0.25">
      <c r="I9007" s="23"/>
    </row>
    <row r="9008" spans="9:9" x14ac:dyDescent="0.25">
      <c r="I9008" s="23"/>
    </row>
    <row r="9009" spans="9:9" x14ac:dyDescent="0.25">
      <c r="I9009" s="23"/>
    </row>
    <row r="9010" spans="9:9" x14ac:dyDescent="0.25">
      <c r="I9010" s="23"/>
    </row>
    <row r="9011" spans="9:9" x14ac:dyDescent="0.25">
      <c r="I9011" s="23"/>
    </row>
    <row r="9012" spans="9:9" x14ac:dyDescent="0.25">
      <c r="I9012" s="23"/>
    </row>
    <row r="9013" spans="9:9" x14ac:dyDescent="0.25">
      <c r="I9013" s="23"/>
    </row>
    <row r="9014" spans="9:9" x14ac:dyDescent="0.25">
      <c r="I9014" s="23"/>
    </row>
    <row r="9015" spans="9:9" x14ac:dyDescent="0.25">
      <c r="I9015" s="23"/>
    </row>
    <row r="9016" spans="9:9" x14ac:dyDescent="0.25">
      <c r="I9016" s="23"/>
    </row>
    <row r="9017" spans="9:9" x14ac:dyDescent="0.25">
      <c r="I9017" s="23"/>
    </row>
    <row r="9018" spans="9:9" x14ac:dyDescent="0.25">
      <c r="I9018" s="23"/>
    </row>
    <row r="9019" spans="9:9" x14ac:dyDescent="0.25">
      <c r="I9019" s="23"/>
    </row>
    <row r="9020" spans="9:9" x14ac:dyDescent="0.25">
      <c r="I9020" s="23"/>
    </row>
    <row r="9021" spans="9:9" x14ac:dyDescent="0.25">
      <c r="I9021" s="23"/>
    </row>
    <row r="9022" spans="9:9" x14ac:dyDescent="0.25">
      <c r="I9022" s="23"/>
    </row>
    <row r="9023" spans="9:9" x14ac:dyDescent="0.25">
      <c r="I9023" s="23"/>
    </row>
    <row r="9024" spans="9:9" x14ac:dyDescent="0.25">
      <c r="I9024" s="23"/>
    </row>
    <row r="9025" spans="9:9" x14ac:dyDescent="0.25">
      <c r="I9025" s="23"/>
    </row>
    <row r="9026" spans="9:9" x14ac:dyDescent="0.25">
      <c r="I9026" s="23"/>
    </row>
    <row r="9027" spans="9:9" x14ac:dyDescent="0.25">
      <c r="I9027" s="23"/>
    </row>
    <row r="9028" spans="9:9" x14ac:dyDescent="0.25">
      <c r="I9028" s="23"/>
    </row>
    <row r="9029" spans="9:9" x14ac:dyDescent="0.25">
      <c r="I9029" s="23"/>
    </row>
    <row r="9030" spans="9:9" x14ac:dyDescent="0.25">
      <c r="I9030" s="23"/>
    </row>
    <row r="9031" spans="9:9" x14ac:dyDescent="0.25">
      <c r="I9031" s="23"/>
    </row>
    <row r="9032" spans="9:9" x14ac:dyDescent="0.25">
      <c r="I9032" s="23"/>
    </row>
    <row r="9033" spans="9:9" x14ac:dyDescent="0.25">
      <c r="I9033" s="23"/>
    </row>
    <row r="9034" spans="9:9" x14ac:dyDescent="0.25">
      <c r="I9034" s="23"/>
    </row>
    <row r="9035" spans="9:9" x14ac:dyDescent="0.25">
      <c r="I9035" s="23"/>
    </row>
    <row r="9036" spans="9:9" x14ac:dyDescent="0.25">
      <c r="I9036" s="23"/>
    </row>
    <row r="9037" spans="9:9" x14ac:dyDescent="0.25">
      <c r="I9037" s="23"/>
    </row>
    <row r="9038" spans="9:9" x14ac:dyDescent="0.25">
      <c r="I9038" s="23"/>
    </row>
    <row r="9039" spans="9:9" x14ac:dyDescent="0.25">
      <c r="I9039" s="23"/>
    </row>
    <row r="9040" spans="9:9" x14ac:dyDescent="0.25">
      <c r="I9040" s="23"/>
    </row>
    <row r="9041" spans="9:9" x14ac:dyDescent="0.25">
      <c r="I9041" s="23"/>
    </row>
    <row r="9042" spans="9:9" x14ac:dyDescent="0.25">
      <c r="I9042" s="23"/>
    </row>
    <row r="9043" spans="9:9" x14ac:dyDescent="0.25">
      <c r="I9043" s="23"/>
    </row>
    <row r="9044" spans="9:9" x14ac:dyDescent="0.25">
      <c r="I9044" s="23"/>
    </row>
    <row r="9045" spans="9:9" x14ac:dyDescent="0.25">
      <c r="I9045" s="23"/>
    </row>
    <row r="9046" spans="9:9" x14ac:dyDescent="0.25">
      <c r="I9046" s="23"/>
    </row>
    <row r="9047" spans="9:9" x14ac:dyDescent="0.25">
      <c r="I9047" s="23"/>
    </row>
    <row r="9048" spans="9:9" x14ac:dyDescent="0.25">
      <c r="I9048" s="23"/>
    </row>
    <row r="9049" spans="9:9" x14ac:dyDescent="0.25">
      <c r="I9049" s="23"/>
    </row>
    <row r="9050" spans="9:9" x14ac:dyDescent="0.25">
      <c r="I9050" s="23"/>
    </row>
    <row r="9051" spans="9:9" x14ac:dyDescent="0.25">
      <c r="I9051" s="23"/>
    </row>
    <row r="9052" spans="9:9" x14ac:dyDescent="0.25">
      <c r="I9052" s="23"/>
    </row>
    <row r="9053" spans="9:9" x14ac:dyDescent="0.25">
      <c r="I9053" s="23"/>
    </row>
    <row r="9054" spans="9:9" x14ac:dyDescent="0.25">
      <c r="I9054" s="23"/>
    </row>
    <row r="9055" spans="9:9" x14ac:dyDescent="0.25">
      <c r="I9055" s="23"/>
    </row>
    <row r="9056" spans="9:9" x14ac:dyDescent="0.25">
      <c r="I9056" s="23"/>
    </row>
    <row r="9057" spans="9:9" x14ac:dyDescent="0.25">
      <c r="I9057" s="23"/>
    </row>
    <row r="9058" spans="9:9" x14ac:dyDescent="0.25">
      <c r="I9058" s="23"/>
    </row>
    <row r="9059" spans="9:9" x14ac:dyDescent="0.25">
      <c r="I9059" s="23"/>
    </row>
    <row r="9060" spans="9:9" x14ac:dyDescent="0.25">
      <c r="I9060" s="23"/>
    </row>
    <row r="9061" spans="9:9" x14ac:dyDescent="0.25">
      <c r="I9061" s="23"/>
    </row>
    <row r="9062" spans="9:9" x14ac:dyDescent="0.25">
      <c r="I9062" s="23"/>
    </row>
    <row r="9063" spans="9:9" x14ac:dyDescent="0.25">
      <c r="I9063" s="23"/>
    </row>
    <row r="9064" spans="9:9" x14ac:dyDescent="0.25">
      <c r="I9064" s="23"/>
    </row>
    <row r="9065" spans="9:9" x14ac:dyDescent="0.25">
      <c r="I9065" s="23"/>
    </row>
    <row r="9066" spans="9:9" x14ac:dyDescent="0.25">
      <c r="I9066" s="23"/>
    </row>
    <row r="9067" spans="9:9" x14ac:dyDescent="0.25">
      <c r="I9067" s="23"/>
    </row>
    <row r="9068" spans="9:9" x14ac:dyDescent="0.25">
      <c r="I9068" s="23"/>
    </row>
    <row r="9069" spans="9:9" x14ac:dyDescent="0.25">
      <c r="I9069" s="23"/>
    </row>
    <row r="9070" spans="9:9" x14ac:dyDescent="0.25">
      <c r="I9070" s="23"/>
    </row>
    <row r="9071" spans="9:9" x14ac:dyDescent="0.25">
      <c r="I9071" s="23"/>
    </row>
    <row r="9072" spans="9:9" x14ac:dyDescent="0.25">
      <c r="I9072" s="23"/>
    </row>
    <row r="9073" spans="9:9" x14ac:dyDescent="0.25">
      <c r="I9073" s="23"/>
    </row>
    <row r="9074" spans="9:9" x14ac:dyDescent="0.25">
      <c r="I9074" s="23"/>
    </row>
    <row r="9075" spans="9:9" x14ac:dyDescent="0.25">
      <c r="I9075" s="23"/>
    </row>
    <row r="9076" spans="9:9" x14ac:dyDescent="0.25">
      <c r="I9076" s="23"/>
    </row>
    <row r="9077" spans="9:9" x14ac:dyDescent="0.25">
      <c r="I9077" s="23"/>
    </row>
    <row r="9078" spans="9:9" x14ac:dyDescent="0.25">
      <c r="I9078" s="23"/>
    </row>
    <row r="9079" spans="9:9" x14ac:dyDescent="0.25">
      <c r="I9079" s="23"/>
    </row>
    <row r="9080" spans="9:9" x14ac:dyDescent="0.25">
      <c r="I9080" s="23"/>
    </row>
    <row r="9081" spans="9:9" x14ac:dyDescent="0.25">
      <c r="I9081" s="23"/>
    </row>
    <row r="9082" spans="9:9" x14ac:dyDescent="0.25">
      <c r="I9082" s="23"/>
    </row>
    <row r="9083" spans="9:9" x14ac:dyDescent="0.25">
      <c r="I9083" s="23"/>
    </row>
    <row r="9084" spans="9:9" x14ac:dyDescent="0.25">
      <c r="I9084" s="23"/>
    </row>
    <row r="9085" spans="9:9" x14ac:dyDescent="0.25">
      <c r="I9085" s="23"/>
    </row>
    <row r="9086" spans="9:9" x14ac:dyDescent="0.25">
      <c r="I9086" s="23"/>
    </row>
    <row r="9087" spans="9:9" x14ac:dyDescent="0.25">
      <c r="I9087" s="23"/>
    </row>
    <row r="9088" spans="9:9" x14ac:dyDescent="0.25">
      <c r="I9088" s="23"/>
    </row>
    <row r="9089" spans="9:9" x14ac:dyDescent="0.25">
      <c r="I9089" s="23"/>
    </row>
    <row r="9090" spans="9:9" x14ac:dyDescent="0.25">
      <c r="I9090" s="23"/>
    </row>
    <row r="9091" spans="9:9" x14ac:dyDescent="0.25">
      <c r="I9091" s="23"/>
    </row>
    <row r="9092" spans="9:9" x14ac:dyDescent="0.25">
      <c r="I9092" s="23"/>
    </row>
    <row r="9093" spans="9:9" x14ac:dyDescent="0.25">
      <c r="I9093" s="23"/>
    </row>
    <row r="9094" spans="9:9" x14ac:dyDescent="0.25">
      <c r="I9094" s="23"/>
    </row>
    <row r="9095" spans="9:9" x14ac:dyDescent="0.25">
      <c r="I9095" s="23"/>
    </row>
    <row r="9096" spans="9:9" x14ac:dyDescent="0.25">
      <c r="I9096" s="23"/>
    </row>
    <row r="9097" spans="9:9" x14ac:dyDescent="0.25">
      <c r="I9097" s="23"/>
    </row>
    <row r="9098" spans="9:9" x14ac:dyDescent="0.25">
      <c r="I9098" s="23"/>
    </row>
    <row r="9099" spans="9:9" x14ac:dyDescent="0.25">
      <c r="I9099" s="23"/>
    </row>
    <row r="9100" spans="9:9" x14ac:dyDescent="0.25">
      <c r="I9100" s="23"/>
    </row>
    <row r="9101" spans="9:9" x14ac:dyDescent="0.25">
      <c r="I9101" s="23"/>
    </row>
    <row r="9102" spans="9:9" x14ac:dyDescent="0.25">
      <c r="I9102" s="23"/>
    </row>
    <row r="9103" spans="9:9" x14ac:dyDescent="0.25">
      <c r="I9103" s="23"/>
    </row>
    <row r="9104" spans="9:9" x14ac:dyDescent="0.25">
      <c r="I9104" s="23"/>
    </row>
    <row r="9105" spans="9:9" x14ac:dyDescent="0.25">
      <c r="I9105" s="23"/>
    </row>
    <row r="9106" spans="9:9" x14ac:dyDescent="0.25">
      <c r="I9106" s="23"/>
    </row>
    <row r="9107" spans="9:9" x14ac:dyDescent="0.25">
      <c r="I9107" s="23"/>
    </row>
    <row r="9108" spans="9:9" x14ac:dyDescent="0.25">
      <c r="I9108" s="23"/>
    </row>
    <row r="9109" spans="9:9" x14ac:dyDescent="0.25">
      <c r="I9109" s="23"/>
    </row>
    <row r="9110" spans="9:9" x14ac:dyDescent="0.25">
      <c r="I9110" s="23"/>
    </row>
    <row r="9111" spans="9:9" x14ac:dyDescent="0.25">
      <c r="I9111" s="23"/>
    </row>
    <row r="9112" spans="9:9" x14ac:dyDescent="0.25">
      <c r="I9112" s="23"/>
    </row>
    <row r="9113" spans="9:9" x14ac:dyDescent="0.25">
      <c r="I9113" s="23"/>
    </row>
    <row r="9114" spans="9:9" x14ac:dyDescent="0.25">
      <c r="I9114" s="23"/>
    </row>
    <row r="9115" spans="9:9" x14ac:dyDescent="0.25">
      <c r="I9115" s="23"/>
    </row>
    <row r="9116" spans="9:9" x14ac:dyDescent="0.25">
      <c r="I9116" s="23"/>
    </row>
    <row r="9117" spans="9:9" x14ac:dyDescent="0.25">
      <c r="I9117" s="23"/>
    </row>
    <row r="9118" spans="9:9" x14ac:dyDescent="0.25">
      <c r="I9118" s="23"/>
    </row>
    <row r="9119" spans="9:9" x14ac:dyDescent="0.25">
      <c r="I9119" s="23"/>
    </row>
    <row r="9120" spans="9:9" x14ac:dyDescent="0.25">
      <c r="I9120" s="23"/>
    </row>
    <row r="9121" spans="9:9" x14ac:dyDescent="0.25">
      <c r="I9121" s="23"/>
    </row>
    <row r="9122" spans="9:9" x14ac:dyDescent="0.25">
      <c r="I9122" s="23"/>
    </row>
    <row r="9123" spans="9:9" x14ac:dyDescent="0.25">
      <c r="I9123" s="23"/>
    </row>
    <row r="9124" spans="9:9" x14ac:dyDescent="0.25">
      <c r="I9124" s="23"/>
    </row>
    <row r="9125" spans="9:9" x14ac:dyDescent="0.25">
      <c r="I9125" s="23"/>
    </row>
    <row r="9126" spans="9:9" x14ac:dyDescent="0.25">
      <c r="I9126" s="23"/>
    </row>
    <row r="9127" spans="9:9" x14ac:dyDescent="0.25">
      <c r="I9127" s="23"/>
    </row>
    <row r="9128" spans="9:9" x14ac:dyDescent="0.25">
      <c r="I9128" s="23"/>
    </row>
    <row r="9129" spans="9:9" x14ac:dyDescent="0.25">
      <c r="I9129" s="23"/>
    </row>
    <row r="9130" spans="9:9" x14ac:dyDescent="0.25">
      <c r="I9130" s="23"/>
    </row>
    <row r="9131" spans="9:9" x14ac:dyDescent="0.25">
      <c r="I9131" s="23"/>
    </row>
    <row r="9132" spans="9:9" x14ac:dyDescent="0.25">
      <c r="I9132" s="23"/>
    </row>
    <row r="9133" spans="9:9" x14ac:dyDescent="0.25">
      <c r="I9133" s="23"/>
    </row>
    <row r="9134" spans="9:9" x14ac:dyDescent="0.25">
      <c r="I9134" s="23"/>
    </row>
    <row r="9135" spans="9:9" x14ac:dyDescent="0.25">
      <c r="I9135" s="23"/>
    </row>
    <row r="9136" spans="9:9" x14ac:dyDescent="0.25">
      <c r="I9136" s="23"/>
    </row>
    <row r="9137" spans="9:9" x14ac:dyDescent="0.25">
      <c r="I9137" s="23"/>
    </row>
    <row r="9138" spans="9:9" x14ac:dyDescent="0.25">
      <c r="I9138" s="23"/>
    </row>
    <row r="9139" spans="9:9" x14ac:dyDescent="0.25">
      <c r="I9139" s="23"/>
    </row>
    <row r="9140" spans="9:9" x14ac:dyDescent="0.25">
      <c r="I9140" s="23"/>
    </row>
    <row r="9141" spans="9:9" x14ac:dyDescent="0.25">
      <c r="I9141" s="23"/>
    </row>
    <row r="9142" spans="9:9" x14ac:dyDescent="0.25">
      <c r="I9142" s="23"/>
    </row>
    <row r="9143" spans="9:9" x14ac:dyDescent="0.25">
      <c r="I9143" s="23"/>
    </row>
    <row r="9144" spans="9:9" x14ac:dyDescent="0.25">
      <c r="I9144" s="23"/>
    </row>
    <row r="9145" spans="9:9" x14ac:dyDescent="0.25">
      <c r="I9145" s="23"/>
    </row>
    <row r="9146" spans="9:9" x14ac:dyDescent="0.25">
      <c r="I9146" s="23"/>
    </row>
    <row r="9147" spans="9:9" x14ac:dyDescent="0.25">
      <c r="I9147" s="23"/>
    </row>
    <row r="9148" spans="9:9" x14ac:dyDescent="0.25">
      <c r="I9148" s="23"/>
    </row>
    <row r="9149" spans="9:9" x14ac:dyDescent="0.25">
      <c r="I9149" s="23"/>
    </row>
    <row r="9150" spans="9:9" x14ac:dyDescent="0.25">
      <c r="I9150" s="23"/>
    </row>
    <row r="9151" spans="9:9" x14ac:dyDescent="0.25">
      <c r="I9151" s="23"/>
    </row>
    <row r="9152" spans="9:9" x14ac:dyDescent="0.25">
      <c r="I9152" s="23"/>
    </row>
    <row r="9153" spans="9:9" x14ac:dyDescent="0.25">
      <c r="I9153" s="23"/>
    </row>
    <row r="9154" spans="9:9" x14ac:dyDescent="0.25">
      <c r="I9154" s="23"/>
    </row>
    <row r="9155" spans="9:9" x14ac:dyDescent="0.25">
      <c r="I9155" s="23"/>
    </row>
    <row r="9156" spans="9:9" x14ac:dyDescent="0.25">
      <c r="I9156" s="23"/>
    </row>
    <row r="9157" spans="9:9" x14ac:dyDescent="0.25">
      <c r="I9157" s="23"/>
    </row>
    <row r="9158" spans="9:9" x14ac:dyDescent="0.25">
      <c r="I9158" s="23"/>
    </row>
    <row r="9159" spans="9:9" x14ac:dyDescent="0.25">
      <c r="I9159" s="23"/>
    </row>
    <row r="9160" spans="9:9" x14ac:dyDescent="0.25">
      <c r="I9160" s="23"/>
    </row>
    <row r="9161" spans="9:9" x14ac:dyDescent="0.25">
      <c r="I9161" s="23"/>
    </row>
    <row r="9162" spans="9:9" x14ac:dyDescent="0.25">
      <c r="I9162" s="23"/>
    </row>
    <row r="9163" spans="9:9" x14ac:dyDescent="0.25">
      <c r="I9163" s="23"/>
    </row>
    <row r="9164" spans="9:9" x14ac:dyDescent="0.25">
      <c r="I9164" s="23"/>
    </row>
    <row r="9165" spans="9:9" x14ac:dyDescent="0.25">
      <c r="I9165" s="23"/>
    </row>
    <row r="9166" spans="9:9" x14ac:dyDescent="0.25">
      <c r="I9166" s="23"/>
    </row>
    <row r="9167" spans="9:9" x14ac:dyDescent="0.25">
      <c r="I9167" s="23"/>
    </row>
    <row r="9168" spans="9:9" x14ac:dyDescent="0.25">
      <c r="I9168" s="23"/>
    </row>
    <row r="9169" spans="9:9" x14ac:dyDescent="0.25">
      <c r="I9169" s="23"/>
    </row>
    <row r="9170" spans="9:9" x14ac:dyDescent="0.25">
      <c r="I9170" s="23"/>
    </row>
    <row r="9171" spans="9:9" x14ac:dyDescent="0.25">
      <c r="I9171" s="23"/>
    </row>
    <row r="9172" spans="9:9" x14ac:dyDescent="0.25">
      <c r="I9172" s="23"/>
    </row>
    <row r="9173" spans="9:9" x14ac:dyDescent="0.25">
      <c r="I9173" s="23"/>
    </row>
    <row r="9174" spans="9:9" x14ac:dyDescent="0.25">
      <c r="I9174" s="23"/>
    </row>
    <row r="9175" spans="9:9" x14ac:dyDescent="0.25">
      <c r="I9175" s="23"/>
    </row>
    <row r="9176" spans="9:9" x14ac:dyDescent="0.25">
      <c r="I9176" s="23"/>
    </row>
    <row r="9177" spans="9:9" x14ac:dyDescent="0.25">
      <c r="I9177" s="23"/>
    </row>
    <row r="9178" spans="9:9" x14ac:dyDescent="0.25">
      <c r="I9178" s="23"/>
    </row>
    <row r="9179" spans="9:9" x14ac:dyDescent="0.25">
      <c r="I9179" s="23"/>
    </row>
    <row r="9180" spans="9:9" x14ac:dyDescent="0.25">
      <c r="I9180" s="23"/>
    </row>
    <row r="9181" spans="9:9" x14ac:dyDescent="0.25">
      <c r="I9181" s="23"/>
    </row>
    <row r="9182" spans="9:9" x14ac:dyDescent="0.25">
      <c r="I9182" s="23"/>
    </row>
    <row r="9183" spans="9:9" x14ac:dyDescent="0.25">
      <c r="I9183" s="23"/>
    </row>
    <row r="9184" spans="9:9" x14ac:dyDescent="0.25">
      <c r="I9184" s="23"/>
    </row>
    <row r="9185" spans="9:9" x14ac:dyDescent="0.25">
      <c r="I9185" s="23"/>
    </row>
    <row r="9186" spans="9:9" x14ac:dyDescent="0.25">
      <c r="I9186" s="23"/>
    </row>
    <row r="9187" spans="9:9" x14ac:dyDescent="0.25">
      <c r="I9187" s="23"/>
    </row>
    <row r="9188" spans="9:9" x14ac:dyDescent="0.25">
      <c r="I9188" s="23"/>
    </row>
    <row r="9189" spans="9:9" x14ac:dyDescent="0.25">
      <c r="I9189" s="23"/>
    </row>
    <row r="9190" spans="9:9" x14ac:dyDescent="0.25">
      <c r="I9190" s="23"/>
    </row>
    <row r="9191" spans="9:9" x14ac:dyDescent="0.25">
      <c r="I9191" s="23"/>
    </row>
    <row r="9192" spans="9:9" x14ac:dyDescent="0.25">
      <c r="I9192" s="23"/>
    </row>
    <row r="9193" spans="9:9" x14ac:dyDescent="0.25">
      <c r="I9193" s="23"/>
    </row>
    <row r="9194" spans="9:9" x14ac:dyDescent="0.25">
      <c r="I9194" s="23"/>
    </row>
    <row r="9195" spans="9:9" x14ac:dyDescent="0.25">
      <c r="I9195" s="23"/>
    </row>
    <row r="9196" spans="9:9" x14ac:dyDescent="0.25">
      <c r="I9196" s="23"/>
    </row>
    <row r="9197" spans="9:9" x14ac:dyDescent="0.25">
      <c r="I9197" s="23"/>
    </row>
    <row r="9198" spans="9:9" x14ac:dyDescent="0.25">
      <c r="I9198" s="23"/>
    </row>
    <row r="9199" spans="9:9" x14ac:dyDescent="0.25">
      <c r="I9199" s="23"/>
    </row>
    <row r="9200" spans="9:9" x14ac:dyDescent="0.25">
      <c r="I9200" s="23"/>
    </row>
    <row r="9201" spans="9:9" x14ac:dyDescent="0.25">
      <c r="I9201" s="23"/>
    </row>
    <row r="9202" spans="9:9" x14ac:dyDescent="0.25">
      <c r="I9202" s="23"/>
    </row>
    <row r="9203" spans="9:9" x14ac:dyDescent="0.25">
      <c r="I9203" s="23"/>
    </row>
    <row r="9204" spans="9:9" x14ac:dyDescent="0.25">
      <c r="I9204" s="23"/>
    </row>
    <row r="9205" spans="9:9" x14ac:dyDescent="0.25">
      <c r="I9205" s="23"/>
    </row>
    <row r="9206" spans="9:9" x14ac:dyDescent="0.25">
      <c r="I9206" s="23"/>
    </row>
    <row r="9207" spans="9:9" x14ac:dyDescent="0.25">
      <c r="I9207" s="23"/>
    </row>
    <row r="9208" spans="9:9" x14ac:dyDescent="0.25">
      <c r="I9208" s="23"/>
    </row>
    <row r="9209" spans="9:9" x14ac:dyDescent="0.25">
      <c r="I9209" s="23"/>
    </row>
    <row r="9210" spans="9:9" x14ac:dyDescent="0.25">
      <c r="I9210" s="23"/>
    </row>
    <row r="9211" spans="9:9" x14ac:dyDescent="0.25">
      <c r="I9211" s="23"/>
    </row>
    <row r="9212" spans="9:9" x14ac:dyDescent="0.25">
      <c r="I9212" s="23"/>
    </row>
    <row r="9213" spans="9:9" x14ac:dyDescent="0.25">
      <c r="I9213" s="23"/>
    </row>
    <row r="9214" spans="9:9" x14ac:dyDescent="0.25">
      <c r="I9214" s="23"/>
    </row>
    <row r="9215" spans="9:9" x14ac:dyDescent="0.25">
      <c r="I9215" s="23"/>
    </row>
    <row r="9216" spans="9:9" x14ac:dyDescent="0.25">
      <c r="I9216" s="23"/>
    </row>
    <row r="9217" spans="9:9" x14ac:dyDescent="0.25">
      <c r="I9217" s="23"/>
    </row>
    <row r="9218" spans="9:9" x14ac:dyDescent="0.25">
      <c r="I9218" s="23"/>
    </row>
    <row r="9219" spans="9:9" x14ac:dyDescent="0.25">
      <c r="I9219" s="23"/>
    </row>
    <row r="9220" spans="9:9" x14ac:dyDescent="0.25">
      <c r="I9220" s="23"/>
    </row>
    <row r="9221" spans="9:9" x14ac:dyDescent="0.25">
      <c r="I9221" s="23"/>
    </row>
    <row r="9222" spans="9:9" x14ac:dyDescent="0.25">
      <c r="I9222" s="23"/>
    </row>
    <row r="9223" spans="9:9" x14ac:dyDescent="0.25">
      <c r="I9223" s="23"/>
    </row>
    <row r="9224" spans="9:9" x14ac:dyDescent="0.25">
      <c r="I9224" s="23"/>
    </row>
    <row r="9225" spans="9:9" x14ac:dyDescent="0.25">
      <c r="I9225" s="23"/>
    </row>
    <row r="9226" spans="9:9" x14ac:dyDescent="0.25">
      <c r="I9226" s="23"/>
    </row>
    <row r="9227" spans="9:9" x14ac:dyDescent="0.25">
      <c r="I9227" s="23"/>
    </row>
    <row r="9228" spans="9:9" x14ac:dyDescent="0.25">
      <c r="I9228" s="23"/>
    </row>
    <row r="9229" spans="9:9" x14ac:dyDescent="0.25">
      <c r="I9229" s="23"/>
    </row>
    <row r="9230" spans="9:9" x14ac:dyDescent="0.25">
      <c r="I9230" s="23"/>
    </row>
    <row r="9231" spans="9:9" x14ac:dyDescent="0.25">
      <c r="I9231" s="23"/>
    </row>
    <row r="9232" spans="9:9" x14ac:dyDescent="0.25">
      <c r="I9232" s="23"/>
    </row>
    <row r="9233" spans="9:9" x14ac:dyDescent="0.25">
      <c r="I9233" s="23"/>
    </row>
    <row r="9234" spans="9:9" x14ac:dyDescent="0.25">
      <c r="I9234" s="23"/>
    </row>
    <row r="9235" spans="9:9" x14ac:dyDescent="0.25">
      <c r="I9235" s="23"/>
    </row>
    <row r="9236" spans="9:9" x14ac:dyDescent="0.25">
      <c r="I9236" s="23"/>
    </row>
    <row r="9237" spans="9:9" x14ac:dyDescent="0.25">
      <c r="I9237" s="23"/>
    </row>
    <row r="9238" spans="9:9" x14ac:dyDescent="0.25">
      <c r="I9238" s="23"/>
    </row>
    <row r="9239" spans="9:9" x14ac:dyDescent="0.25">
      <c r="I9239" s="23"/>
    </row>
    <row r="9240" spans="9:9" x14ac:dyDescent="0.25">
      <c r="I9240" s="23"/>
    </row>
    <row r="9241" spans="9:9" x14ac:dyDescent="0.25">
      <c r="I9241" s="23"/>
    </row>
    <row r="9242" spans="9:9" x14ac:dyDescent="0.25">
      <c r="I9242" s="23"/>
    </row>
    <row r="9243" spans="9:9" x14ac:dyDescent="0.25">
      <c r="I9243" s="23"/>
    </row>
    <row r="9244" spans="9:9" x14ac:dyDescent="0.25">
      <c r="I9244" s="23"/>
    </row>
    <row r="9245" spans="9:9" x14ac:dyDescent="0.25">
      <c r="I9245" s="23"/>
    </row>
    <row r="9246" spans="9:9" x14ac:dyDescent="0.25">
      <c r="I9246" s="23"/>
    </row>
    <row r="9247" spans="9:9" x14ac:dyDescent="0.25">
      <c r="I9247" s="23"/>
    </row>
    <row r="9248" spans="9:9" x14ac:dyDescent="0.25">
      <c r="I9248" s="23"/>
    </row>
    <row r="9249" spans="9:9" x14ac:dyDescent="0.25">
      <c r="I9249" s="23"/>
    </row>
    <row r="9250" spans="9:9" x14ac:dyDescent="0.25">
      <c r="I9250" s="23"/>
    </row>
    <row r="9251" spans="9:9" x14ac:dyDescent="0.25">
      <c r="I9251" s="23"/>
    </row>
    <row r="9252" spans="9:9" x14ac:dyDescent="0.25">
      <c r="I9252" s="23"/>
    </row>
    <row r="9253" spans="9:9" x14ac:dyDescent="0.25">
      <c r="I9253" s="23"/>
    </row>
    <row r="9254" spans="9:9" x14ac:dyDescent="0.25">
      <c r="I9254" s="23"/>
    </row>
    <row r="9255" spans="9:9" x14ac:dyDescent="0.25">
      <c r="I9255" s="23"/>
    </row>
    <row r="9256" spans="9:9" x14ac:dyDescent="0.25">
      <c r="I9256" s="23"/>
    </row>
    <row r="9257" spans="9:9" x14ac:dyDescent="0.25">
      <c r="I9257" s="23"/>
    </row>
    <row r="9258" spans="9:9" x14ac:dyDescent="0.25">
      <c r="I9258" s="23"/>
    </row>
    <row r="9259" spans="9:9" x14ac:dyDescent="0.25">
      <c r="I9259" s="23"/>
    </row>
    <row r="9260" spans="9:9" x14ac:dyDescent="0.25">
      <c r="I9260" s="23"/>
    </row>
    <row r="9261" spans="9:9" x14ac:dyDescent="0.25">
      <c r="I9261" s="23"/>
    </row>
    <row r="9262" spans="9:9" x14ac:dyDescent="0.25">
      <c r="I9262" s="23"/>
    </row>
    <row r="9263" spans="9:9" x14ac:dyDescent="0.25">
      <c r="I9263" s="23"/>
    </row>
    <row r="9264" spans="9:9" x14ac:dyDescent="0.25">
      <c r="I9264" s="23"/>
    </row>
    <row r="9265" spans="9:9" x14ac:dyDescent="0.25">
      <c r="I9265" s="23"/>
    </row>
    <row r="9266" spans="9:9" x14ac:dyDescent="0.25">
      <c r="I9266" s="23"/>
    </row>
    <row r="9267" spans="9:9" x14ac:dyDescent="0.25">
      <c r="I9267" s="23"/>
    </row>
    <row r="9268" spans="9:9" x14ac:dyDescent="0.25">
      <c r="I9268" s="23"/>
    </row>
    <row r="9269" spans="9:9" x14ac:dyDescent="0.25">
      <c r="I9269" s="23"/>
    </row>
    <row r="9270" spans="9:9" x14ac:dyDescent="0.25">
      <c r="I9270" s="23"/>
    </row>
    <row r="9271" spans="9:9" x14ac:dyDescent="0.25">
      <c r="I9271" s="23"/>
    </row>
    <row r="9272" spans="9:9" x14ac:dyDescent="0.25">
      <c r="I9272" s="23"/>
    </row>
    <row r="9273" spans="9:9" x14ac:dyDescent="0.25">
      <c r="I9273" s="23"/>
    </row>
    <row r="9274" spans="9:9" x14ac:dyDescent="0.25">
      <c r="I9274" s="23"/>
    </row>
    <row r="9275" spans="9:9" x14ac:dyDescent="0.25">
      <c r="I9275" s="23"/>
    </row>
    <row r="9276" spans="9:9" x14ac:dyDescent="0.25">
      <c r="I9276" s="23"/>
    </row>
    <row r="9277" spans="9:9" x14ac:dyDescent="0.25">
      <c r="I9277" s="23"/>
    </row>
    <row r="9278" spans="9:9" x14ac:dyDescent="0.25">
      <c r="I9278" s="23"/>
    </row>
    <row r="9279" spans="9:9" x14ac:dyDescent="0.25">
      <c r="I9279" s="23"/>
    </row>
    <row r="9280" spans="9:9" x14ac:dyDescent="0.25">
      <c r="I9280" s="23"/>
    </row>
    <row r="9281" spans="9:9" x14ac:dyDescent="0.25">
      <c r="I9281" s="23"/>
    </row>
    <row r="9282" spans="9:9" x14ac:dyDescent="0.25">
      <c r="I9282" s="23"/>
    </row>
    <row r="9283" spans="9:9" x14ac:dyDescent="0.25">
      <c r="I9283" s="23"/>
    </row>
    <row r="9284" spans="9:9" x14ac:dyDescent="0.25">
      <c r="I9284" s="23"/>
    </row>
    <row r="9285" spans="9:9" x14ac:dyDescent="0.25">
      <c r="I9285" s="23"/>
    </row>
    <row r="9286" spans="9:9" x14ac:dyDescent="0.25">
      <c r="I9286" s="23"/>
    </row>
    <row r="9287" spans="9:9" x14ac:dyDescent="0.25">
      <c r="I9287" s="23"/>
    </row>
    <row r="9288" spans="9:9" x14ac:dyDescent="0.25">
      <c r="I9288" s="23"/>
    </row>
    <row r="9289" spans="9:9" x14ac:dyDescent="0.25">
      <c r="I9289" s="23"/>
    </row>
    <row r="9290" spans="9:9" x14ac:dyDescent="0.25">
      <c r="I9290" s="23"/>
    </row>
    <row r="9291" spans="9:9" x14ac:dyDescent="0.25">
      <c r="I9291" s="23"/>
    </row>
    <row r="9292" spans="9:9" x14ac:dyDescent="0.25">
      <c r="I9292" s="23"/>
    </row>
    <row r="9293" spans="9:9" x14ac:dyDescent="0.25">
      <c r="I9293" s="23"/>
    </row>
    <row r="9294" spans="9:9" x14ac:dyDescent="0.25">
      <c r="I9294" s="23"/>
    </row>
    <row r="9295" spans="9:9" x14ac:dyDescent="0.25">
      <c r="I9295" s="23"/>
    </row>
    <row r="9296" spans="9:9" x14ac:dyDescent="0.25">
      <c r="I9296" s="23"/>
    </row>
    <row r="9297" spans="9:9" x14ac:dyDescent="0.25">
      <c r="I9297" s="23"/>
    </row>
    <row r="9298" spans="9:9" x14ac:dyDescent="0.25">
      <c r="I9298" s="23"/>
    </row>
    <row r="9299" spans="9:9" x14ac:dyDescent="0.25">
      <c r="I9299" s="23"/>
    </row>
    <row r="9300" spans="9:9" x14ac:dyDescent="0.25">
      <c r="I9300" s="23"/>
    </row>
    <row r="9301" spans="9:9" x14ac:dyDescent="0.25">
      <c r="I9301" s="23"/>
    </row>
    <row r="9302" spans="9:9" x14ac:dyDescent="0.25">
      <c r="I9302" s="23"/>
    </row>
    <row r="9303" spans="9:9" x14ac:dyDescent="0.25">
      <c r="I9303" s="23"/>
    </row>
    <row r="9304" spans="9:9" x14ac:dyDescent="0.25">
      <c r="I9304" s="23"/>
    </row>
    <row r="9305" spans="9:9" x14ac:dyDescent="0.25">
      <c r="I9305" s="23"/>
    </row>
    <row r="9306" spans="9:9" x14ac:dyDescent="0.25">
      <c r="I9306" s="23"/>
    </row>
    <row r="9307" spans="9:9" x14ac:dyDescent="0.25">
      <c r="I9307" s="23"/>
    </row>
    <row r="9308" spans="9:9" x14ac:dyDescent="0.25">
      <c r="I9308" s="23"/>
    </row>
    <row r="9309" spans="9:9" x14ac:dyDescent="0.25">
      <c r="I9309" s="23"/>
    </row>
    <row r="9310" spans="9:9" x14ac:dyDescent="0.25">
      <c r="I9310" s="23"/>
    </row>
    <row r="9311" spans="9:9" x14ac:dyDescent="0.25">
      <c r="I9311" s="23"/>
    </row>
    <row r="9312" spans="9:9" x14ac:dyDescent="0.25">
      <c r="I9312" s="23"/>
    </row>
    <row r="9313" spans="9:9" x14ac:dyDescent="0.25">
      <c r="I9313" s="23"/>
    </row>
    <row r="9314" spans="9:9" x14ac:dyDescent="0.25">
      <c r="I9314" s="23"/>
    </row>
    <row r="9315" spans="9:9" x14ac:dyDescent="0.25">
      <c r="I9315" s="23"/>
    </row>
    <row r="9316" spans="9:9" x14ac:dyDescent="0.25">
      <c r="I9316" s="23"/>
    </row>
    <row r="9317" spans="9:9" x14ac:dyDescent="0.25">
      <c r="I9317" s="23"/>
    </row>
    <row r="9318" spans="9:9" x14ac:dyDescent="0.25">
      <c r="I9318" s="23"/>
    </row>
    <row r="9319" spans="9:9" x14ac:dyDescent="0.25">
      <c r="I9319" s="23"/>
    </row>
    <row r="9320" spans="9:9" x14ac:dyDescent="0.25">
      <c r="I9320" s="23"/>
    </row>
    <row r="9321" spans="9:9" x14ac:dyDescent="0.25">
      <c r="I9321" s="23"/>
    </row>
    <row r="9322" spans="9:9" x14ac:dyDescent="0.25">
      <c r="I9322" s="23"/>
    </row>
    <row r="9323" spans="9:9" x14ac:dyDescent="0.25">
      <c r="I9323" s="23"/>
    </row>
    <row r="9324" spans="9:9" x14ac:dyDescent="0.25">
      <c r="I9324" s="23"/>
    </row>
    <row r="9325" spans="9:9" x14ac:dyDescent="0.25">
      <c r="I9325" s="23"/>
    </row>
    <row r="9326" spans="9:9" x14ac:dyDescent="0.25">
      <c r="I9326" s="23"/>
    </row>
    <row r="9327" spans="9:9" x14ac:dyDescent="0.25">
      <c r="I9327" s="23"/>
    </row>
    <row r="9328" spans="9:9" x14ac:dyDescent="0.25">
      <c r="I9328" s="23"/>
    </row>
    <row r="9329" spans="9:9" x14ac:dyDescent="0.25">
      <c r="I9329" s="23"/>
    </row>
    <row r="9330" spans="9:9" x14ac:dyDescent="0.25">
      <c r="I9330" s="23"/>
    </row>
    <row r="9331" spans="9:9" x14ac:dyDescent="0.25">
      <c r="I9331" s="23"/>
    </row>
    <row r="9332" spans="9:9" x14ac:dyDescent="0.25">
      <c r="I9332" s="23"/>
    </row>
    <row r="9333" spans="9:9" x14ac:dyDescent="0.25">
      <c r="I9333" s="23"/>
    </row>
    <row r="9334" spans="9:9" x14ac:dyDescent="0.25">
      <c r="I9334" s="23"/>
    </row>
    <row r="9335" spans="9:9" x14ac:dyDescent="0.25">
      <c r="I9335" s="23"/>
    </row>
    <row r="9336" spans="9:9" x14ac:dyDescent="0.25">
      <c r="I9336" s="23"/>
    </row>
    <row r="9337" spans="9:9" x14ac:dyDescent="0.25">
      <c r="I9337" s="23"/>
    </row>
    <row r="9338" spans="9:9" x14ac:dyDescent="0.25">
      <c r="I9338" s="23"/>
    </row>
    <row r="9339" spans="9:9" x14ac:dyDescent="0.25">
      <c r="I9339" s="23"/>
    </row>
    <row r="9340" spans="9:9" x14ac:dyDescent="0.25">
      <c r="I9340" s="23"/>
    </row>
    <row r="9341" spans="9:9" x14ac:dyDescent="0.25">
      <c r="I9341" s="23"/>
    </row>
    <row r="9342" spans="9:9" x14ac:dyDescent="0.25">
      <c r="I9342" s="23"/>
    </row>
    <row r="9343" spans="9:9" x14ac:dyDescent="0.25">
      <c r="I9343" s="23"/>
    </row>
    <row r="9344" spans="9:9" x14ac:dyDescent="0.25">
      <c r="I9344" s="23"/>
    </row>
    <row r="9345" spans="9:9" x14ac:dyDescent="0.25">
      <c r="I9345" s="23"/>
    </row>
    <row r="9346" spans="9:9" x14ac:dyDescent="0.25">
      <c r="I9346" s="23"/>
    </row>
    <row r="9347" spans="9:9" x14ac:dyDescent="0.25">
      <c r="I9347" s="23"/>
    </row>
    <row r="9348" spans="9:9" x14ac:dyDescent="0.25">
      <c r="I9348" s="23"/>
    </row>
    <row r="9349" spans="9:9" x14ac:dyDescent="0.25">
      <c r="I9349" s="23"/>
    </row>
    <row r="9350" spans="9:9" x14ac:dyDescent="0.25">
      <c r="I9350" s="23"/>
    </row>
    <row r="9351" spans="9:9" x14ac:dyDescent="0.25">
      <c r="I9351" s="23"/>
    </row>
    <row r="9352" spans="9:9" x14ac:dyDescent="0.25">
      <c r="I9352" s="23"/>
    </row>
    <row r="9353" spans="9:9" x14ac:dyDescent="0.25">
      <c r="I9353" s="23"/>
    </row>
    <row r="9354" spans="9:9" x14ac:dyDescent="0.25">
      <c r="I9354" s="23"/>
    </row>
    <row r="9355" spans="9:9" x14ac:dyDescent="0.25">
      <c r="I9355" s="23"/>
    </row>
    <row r="9356" spans="9:9" x14ac:dyDescent="0.25">
      <c r="I9356" s="23"/>
    </row>
    <row r="9357" spans="9:9" x14ac:dyDescent="0.25">
      <c r="I9357" s="23"/>
    </row>
    <row r="9358" spans="9:9" x14ac:dyDescent="0.25">
      <c r="I9358" s="23"/>
    </row>
    <row r="9359" spans="9:9" x14ac:dyDescent="0.25">
      <c r="I9359" s="23"/>
    </row>
    <row r="9360" spans="9:9" x14ac:dyDescent="0.25">
      <c r="I9360" s="23"/>
    </row>
    <row r="9361" spans="9:9" x14ac:dyDescent="0.25">
      <c r="I9361" s="23"/>
    </row>
    <row r="9362" spans="9:9" x14ac:dyDescent="0.25">
      <c r="I9362" s="23"/>
    </row>
    <row r="9363" spans="9:9" x14ac:dyDescent="0.25">
      <c r="I9363" s="23"/>
    </row>
    <row r="9364" spans="9:9" x14ac:dyDescent="0.25">
      <c r="I9364" s="23"/>
    </row>
    <row r="9365" spans="9:9" x14ac:dyDescent="0.25">
      <c r="I9365" s="23"/>
    </row>
    <row r="9366" spans="9:9" x14ac:dyDescent="0.25">
      <c r="I9366" s="23"/>
    </row>
    <row r="9367" spans="9:9" x14ac:dyDescent="0.25">
      <c r="I9367" s="23"/>
    </row>
    <row r="9368" spans="9:9" x14ac:dyDescent="0.25">
      <c r="I9368" s="23"/>
    </row>
    <row r="9369" spans="9:9" x14ac:dyDescent="0.25">
      <c r="I9369" s="23"/>
    </row>
    <row r="9370" spans="9:9" x14ac:dyDescent="0.25">
      <c r="I9370" s="23"/>
    </row>
    <row r="9371" spans="9:9" x14ac:dyDescent="0.25">
      <c r="I9371" s="23"/>
    </row>
    <row r="9372" spans="9:9" x14ac:dyDescent="0.25">
      <c r="I9372" s="23"/>
    </row>
    <row r="9373" spans="9:9" x14ac:dyDescent="0.25">
      <c r="I9373" s="23"/>
    </row>
    <row r="9374" spans="9:9" x14ac:dyDescent="0.25">
      <c r="I9374" s="23"/>
    </row>
    <row r="9375" spans="9:9" x14ac:dyDescent="0.25">
      <c r="I9375" s="23"/>
    </row>
    <row r="9376" spans="9:9" x14ac:dyDescent="0.25">
      <c r="I9376" s="23"/>
    </row>
    <row r="9377" spans="9:9" x14ac:dyDescent="0.25">
      <c r="I9377" s="23"/>
    </row>
    <row r="9378" spans="9:9" x14ac:dyDescent="0.25">
      <c r="I9378" s="23"/>
    </row>
    <row r="9379" spans="9:9" x14ac:dyDescent="0.25">
      <c r="I9379" s="23"/>
    </row>
    <row r="9380" spans="9:9" x14ac:dyDescent="0.25">
      <c r="I9380" s="23"/>
    </row>
    <row r="9381" spans="9:9" x14ac:dyDescent="0.25">
      <c r="I9381" s="23"/>
    </row>
    <row r="9382" spans="9:9" x14ac:dyDescent="0.25">
      <c r="I9382" s="23"/>
    </row>
    <row r="9383" spans="9:9" x14ac:dyDescent="0.25">
      <c r="I9383" s="23"/>
    </row>
    <row r="9384" spans="9:9" x14ac:dyDescent="0.25">
      <c r="I9384" s="23"/>
    </row>
    <row r="9385" spans="9:9" x14ac:dyDescent="0.25">
      <c r="I9385" s="23"/>
    </row>
    <row r="9386" spans="9:9" x14ac:dyDescent="0.25">
      <c r="I9386" s="23"/>
    </row>
    <row r="9387" spans="9:9" x14ac:dyDescent="0.25">
      <c r="I9387" s="23"/>
    </row>
    <row r="9388" spans="9:9" x14ac:dyDescent="0.25">
      <c r="I9388" s="23"/>
    </row>
    <row r="9389" spans="9:9" x14ac:dyDescent="0.25">
      <c r="I9389" s="23"/>
    </row>
    <row r="9390" spans="9:9" x14ac:dyDescent="0.25">
      <c r="I9390" s="23"/>
    </row>
    <row r="9391" spans="9:9" x14ac:dyDescent="0.25">
      <c r="I9391" s="23"/>
    </row>
    <row r="9392" spans="9:9" x14ac:dyDescent="0.25">
      <c r="I9392" s="23"/>
    </row>
    <row r="9393" spans="9:9" x14ac:dyDescent="0.25">
      <c r="I9393" s="23"/>
    </row>
    <row r="9394" spans="9:9" x14ac:dyDescent="0.25">
      <c r="I9394" s="23"/>
    </row>
    <row r="9395" spans="9:9" x14ac:dyDescent="0.25">
      <c r="I9395" s="23"/>
    </row>
    <row r="9396" spans="9:9" x14ac:dyDescent="0.25">
      <c r="I9396" s="23"/>
    </row>
    <row r="9397" spans="9:9" x14ac:dyDescent="0.25">
      <c r="I9397" s="23"/>
    </row>
    <row r="9398" spans="9:9" x14ac:dyDescent="0.25">
      <c r="I9398" s="23"/>
    </row>
    <row r="9399" spans="9:9" x14ac:dyDescent="0.25">
      <c r="I9399" s="23"/>
    </row>
    <row r="9400" spans="9:9" x14ac:dyDescent="0.25">
      <c r="I9400" s="23"/>
    </row>
    <row r="9401" spans="9:9" x14ac:dyDescent="0.25">
      <c r="I9401" s="23"/>
    </row>
    <row r="9402" spans="9:9" x14ac:dyDescent="0.25">
      <c r="I9402" s="23"/>
    </row>
    <row r="9403" spans="9:9" x14ac:dyDescent="0.25">
      <c r="I9403" s="23"/>
    </row>
    <row r="9404" spans="9:9" x14ac:dyDescent="0.25">
      <c r="I9404" s="23"/>
    </row>
    <row r="9405" spans="9:9" x14ac:dyDescent="0.25">
      <c r="I9405" s="23"/>
    </row>
    <row r="9406" spans="9:9" x14ac:dyDescent="0.25">
      <c r="I9406" s="23"/>
    </row>
    <row r="9407" spans="9:9" x14ac:dyDescent="0.25">
      <c r="I9407" s="23"/>
    </row>
    <row r="9408" spans="9:9" x14ac:dyDescent="0.25">
      <c r="I9408" s="23"/>
    </row>
    <row r="9409" spans="9:9" x14ac:dyDescent="0.25">
      <c r="I9409" s="23"/>
    </row>
    <row r="9410" spans="9:9" x14ac:dyDescent="0.25">
      <c r="I9410" s="23"/>
    </row>
    <row r="9411" spans="9:9" x14ac:dyDescent="0.25">
      <c r="I9411" s="23"/>
    </row>
    <row r="9412" spans="9:9" x14ac:dyDescent="0.25">
      <c r="I9412" s="23"/>
    </row>
    <row r="9413" spans="9:9" x14ac:dyDescent="0.25">
      <c r="I9413" s="23"/>
    </row>
    <row r="9414" spans="9:9" x14ac:dyDescent="0.25">
      <c r="I9414" s="23"/>
    </row>
    <row r="9415" spans="9:9" x14ac:dyDescent="0.25">
      <c r="I9415" s="23"/>
    </row>
    <row r="9416" spans="9:9" x14ac:dyDescent="0.25">
      <c r="I9416" s="23"/>
    </row>
    <row r="9417" spans="9:9" x14ac:dyDescent="0.25">
      <c r="I9417" s="23"/>
    </row>
    <row r="9418" spans="9:9" x14ac:dyDescent="0.25">
      <c r="I9418" s="23"/>
    </row>
    <row r="9419" spans="9:9" x14ac:dyDescent="0.25">
      <c r="I9419" s="23"/>
    </row>
    <row r="9420" spans="9:9" x14ac:dyDescent="0.25">
      <c r="I9420" s="23"/>
    </row>
    <row r="9421" spans="9:9" x14ac:dyDescent="0.25">
      <c r="I9421" s="23"/>
    </row>
    <row r="9422" spans="9:9" x14ac:dyDescent="0.25">
      <c r="I9422" s="23"/>
    </row>
    <row r="9423" spans="9:9" x14ac:dyDescent="0.25">
      <c r="I9423" s="23"/>
    </row>
    <row r="9424" spans="9:9" x14ac:dyDescent="0.25">
      <c r="I9424" s="23"/>
    </row>
    <row r="9425" spans="9:9" x14ac:dyDescent="0.25">
      <c r="I9425" s="23"/>
    </row>
    <row r="9426" spans="9:9" x14ac:dyDescent="0.25">
      <c r="I9426" s="23"/>
    </row>
    <row r="9427" spans="9:9" x14ac:dyDescent="0.25">
      <c r="I9427" s="23"/>
    </row>
    <row r="9428" spans="9:9" x14ac:dyDescent="0.25">
      <c r="I9428" s="23"/>
    </row>
    <row r="9429" spans="9:9" x14ac:dyDescent="0.25">
      <c r="I9429" s="23"/>
    </row>
    <row r="9430" spans="9:9" x14ac:dyDescent="0.25">
      <c r="I9430" s="23"/>
    </row>
    <row r="9431" spans="9:9" x14ac:dyDescent="0.25">
      <c r="I9431" s="23"/>
    </row>
    <row r="9432" spans="9:9" x14ac:dyDescent="0.25">
      <c r="I9432" s="23"/>
    </row>
    <row r="9433" spans="9:9" x14ac:dyDescent="0.25">
      <c r="I9433" s="23"/>
    </row>
    <row r="9434" spans="9:9" x14ac:dyDescent="0.25">
      <c r="I9434" s="23"/>
    </row>
    <row r="9435" spans="9:9" x14ac:dyDescent="0.25">
      <c r="I9435" s="23"/>
    </row>
    <row r="9436" spans="9:9" x14ac:dyDescent="0.25">
      <c r="I9436" s="23"/>
    </row>
    <row r="9437" spans="9:9" x14ac:dyDescent="0.25">
      <c r="I9437" s="23"/>
    </row>
    <row r="9438" spans="9:9" x14ac:dyDescent="0.25">
      <c r="I9438" s="23"/>
    </row>
    <row r="9439" spans="9:9" x14ac:dyDescent="0.25">
      <c r="I9439" s="23"/>
    </row>
    <row r="9440" spans="9:9" x14ac:dyDescent="0.25">
      <c r="I9440" s="23"/>
    </row>
    <row r="9441" spans="9:9" x14ac:dyDescent="0.25">
      <c r="I9441" s="23"/>
    </row>
    <row r="9442" spans="9:9" x14ac:dyDescent="0.25">
      <c r="I9442" s="23"/>
    </row>
    <row r="9443" spans="9:9" x14ac:dyDescent="0.25">
      <c r="I9443" s="23"/>
    </row>
    <row r="9444" spans="9:9" x14ac:dyDescent="0.25">
      <c r="I9444" s="23"/>
    </row>
    <row r="9445" spans="9:9" x14ac:dyDescent="0.25">
      <c r="I9445" s="23"/>
    </row>
    <row r="9446" spans="9:9" x14ac:dyDescent="0.25">
      <c r="I9446" s="23"/>
    </row>
    <row r="9447" spans="9:9" x14ac:dyDescent="0.25">
      <c r="I9447" s="23"/>
    </row>
    <row r="9448" spans="9:9" x14ac:dyDescent="0.25">
      <c r="I9448" s="23"/>
    </row>
    <row r="9449" spans="9:9" x14ac:dyDescent="0.25">
      <c r="I9449" s="23"/>
    </row>
    <row r="9450" spans="9:9" x14ac:dyDescent="0.25">
      <c r="I9450" s="23"/>
    </row>
    <row r="9451" spans="9:9" x14ac:dyDescent="0.25">
      <c r="I9451" s="23"/>
    </row>
    <row r="9452" spans="9:9" x14ac:dyDescent="0.25">
      <c r="I9452" s="23"/>
    </row>
    <row r="9453" spans="9:9" x14ac:dyDescent="0.25">
      <c r="I9453" s="23"/>
    </row>
    <row r="9454" spans="9:9" x14ac:dyDescent="0.25">
      <c r="I9454" s="23"/>
    </row>
    <row r="9455" spans="9:9" x14ac:dyDescent="0.25">
      <c r="I9455" s="23"/>
    </row>
    <row r="9456" spans="9:9" x14ac:dyDescent="0.25">
      <c r="I9456" s="23"/>
    </row>
    <row r="9457" spans="9:9" x14ac:dyDescent="0.25">
      <c r="I9457" s="23"/>
    </row>
    <row r="9458" spans="9:9" x14ac:dyDescent="0.25">
      <c r="I9458" s="23"/>
    </row>
    <row r="9459" spans="9:9" x14ac:dyDescent="0.25">
      <c r="I9459" s="23"/>
    </row>
    <row r="9460" spans="9:9" x14ac:dyDescent="0.25">
      <c r="I9460" s="23"/>
    </row>
    <row r="9461" spans="9:9" x14ac:dyDescent="0.25">
      <c r="I9461" s="23"/>
    </row>
    <row r="9462" spans="9:9" x14ac:dyDescent="0.25">
      <c r="I9462" s="23"/>
    </row>
    <row r="9463" spans="9:9" x14ac:dyDescent="0.25">
      <c r="I9463" s="23"/>
    </row>
    <row r="9464" spans="9:9" x14ac:dyDescent="0.25">
      <c r="I9464" s="23"/>
    </row>
    <row r="9465" spans="9:9" x14ac:dyDescent="0.25">
      <c r="I9465" s="23"/>
    </row>
    <row r="9466" spans="9:9" x14ac:dyDescent="0.25">
      <c r="I9466" s="23"/>
    </row>
    <row r="9467" spans="9:9" x14ac:dyDescent="0.25">
      <c r="I9467" s="23"/>
    </row>
    <row r="9468" spans="9:9" x14ac:dyDescent="0.25">
      <c r="I9468" s="23"/>
    </row>
    <row r="9469" spans="9:9" x14ac:dyDescent="0.25">
      <c r="I9469" s="23"/>
    </row>
    <row r="9470" spans="9:9" x14ac:dyDescent="0.25">
      <c r="I9470" s="23"/>
    </row>
    <row r="9471" spans="9:9" x14ac:dyDescent="0.25">
      <c r="I9471" s="23"/>
    </row>
    <row r="9472" spans="9:9" x14ac:dyDescent="0.25">
      <c r="I9472" s="23"/>
    </row>
    <row r="9473" spans="9:9" x14ac:dyDescent="0.25">
      <c r="I9473" s="23"/>
    </row>
    <row r="9474" spans="9:9" x14ac:dyDescent="0.25">
      <c r="I9474" s="23"/>
    </row>
    <row r="9475" spans="9:9" x14ac:dyDescent="0.25">
      <c r="I9475" s="23"/>
    </row>
    <row r="9476" spans="9:9" x14ac:dyDescent="0.25">
      <c r="I9476" s="23"/>
    </row>
    <row r="9477" spans="9:9" x14ac:dyDescent="0.25">
      <c r="I9477" s="23"/>
    </row>
    <row r="9478" spans="9:9" x14ac:dyDescent="0.25">
      <c r="I9478" s="23"/>
    </row>
    <row r="9479" spans="9:9" x14ac:dyDescent="0.25">
      <c r="I9479" s="23"/>
    </row>
    <row r="9480" spans="9:9" x14ac:dyDescent="0.25">
      <c r="I9480" s="23"/>
    </row>
    <row r="9481" spans="9:9" x14ac:dyDescent="0.25">
      <c r="I9481" s="23"/>
    </row>
    <row r="9482" spans="9:9" x14ac:dyDescent="0.25">
      <c r="I9482" s="23"/>
    </row>
    <row r="9483" spans="9:9" x14ac:dyDescent="0.25">
      <c r="I9483" s="23"/>
    </row>
    <row r="9484" spans="9:9" x14ac:dyDescent="0.25">
      <c r="I9484" s="23"/>
    </row>
    <row r="9485" spans="9:9" x14ac:dyDescent="0.25">
      <c r="I9485" s="23"/>
    </row>
    <row r="9486" spans="9:9" x14ac:dyDescent="0.25">
      <c r="I9486" s="23"/>
    </row>
    <row r="9487" spans="9:9" x14ac:dyDescent="0.25">
      <c r="I9487" s="23"/>
    </row>
    <row r="9488" spans="9:9" x14ac:dyDescent="0.25">
      <c r="I9488" s="23"/>
    </row>
    <row r="9489" spans="9:9" x14ac:dyDescent="0.25">
      <c r="I9489" s="23"/>
    </row>
    <row r="9490" spans="9:9" x14ac:dyDescent="0.25">
      <c r="I9490" s="23"/>
    </row>
    <row r="9491" spans="9:9" x14ac:dyDescent="0.25">
      <c r="I9491" s="23"/>
    </row>
    <row r="9492" spans="9:9" x14ac:dyDescent="0.25">
      <c r="I9492" s="23"/>
    </row>
    <row r="9493" spans="9:9" x14ac:dyDescent="0.25">
      <c r="I9493" s="23"/>
    </row>
    <row r="9494" spans="9:9" x14ac:dyDescent="0.25">
      <c r="I9494" s="23"/>
    </row>
    <row r="9495" spans="9:9" x14ac:dyDescent="0.25">
      <c r="I9495" s="23"/>
    </row>
    <row r="9496" spans="9:9" x14ac:dyDescent="0.25">
      <c r="I9496" s="23"/>
    </row>
    <row r="9497" spans="9:9" x14ac:dyDescent="0.25">
      <c r="I9497" s="23"/>
    </row>
    <row r="9498" spans="9:9" x14ac:dyDescent="0.25">
      <c r="I9498" s="23"/>
    </row>
    <row r="9499" spans="9:9" x14ac:dyDescent="0.25">
      <c r="I9499" s="23"/>
    </row>
    <row r="9500" spans="9:9" x14ac:dyDescent="0.25">
      <c r="I9500" s="23"/>
    </row>
    <row r="9501" spans="9:9" x14ac:dyDescent="0.25">
      <c r="I9501" s="23"/>
    </row>
    <row r="9502" spans="9:9" x14ac:dyDescent="0.25">
      <c r="I9502" s="23"/>
    </row>
    <row r="9503" spans="9:9" x14ac:dyDescent="0.25">
      <c r="I9503" s="23"/>
    </row>
    <row r="9504" spans="9:9" x14ac:dyDescent="0.25">
      <c r="I9504" s="23"/>
    </row>
    <row r="9505" spans="9:9" x14ac:dyDescent="0.25">
      <c r="I9505" s="23"/>
    </row>
    <row r="9506" spans="9:9" x14ac:dyDescent="0.25">
      <c r="I9506" s="23"/>
    </row>
    <row r="9507" spans="9:9" x14ac:dyDescent="0.25">
      <c r="I9507" s="23"/>
    </row>
    <row r="9508" spans="9:9" x14ac:dyDescent="0.25">
      <c r="I9508" s="23"/>
    </row>
    <row r="9509" spans="9:9" x14ac:dyDescent="0.25">
      <c r="I9509" s="23"/>
    </row>
    <row r="9510" spans="9:9" x14ac:dyDescent="0.25">
      <c r="I9510" s="23"/>
    </row>
    <row r="9511" spans="9:9" x14ac:dyDescent="0.25">
      <c r="I9511" s="23"/>
    </row>
    <row r="9512" spans="9:9" x14ac:dyDescent="0.25">
      <c r="I9512" s="23"/>
    </row>
    <row r="9513" spans="9:9" x14ac:dyDescent="0.25">
      <c r="I9513" s="23"/>
    </row>
    <row r="9514" spans="9:9" x14ac:dyDescent="0.25">
      <c r="I9514" s="23"/>
    </row>
    <row r="9515" spans="9:9" x14ac:dyDescent="0.25">
      <c r="I9515" s="23"/>
    </row>
    <row r="9516" spans="9:9" x14ac:dyDescent="0.25">
      <c r="I9516" s="23"/>
    </row>
    <row r="9517" spans="9:9" x14ac:dyDescent="0.25">
      <c r="I9517" s="23"/>
    </row>
    <row r="9518" spans="9:9" x14ac:dyDescent="0.25">
      <c r="I9518" s="23"/>
    </row>
    <row r="9519" spans="9:9" x14ac:dyDescent="0.25">
      <c r="I9519" s="23"/>
    </row>
    <row r="9520" spans="9:9" x14ac:dyDescent="0.25">
      <c r="I9520" s="23"/>
    </row>
    <row r="9521" spans="9:9" x14ac:dyDescent="0.25">
      <c r="I9521" s="23"/>
    </row>
    <row r="9522" spans="9:9" x14ac:dyDescent="0.25">
      <c r="I9522" s="23"/>
    </row>
    <row r="9523" spans="9:9" x14ac:dyDescent="0.25">
      <c r="I9523" s="23"/>
    </row>
    <row r="9524" spans="9:9" x14ac:dyDescent="0.25">
      <c r="I9524" s="23"/>
    </row>
    <row r="9525" spans="9:9" x14ac:dyDescent="0.25">
      <c r="I9525" s="23"/>
    </row>
    <row r="9526" spans="9:9" x14ac:dyDescent="0.25">
      <c r="I9526" s="23"/>
    </row>
    <row r="9527" spans="9:9" x14ac:dyDescent="0.25">
      <c r="I9527" s="23"/>
    </row>
    <row r="9528" spans="9:9" x14ac:dyDescent="0.25">
      <c r="I9528" s="23"/>
    </row>
    <row r="9529" spans="9:9" x14ac:dyDescent="0.25">
      <c r="I9529" s="23"/>
    </row>
    <row r="9530" spans="9:9" x14ac:dyDescent="0.25">
      <c r="I9530" s="23"/>
    </row>
    <row r="9531" spans="9:9" x14ac:dyDescent="0.25">
      <c r="I9531" s="23"/>
    </row>
    <row r="9532" spans="9:9" x14ac:dyDescent="0.25">
      <c r="I9532" s="23"/>
    </row>
    <row r="9533" spans="9:9" x14ac:dyDescent="0.25">
      <c r="I9533" s="23"/>
    </row>
    <row r="9534" spans="9:9" x14ac:dyDescent="0.25">
      <c r="I9534" s="23"/>
    </row>
    <row r="9535" spans="9:9" x14ac:dyDescent="0.25">
      <c r="I9535" s="23"/>
    </row>
    <row r="9536" spans="9:9" x14ac:dyDescent="0.25">
      <c r="I9536" s="23"/>
    </row>
    <row r="9537" spans="9:9" x14ac:dyDescent="0.25">
      <c r="I9537" s="23"/>
    </row>
    <row r="9538" spans="9:9" x14ac:dyDescent="0.25">
      <c r="I9538" s="23"/>
    </row>
    <row r="9539" spans="9:9" x14ac:dyDescent="0.25">
      <c r="I9539" s="23"/>
    </row>
    <row r="9540" spans="9:9" x14ac:dyDescent="0.25">
      <c r="I9540" s="23"/>
    </row>
    <row r="9541" spans="9:9" x14ac:dyDescent="0.25">
      <c r="I9541" s="23"/>
    </row>
    <row r="9542" spans="9:9" x14ac:dyDescent="0.25">
      <c r="I9542" s="23"/>
    </row>
    <row r="9543" spans="9:9" x14ac:dyDescent="0.25">
      <c r="I9543" s="23"/>
    </row>
    <row r="9544" spans="9:9" x14ac:dyDescent="0.25">
      <c r="I9544" s="23"/>
    </row>
    <row r="9545" spans="9:9" x14ac:dyDescent="0.25">
      <c r="I9545" s="23"/>
    </row>
    <row r="9546" spans="9:9" x14ac:dyDescent="0.25">
      <c r="I9546" s="23"/>
    </row>
    <row r="9547" spans="9:9" x14ac:dyDescent="0.25">
      <c r="I9547" s="23"/>
    </row>
    <row r="9548" spans="9:9" x14ac:dyDescent="0.25">
      <c r="I9548" s="23"/>
    </row>
    <row r="9549" spans="9:9" x14ac:dyDescent="0.25">
      <c r="I9549" s="23"/>
    </row>
    <row r="9550" spans="9:9" x14ac:dyDescent="0.25">
      <c r="I9550" s="23"/>
    </row>
    <row r="9551" spans="9:9" x14ac:dyDescent="0.25">
      <c r="I9551" s="23"/>
    </row>
    <row r="9552" spans="9:9" x14ac:dyDescent="0.25">
      <c r="I9552" s="23"/>
    </row>
    <row r="9553" spans="9:9" x14ac:dyDescent="0.25">
      <c r="I9553" s="23"/>
    </row>
    <row r="9554" spans="9:9" x14ac:dyDescent="0.25">
      <c r="I9554" s="23"/>
    </row>
    <row r="9555" spans="9:9" x14ac:dyDescent="0.25">
      <c r="I9555" s="23"/>
    </row>
    <row r="9556" spans="9:9" x14ac:dyDescent="0.25">
      <c r="I9556" s="23"/>
    </row>
    <row r="9557" spans="9:9" x14ac:dyDescent="0.25">
      <c r="I9557" s="23"/>
    </row>
    <row r="9558" spans="9:9" x14ac:dyDescent="0.25">
      <c r="I9558" s="23"/>
    </row>
    <row r="9559" spans="9:9" x14ac:dyDescent="0.25">
      <c r="I9559" s="23"/>
    </row>
    <row r="9560" spans="9:9" x14ac:dyDescent="0.25">
      <c r="I9560" s="23"/>
    </row>
    <row r="9561" spans="9:9" x14ac:dyDescent="0.25">
      <c r="I9561" s="23"/>
    </row>
    <row r="9562" spans="9:9" x14ac:dyDescent="0.25">
      <c r="I9562" s="23"/>
    </row>
    <row r="9563" spans="9:9" x14ac:dyDescent="0.25">
      <c r="I9563" s="23"/>
    </row>
    <row r="9564" spans="9:9" x14ac:dyDescent="0.25">
      <c r="I9564" s="23"/>
    </row>
    <row r="9565" spans="9:9" x14ac:dyDescent="0.25">
      <c r="I9565" s="23"/>
    </row>
    <row r="9566" spans="9:9" x14ac:dyDescent="0.25">
      <c r="I9566" s="23"/>
    </row>
    <row r="9567" spans="9:9" x14ac:dyDescent="0.25">
      <c r="I9567" s="23"/>
    </row>
    <row r="9568" spans="9:9" x14ac:dyDescent="0.25">
      <c r="I9568" s="23"/>
    </row>
    <row r="9569" spans="9:9" x14ac:dyDescent="0.25">
      <c r="I9569" s="23"/>
    </row>
    <row r="9570" spans="9:9" x14ac:dyDescent="0.25">
      <c r="I9570" s="23"/>
    </row>
    <row r="9571" spans="9:9" x14ac:dyDescent="0.25">
      <c r="I9571" s="23"/>
    </row>
    <row r="9572" spans="9:9" x14ac:dyDescent="0.25">
      <c r="I9572" s="23"/>
    </row>
    <row r="9573" spans="9:9" x14ac:dyDescent="0.25">
      <c r="I9573" s="23"/>
    </row>
    <row r="9574" spans="9:9" x14ac:dyDescent="0.25">
      <c r="I9574" s="23"/>
    </row>
    <row r="9575" spans="9:9" x14ac:dyDescent="0.25">
      <c r="I9575" s="23"/>
    </row>
    <row r="9576" spans="9:9" x14ac:dyDescent="0.25">
      <c r="I9576" s="23"/>
    </row>
    <row r="9577" spans="9:9" x14ac:dyDescent="0.25">
      <c r="I9577" s="23"/>
    </row>
    <row r="9578" spans="9:9" x14ac:dyDescent="0.25">
      <c r="I9578" s="23"/>
    </row>
    <row r="9579" spans="9:9" x14ac:dyDescent="0.25">
      <c r="I9579" s="23"/>
    </row>
    <row r="9580" spans="9:9" x14ac:dyDescent="0.25">
      <c r="I9580" s="23"/>
    </row>
    <row r="9581" spans="9:9" x14ac:dyDescent="0.25">
      <c r="I9581" s="23"/>
    </row>
    <row r="9582" spans="9:9" x14ac:dyDescent="0.25">
      <c r="I9582" s="23"/>
    </row>
    <row r="9583" spans="9:9" x14ac:dyDescent="0.25">
      <c r="I9583" s="23"/>
    </row>
    <row r="9584" spans="9:9" x14ac:dyDescent="0.25">
      <c r="I9584" s="23"/>
    </row>
    <row r="9585" spans="9:9" x14ac:dyDescent="0.25">
      <c r="I9585" s="23"/>
    </row>
    <row r="9586" spans="9:9" x14ac:dyDescent="0.25">
      <c r="I9586" s="23"/>
    </row>
    <row r="9587" spans="9:9" x14ac:dyDescent="0.25">
      <c r="I9587" s="23"/>
    </row>
    <row r="9588" spans="9:9" x14ac:dyDescent="0.25">
      <c r="I9588" s="23"/>
    </row>
    <row r="9589" spans="9:9" x14ac:dyDescent="0.25">
      <c r="I9589" s="23"/>
    </row>
    <row r="9590" spans="9:9" x14ac:dyDescent="0.25">
      <c r="I9590" s="23"/>
    </row>
    <row r="9591" spans="9:9" x14ac:dyDescent="0.25">
      <c r="I9591" s="23"/>
    </row>
    <row r="9592" spans="9:9" x14ac:dyDescent="0.25">
      <c r="I9592" s="23"/>
    </row>
    <row r="9593" spans="9:9" x14ac:dyDescent="0.25">
      <c r="I9593" s="23"/>
    </row>
    <row r="9594" spans="9:9" x14ac:dyDescent="0.25">
      <c r="I9594" s="23"/>
    </row>
    <row r="9595" spans="9:9" x14ac:dyDescent="0.25">
      <c r="I9595" s="23"/>
    </row>
    <row r="9596" spans="9:9" x14ac:dyDescent="0.25">
      <c r="I9596" s="23"/>
    </row>
    <row r="9597" spans="9:9" x14ac:dyDescent="0.25">
      <c r="I9597" s="23"/>
    </row>
    <row r="9598" spans="9:9" x14ac:dyDescent="0.25">
      <c r="I9598" s="23"/>
    </row>
    <row r="9599" spans="9:9" x14ac:dyDescent="0.25">
      <c r="I9599" s="23"/>
    </row>
    <row r="9600" spans="9:9" x14ac:dyDescent="0.25">
      <c r="I9600" s="23"/>
    </row>
    <row r="9601" spans="9:9" x14ac:dyDescent="0.25">
      <c r="I9601" s="23"/>
    </row>
    <row r="9602" spans="9:9" x14ac:dyDescent="0.25">
      <c r="I9602" s="23"/>
    </row>
    <row r="9603" spans="9:9" x14ac:dyDescent="0.25">
      <c r="I9603" s="23"/>
    </row>
    <row r="9604" spans="9:9" x14ac:dyDescent="0.25">
      <c r="I9604" s="23"/>
    </row>
    <row r="9605" spans="9:9" x14ac:dyDescent="0.25">
      <c r="I9605" s="23"/>
    </row>
    <row r="9606" spans="9:9" x14ac:dyDescent="0.25">
      <c r="I9606" s="23"/>
    </row>
    <row r="9607" spans="9:9" x14ac:dyDescent="0.25">
      <c r="I9607" s="23"/>
    </row>
    <row r="9608" spans="9:9" x14ac:dyDescent="0.25">
      <c r="I9608" s="23"/>
    </row>
    <row r="9609" spans="9:9" x14ac:dyDescent="0.25">
      <c r="I9609" s="23"/>
    </row>
    <row r="9610" spans="9:9" x14ac:dyDescent="0.25">
      <c r="I9610" s="23"/>
    </row>
    <row r="9611" spans="9:9" x14ac:dyDescent="0.25">
      <c r="I9611" s="23"/>
    </row>
    <row r="9612" spans="9:9" x14ac:dyDescent="0.25">
      <c r="I9612" s="23"/>
    </row>
    <row r="9613" spans="9:9" x14ac:dyDescent="0.25">
      <c r="I9613" s="23"/>
    </row>
    <row r="9614" spans="9:9" x14ac:dyDescent="0.25">
      <c r="I9614" s="23"/>
    </row>
    <row r="9615" spans="9:9" x14ac:dyDescent="0.25">
      <c r="I9615" s="23"/>
    </row>
    <row r="9616" spans="9:9" x14ac:dyDescent="0.25">
      <c r="I9616" s="23"/>
    </row>
    <row r="9617" spans="9:9" x14ac:dyDescent="0.25">
      <c r="I9617" s="23"/>
    </row>
    <row r="9618" spans="9:9" x14ac:dyDescent="0.25">
      <c r="I9618" s="23"/>
    </row>
    <row r="9619" spans="9:9" x14ac:dyDescent="0.25">
      <c r="I9619" s="23"/>
    </row>
    <row r="9620" spans="9:9" x14ac:dyDescent="0.25">
      <c r="I9620" s="23"/>
    </row>
    <row r="9621" spans="9:9" x14ac:dyDescent="0.25">
      <c r="I9621" s="23"/>
    </row>
    <row r="9622" spans="9:9" x14ac:dyDescent="0.25">
      <c r="I9622" s="23"/>
    </row>
    <row r="9623" spans="9:9" x14ac:dyDescent="0.25">
      <c r="I9623" s="23"/>
    </row>
    <row r="9624" spans="9:9" x14ac:dyDescent="0.25">
      <c r="I9624" s="23"/>
    </row>
    <row r="9625" spans="9:9" x14ac:dyDescent="0.25">
      <c r="I9625" s="23"/>
    </row>
    <row r="9626" spans="9:9" x14ac:dyDescent="0.25">
      <c r="I9626" s="23"/>
    </row>
    <row r="9627" spans="9:9" x14ac:dyDescent="0.25">
      <c r="I9627" s="23"/>
    </row>
    <row r="9628" spans="9:9" x14ac:dyDescent="0.25">
      <c r="I9628" s="23"/>
    </row>
    <row r="9629" spans="9:9" x14ac:dyDescent="0.25">
      <c r="I9629" s="23"/>
    </row>
    <row r="9630" spans="9:9" x14ac:dyDescent="0.25">
      <c r="I9630" s="23"/>
    </row>
    <row r="9631" spans="9:9" x14ac:dyDescent="0.25">
      <c r="I9631" s="23"/>
    </row>
    <row r="9632" spans="9:9" x14ac:dyDescent="0.25">
      <c r="I9632" s="23"/>
    </row>
    <row r="9633" spans="9:9" x14ac:dyDescent="0.25">
      <c r="I9633" s="23"/>
    </row>
    <row r="9634" spans="9:9" x14ac:dyDescent="0.25">
      <c r="I9634" s="23"/>
    </row>
    <row r="9635" spans="9:9" x14ac:dyDescent="0.25">
      <c r="I9635" s="23"/>
    </row>
    <row r="9636" spans="9:9" x14ac:dyDescent="0.25">
      <c r="I9636" s="23"/>
    </row>
    <row r="9637" spans="9:9" x14ac:dyDescent="0.25">
      <c r="I9637" s="23"/>
    </row>
    <row r="9638" spans="9:9" x14ac:dyDescent="0.25">
      <c r="I9638" s="23"/>
    </row>
    <row r="9639" spans="9:9" x14ac:dyDescent="0.25">
      <c r="I9639" s="23"/>
    </row>
    <row r="9640" spans="9:9" x14ac:dyDescent="0.25">
      <c r="I9640" s="23"/>
    </row>
    <row r="9641" spans="9:9" x14ac:dyDescent="0.25">
      <c r="I9641" s="23"/>
    </row>
    <row r="9642" spans="9:9" x14ac:dyDescent="0.25">
      <c r="I9642" s="23"/>
    </row>
    <row r="9643" spans="9:9" x14ac:dyDescent="0.25">
      <c r="I9643" s="23"/>
    </row>
    <row r="9644" spans="9:9" x14ac:dyDescent="0.25">
      <c r="I9644" s="23"/>
    </row>
    <row r="9645" spans="9:9" x14ac:dyDescent="0.25">
      <c r="I9645" s="23"/>
    </row>
    <row r="9646" spans="9:9" x14ac:dyDescent="0.25">
      <c r="I9646" s="23"/>
    </row>
    <row r="9647" spans="9:9" x14ac:dyDescent="0.25">
      <c r="I9647" s="23"/>
    </row>
    <row r="9648" spans="9:9" x14ac:dyDescent="0.25">
      <c r="I9648" s="23"/>
    </row>
    <row r="9649" spans="9:9" x14ac:dyDescent="0.25">
      <c r="I9649" s="23"/>
    </row>
    <row r="9650" spans="9:9" x14ac:dyDescent="0.25">
      <c r="I9650" s="23"/>
    </row>
    <row r="9651" spans="9:9" x14ac:dyDescent="0.25">
      <c r="I9651" s="23"/>
    </row>
    <row r="9652" spans="9:9" x14ac:dyDescent="0.25">
      <c r="I9652" s="23"/>
    </row>
    <row r="9653" spans="9:9" x14ac:dyDescent="0.25">
      <c r="I9653" s="23"/>
    </row>
    <row r="9654" spans="9:9" x14ac:dyDescent="0.25">
      <c r="I9654" s="23"/>
    </row>
    <row r="9655" spans="9:9" x14ac:dyDescent="0.25">
      <c r="I9655" s="23"/>
    </row>
    <row r="9656" spans="9:9" x14ac:dyDescent="0.25">
      <c r="I9656" s="23"/>
    </row>
    <row r="9657" spans="9:9" x14ac:dyDescent="0.25">
      <c r="I9657" s="23"/>
    </row>
    <row r="9658" spans="9:9" x14ac:dyDescent="0.25">
      <c r="I9658" s="23"/>
    </row>
    <row r="9659" spans="9:9" x14ac:dyDescent="0.25">
      <c r="I9659" s="23"/>
    </row>
    <row r="9660" spans="9:9" x14ac:dyDescent="0.25">
      <c r="I9660" s="23"/>
    </row>
    <row r="9661" spans="9:9" x14ac:dyDescent="0.25">
      <c r="I9661" s="23"/>
    </row>
    <row r="9662" spans="9:9" x14ac:dyDescent="0.25">
      <c r="I9662" s="23"/>
    </row>
    <row r="9663" spans="9:9" x14ac:dyDescent="0.25">
      <c r="I9663" s="23"/>
    </row>
    <row r="9664" spans="9:9" x14ac:dyDescent="0.25">
      <c r="I9664" s="23"/>
    </row>
    <row r="9665" spans="9:9" x14ac:dyDescent="0.25">
      <c r="I9665" s="23"/>
    </row>
    <row r="9666" spans="9:9" x14ac:dyDescent="0.25">
      <c r="I9666" s="23"/>
    </row>
    <row r="9667" spans="9:9" x14ac:dyDescent="0.25">
      <c r="I9667" s="23"/>
    </row>
    <row r="9668" spans="9:9" x14ac:dyDescent="0.25">
      <c r="I9668" s="23"/>
    </row>
    <row r="9669" spans="9:9" x14ac:dyDescent="0.25">
      <c r="I9669" s="23"/>
    </row>
    <row r="9670" spans="9:9" x14ac:dyDescent="0.25">
      <c r="I9670" s="23"/>
    </row>
    <row r="9671" spans="9:9" x14ac:dyDescent="0.25">
      <c r="I9671" s="23"/>
    </row>
    <row r="9672" spans="9:9" x14ac:dyDescent="0.25">
      <c r="I9672" s="23"/>
    </row>
    <row r="9673" spans="9:9" x14ac:dyDescent="0.25">
      <c r="I9673" s="23"/>
    </row>
    <row r="9674" spans="9:9" x14ac:dyDescent="0.25">
      <c r="I9674" s="23"/>
    </row>
    <row r="9675" spans="9:9" x14ac:dyDescent="0.25">
      <c r="I9675" s="23"/>
    </row>
    <row r="9676" spans="9:9" x14ac:dyDescent="0.25">
      <c r="I9676" s="23"/>
    </row>
    <row r="9677" spans="9:9" x14ac:dyDescent="0.25">
      <c r="I9677" s="23"/>
    </row>
    <row r="9678" spans="9:9" x14ac:dyDescent="0.25">
      <c r="I9678" s="23"/>
    </row>
    <row r="9679" spans="9:9" x14ac:dyDescent="0.25">
      <c r="I9679" s="23"/>
    </row>
    <row r="9680" spans="9:9" x14ac:dyDescent="0.25">
      <c r="I9680" s="23"/>
    </row>
    <row r="9681" spans="9:9" x14ac:dyDescent="0.25">
      <c r="I9681" s="23"/>
    </row>
    <row r="9682" spans="9:9" x14ac:dyDescent="0.25">
      <c r="I9682" s="23"/>
    </row>
    <row r="9683" spans="9:9" x14ac:dyDescent="0.25">
      <c r="I9683" s="23"/>
    </row>
    <row r="9684" spans="9:9" x14ac:dyDescent="0.25">
      <c r="I9684" s="23"/>
    </row>
    <row r="9685" spans="9:9" x14ac:dyDescent="0.25">
      <c r="I9685" s="23"/>
    </row>
    <row r="9686" spans="9:9" x14ac:dyDescent="0.25">
      <c r="I9686" s="23"/>
    </row>
    <row r="9687" spans="9:9" x14ac:dyDescent="0.25">
      <c r="I9687" s="23"/>
    </row>
    <row r="9688" spans="9:9" x14ac:dyDescent="0.25">
      <c r="I9688" s="23"/>
    </row>
    <row r="9689" spans="9:9" x14ac:dyDescent="0.25">
      <c r="I9689" s="23"/>
    </row>
    <row r="9690" spans="9:9" x14ac:dyDescent="0.25">
      <c r="I9690" s="23"/>
    </row>
    <row r="9691" spans="9:9" x14ac:dyDescent="0.25">
      <c r="I9691" s="23"/>
    </row>
    <row r="9692" spans="9:9" x14ac:dyDescent="0.25">
      <c r="I9692" s="23"/>
    </row>
    <row r="9693" spans="9:9" x14ac:dyDescent="0.25">
      <c r="I9693" s="23"/>
    </row>
    <row r="9694" spans="9:9" x14ac:dyDescent="0.25">
      <c r="I9694" s="23"/>
    </row>
    <row r="9695" spans="9:9" x14ac:dyDescent="0.25">
      <c r="I9695" s="23"/>
    </row>
    <row r="9696" spans="9:9" x14ac:dyDescent="0.25">
      <c r="I9696" s="23"/>
    </row>
    <row r="9697" spans="9:9" x14ac:dyDescent="0.25">
      <c r="I9697" s="23"/>
    </row>
    <row r="9698" spans="9:9" x14ac:dyDescent="0.25">
      <c r="I9698" s="23"/>
    </row>
    <row r="9699" spans="9:9" x14ac:dyDescent="0.25">
      <c r="I9699" s="23"/>
    </row>
    <row r="9700" spans="9:9" x14ac:dyDescent="0.25">
      <c r="I9700" s="23"/>
    </row>
    <row r="9701" spans="9:9" x14ac:dyDescent="0.25">
      <c r="I9701" s="23"/>
    </row>
    <row r="9702" spans="9:9" x14ac:dyDescent="0.25">
      <c r="I9702" s="23"/>
    </row>
    <row r="9703" spans="9:9" x14ac:dyDescent="0.25">
      <c r="I9703" s="23"/>
    </row>
    <row r="9704" spans="9:9" x14ac:dyDescent="0.25">
      <c r="I9704" s="23"/>
    </row>
    <row r="9705" spans="9:9" x14ac:dyDescent="0.25">
      <c r="I9705" s="23"/>
    </row>
    <row r="9706" spans="9:9" x14ac:dyDescent="0.25">
      <c r="I9706" s="23"/>
    </row>
    <row r="9707" spans="9:9" x14ac:dyDescent="0.25">
      <c r="I9707" s="23"/>
    </row>
    <row r="9708" spans="9:9" x14ac:dyDescent="0.25">
      <c r="I9708" s="23"/>
    </row>
    <row r="9709" spans="9:9" x14ac:dyDescent="0.25">
      <c r="I9709" s="23"/>
    </row>
    <row r="9710" spans="9:9" x14ac:dyDescent="0.25">
      <c r="I9710" s="23"/>
    </row>
    <row r="9711" spans="9:9" x14ac:dyDescent="0.25">
      <c r="I9711" s="23"/>
    </row>
    <row r="9712" spans="9:9" x14ac:dyDescent="0.25">
      <c r="I9712" s="23"/>
    </row>
    <row r="9713" spans="9:9" x14ac:dyDescent="0.25">
      <c r="I9713" s="23"/>
    </row>
    <row r="9714" spans="9:9" x14ac:dyDescent="0.25">
      <c r="I9714" s="23"/>
    </row>
    <row r="9715" spans="9:9" x14ac:dyDescent="0.25">
      <c r="I9715" s="23"/>
    </row>
    <row r="9716" spans="9:9" x14ac:dyDescent="0.25">
      <c r="I9716" s="23"/>
    </row>
    <row r="9717" spans="9:9" x14ac:dyDescent="0.25">
      <c r="I9717" s="23"/>
    </row>
    <row r="9718" spans="9:9" x14ac:dyDescent="0.25">
      <c r="I9718" s="23"/>
    </row>
    <row r="9719" spans="9:9" x14ac:dyDescent="0.25">
      <c r="I9719" s="23"/>
    </row>
    <row r="9720" spans="9:9" x14ac:dyDescent="0.25">
      <c r="I9720" s="23"/>
    </row>
    <row r="9721" spans="9:9" x14ac:dyDescent="0.25">
      <c r="I9721" s="23"/>
    </row>
    <row r="9722" spans="9:9" x14ac:dyDescent="0.25">
      <c r="I9722" s="23"/>
    </row>
    <row r="9723" spans="9:9" x14ac:dyDescent="0.25">
      <c r="I9723" s="23"/>
    </row>
    <row r="9724" spans="9:9" x14ac:dyDescent="0.25">
      <c r="I9724" s="23"/>
    </row>
    <row r="9725" spans="9:9" x14ac:dyDescent="0.25">
      <c r="I9725" s="23"/>
    </row>
    <row r="9726" spans="9:9" x14ac:dyDescent="0.25">
      <c r="I9726" s="23"/>
    </row>
    <row r="9727" spans="9:9" x14ac:dyDescent="0.25">
      <c r="I9727" s="23"/>
    </row>
    <row r="9728" spans="9:9" x14ac:dyDescent="0.25">
      <c r="I9728" s="23"/>
    </row>
    <row r="9729" spans="9:9" x14ac:dyDescent="0.25">
      <c r="I9729" s="23"/>
    </row>
    <row r="9730" spans="9:9" x14ac:dyDescent="0.25">
      <c r="I9730" s="23"/>
    </row>
    <row r="9731" spans="9:9" x14ac:dyDescent="0.25">
      <c r="I9731" s="23"/>
    </row>
    <row r="9732" spans="9:9" x14ac:dyDescent="0.25">
      <c r="I9732" s="23"/>
    </row>
    <row r="9733" spans="9:9" x14ac:dyDescent="0.25">
      <c r="I9733" s="23"/>
    </row>
    <row r="9734" spans="9:9" x14ac:dyDescent="0.25">
      <c r="I9734" s="23"/>
    </row>
    <row r="9735" spans="9:9" x14ac:dyDescent="0.25">
      <c r="I9735" s="23"/>
    </row>
    <row r="9736" spans="9:9" x14ac:dyDescent="0.25">
      <c r="I9736" s="23"/>
    </row>
    <row r="9737" spans="9:9" x14ac:dyDescent="0.25">
      <c r="I9737" s="23"/>
    </row>
    <row r="9738" spans="9:9" x14ac:dyDescent="0.25">
      <c r="I9738" s="23"/>
    </row>
    <row r="9739" spans="9:9" x14ac:dyDescent="0.25">
      <c r="I9739" s="23"/>
    </row>
    <row r="9740" spans="9:9" x14ac:dyDescent="0.25">
      <c r="I9740" s="23"/>
    </row>
    <row r="9741" spans="9:9" x14ac:dyDescent="0.25">
      <c r="I9741" s="23"/>
    </row>
    <row r="9742" spans="9:9" x14ac:dyDescent="0.25">
      <c r="I9742" s="23"/>
    </row>
    <row r="9743" spans="9:9" x14ac:dyDescent="0.25">
      <c r="I9743" s="23"/>
    </row>
    <row r="9744" spans="9:9" x14ac:dyDescent="0.25">
      <c r="I9744" s="23"/>
    </row>
    <row r="9745" spans="9:9" x14ac:dyDescent="0.25">
      <c r="I9745" s="23"/>
    </row>
    <row r="9746" spans="9:9" x14ac:dyDescent="0.25">
      <c r="I9746" s="23"/>
    </row>
    <row r="9747" spans="9:9" x14ac:dyDescent="0.25">
      <c r="I9747" s="23"/>
    </row>
    <row r="9748" spans="9:9" x14ac:dyDescent="0.25">
      <c r="I9748" s="23"/>
    </row>
    <row r="9749" spans="9:9" x14ac:dyDescent="0.25">
      <c r="I9749" s="23"/>
    </row>
    <row r="9750" spans="9:9" x14ac:dyDescent="0.25">
      <c r="I9750" s="23"/>
    </row>
    <row r="9751" spans="9:9" x14ac:dyDescent="0.25">
      <c r="I9751" s="23"/>
    </row>
    <row r="9752" spans="9:9" x14ac:dyDescent="0.25">
      <c r="I9752" s="23"/>
    </row>
    <row r="9753" spans="9:9" x14ac:dyDescent="0.25">
      <c r="I9753" s="23"/>
    </row>
    <row r="9754" spans="9:9" x14ac:dyDescent="0.25">
      <c r="I9754" s="23"/>
    </row>
    <row r="9755" spans="9:9" x14ac:dyDescent="0.25">
      <c r="I9755" s="23"/>
    </row>
    <row r="9756" spans="9:9" x14ac:dyDescent="0.25">
      <c r="I9756" s="23"/>
    </row>
    <row r="9757" spans="9:9" x14ac:dyDescent="0.25">
      <c r="I9757" s="23"/>
    </row>
    <row r="9758" spans="9:9" x14ac:dyDescent="0.25">
      <c r="I9758" s="23"/>
    </row>
    <row r="9759" spans="9:9" x14ac:dyDescent="0.25">
      <c r="I9759" s="23"/>
    </row>
    <row r="9760" spans="9:9" x14ac:dyDescent="0.25">
      <c r="I9760" s="23"/>
    </row>
    <row r="9761" spans="9:9" x14ac:dyDescent="0.25">
      <c r="I9761" s="23"/>
    </row>
    <row r="9762" spans="9:9" x14ac:dyDescent="0.25">
      <c r="I9762" s="23"/>
    </row>
    <row r="9763" spans="9:9" x14ac:dyDescent="0.25">
      <c r="I9763" s="23"/>
    </row>
    <row r="9764" spans="9:9" x14ac:dyDescent="0.25">
      <c r="I9764" s="23"/>
    </row>
    <row r="9765" spans="9:9" x14ac:dyDescent="0.25">
      <c r="I9765" s="23"/>
    </row>
    <row r="9766" spans="9:9" x14ac:dyDescent="0.25">
      <c r="I9766" s="23"/>
    </row>
    <row r="9767" spans="9:9" x14ac:dyDescent="0.25">
      <c r="I9767" s="23"/>
    </row>
    <row r="9768" spans="9:9" x14ac:dyDescent="0.25">
      <c r="I9768" s="23"/>
    </row>
    <row r="9769" spans="9:9" x14ac:dyDescent="0.25">
      <c r="I9769" s="23"/>
    </row>
    <row r="9770" spans="9:9" x14ac:dyDescent="0.25">
      <c r="I9770" s="23"/>
    </row>
    <row r="9771" spans="9:9" x14ac:dyDescent="0.25">
      <c r="I9771" s="23"/>
    </row>
    <row r="9772" spans="9:9" x14ac:dyDescent="0.25">
      <c r="I9772" s="23"/>
    </row>
    <row r="9773" spans="9:9" x14ac:dyDescent="0.25">
      <c r="I9773" s="23"/>
    </row>
    <row r="9774" spans="9:9" x14ac:dyDescent="0.25">
      <c r="I9774" s="23"/>
    </row>
    <row r="9775" spans="9:9" x14ac:dyDescent="0.25">
      <c r="I9775" s="23"/>
    </row>
    <row r="9776" spans="9:9" x14ac:dyDescent="0.25">
      <c r="I9776" s="23"/>
    </row>
    <row r="9777" spans="9:9" x14ac:dyDescent="0.25">
      <c r="I9777" s="23"/>
    </row>
    <row r="9778" spans="9:9" x14ac:dyDescent="0.25">
      <c r="I9778" s="23"/>
    </row>
    <row r="9779" spans="9:9" x14ac:dyDescent="0.25">
      <c r="I9779" s="23"/>
    </row>
    <row r="9780" spans="9:9" x14ac:dyDescent="0.25">
      <c r="I9780" s="23"/>
    </row>
    <row r="9781" spans="9:9" x14ac:dyDescent="0.25">
      <c r="I9781" s="23"/>
    </row>
    <row r="9782" spans="9:9" x14ac:dyDescent="0.25">
      <c r="I9782" s="23"/>
    </row>
    <row r="9783" spans="9:9" x14ac:dyDescent="0.25">
      <c r="I9783" s="23"/>
    </row>
    <row r="9784" spans="9:9" x14ac:dyDescent="0.25">
      <c r="I9784" s="23"/>
    </row>
    <row r="9785" spans="9:9" x14ac:dyDescent="0.25">
      <c r="I9785" s="23"/>
    </row>
    <row r="9786" spans="9:9" x14ac:dyDescent="0.25">
      <c r="I9786" s="23"/>
    </row>
    <row r="9787" spans="9:9" x14ac:dyDescent="0.25">
      <c r="I9787" s="23"/>
    </row>
    <row r="9788" spans="9:9" x14ac:dyDescent="0.25">
      <c r="I9788" s="23"/>
    </row>
    <row r="9789" spans="9:9" x14ac:dyDescent="0.25">
      <c r="I9789" s="23"/>
    </row>
    <row r="9790" spans="9:9" x14ac:dyDescent="0.25">
      <c r="I9790" s="23"/>
    </row>
    <row r="9791" spans="9:9" x14ac:dyDescent="0.25">
      <c r="I9791" s="23"/>
    </row>
    <row r="9792" spans="9:9" x14ac:dyDescent="0.25">
      <c r="I9792" s="23"/>
    </row>
    <row r="9793" spans="9:9" x14ac:dyDescent="0.25">
      <c r="I9793" s="23"/>
    </row>
    <row r="9794" spans="9:9" x14ac:dyDescent="0.25">
      <c r="I9794" s="23"/>
    </row>
    <row r="9795" spans="9:9" x14ac:dyDescent="0.25">
      <c r="I9795" s="23"/>
    </row>
    <row r="9796" spans="9:9" x14ac:dyDescent="0.25">
      <c r="I9796" s="23"/>
    </row>
    <row r="9797" spans="9:9" x14ac:dyDescent="0.25">
      <c r="I9797" s="23"/>
    </row>
    <row r="9798" spans="9:9" x14ac:dyDescent="0.25">
      <c r="I9798" s="23"/>
    </row>
    <row r="9799" spans="9:9" x14ac:dyDescent="0.25">
      <c r="I9799" s="23"/>
    </row>
    <row r="9800" spans="9:9" x14ac:dyDescent="0.25">
      <c r="I9800" s="23"/>
    </row>
    <row r="9801" spans="9:9" x14ac:dyDescent="0.25">
      <c r="I9801" s="23"/>
    </row>
    <row r="9802" spans="9:9" x14ac:dyDescent="0.25">
      <c r="I9802" s="23"/>
    </row>
    <row r="9803" spans="9:9" x14ac:dyDescent="0.25">
      <c r="I9803" s="23"/>
    </row>
    <row r="9804" spans="9:9" x14ac:dyDescent="0.25">
      <c r="I9804" s="23"/>
    </row>
    <row r="9805" spans="9:9" x14ac:dyDescent="0.25">
      <c r="I9805" s="23"/>
    </row>
    <row r="9806" spans="9:9" x14ac:dyDescent="0.25">
      <c r="I9806" s="23"/>
    </row>
    <row r="9807" spans="9:9" x14ac:dyDescent="0.25">
      <c r="I9807" s="23"/>
    </row>
    <row r="9808" spans="9:9" x14ac:dyDescent="0.25">
      <c r="I9808" s="23"/>
    </row>
    <row r="9809" spans="9:9" x14ac:dyDescent="0.25">
      <c r="I9809" s="23"/>
    </row>
    <row r="9810" spans="9:9" x14ac:dyDescent="0.25">
      <c r="I9810" s="23"/>
    </row>
    <row r="9811" spans="9:9" x14ac:dyDescent="0.25">
      <c r="I9811" s="23"/>
    </row>
    <row r="9812" spans="9:9" x14ac:dyDescent="0.25">
      <c r="I9812" s="23"/>
    </row>
    <row r="9813" spans="9:9" x14ac:dyDescent="0.25">
      <c r="I9813" s="23"/>
    </row>
    <row r="9814" spans="9:9" x14ac:dyDescent="0.25">
      <c r="I9814" s="23"/>
    </row>
    <row r="9815" spans="9:9" x14ac:dyDescent="0.25">
      <c r="I9815" s="23"/>
    </row>
    <row r="9816" spans="9:9" x14ac:dyDescent="0.25">
      <c r="I9816" s="23"/>
    </row>
    <row r="9817" spans="9:9" x14ac:dyDescent="0.25">
      <c r="I9817" s="23"/>
    </row>
    <row r="9818" spans="9:9" x14ac:dyDescent="0.25">
      <c r="I9818" s="23"/>
    </row>
    <row r="9819" spans="9:9" x14ac:dyDescent="0.25">
      <c r="I9819" s="23"/>
    </row>
    <row r="9820" spans="9:9" x14ac:dyDescent="0.25">
      <c r="I9820" s="23"/>
    </row>
    <row r="9821" spans="9:9" x14ac:dyDescent="0.25">
      <c r="I9821" s="23"/>
    </row>
    <row r="9822" spans="9:9" x14ac:dyDescent="0.25">
      <c r="I9822" s="23"/>
    </row>
    <row r="9823" spans="9:9" x14ac:dyDescent="0.25">
      <c r="I9823" s="23"/>
    </row>
    <row r="9824" spans="9:9" x14ac:dyDescent="0.25">
      <c r="I9824" s="23"/>
    </row>
    <row r="9825" spans="9:9" x14ac:dyDescent="0.25">
      <c r="I9825" s="23"/>
    </row>
    <row r="9826" spans="9:9" x14ac:dyDescent="0.25">
      <c r="I9826" s="23"/>
    </row>
    <row r="9827" spans="9:9" x14ac:dyDescent="0.25">
      <c r="I9827" s="23"/>
    </row>
    <row r="9828" spans="9:9" x14ac:dyDescent="0.25">
      <c r="I9828" s="23"/>
    </row>
    <row r="9829" spans="9:9" x14ac:dyDescent="0.25">
      <c r="I9829" s="23"/>
    </row>
    <row r="9830" spans="9:9" x14ac:dyDescent="0.25">
      <c r="I9830" s="23"/>
    </row>
    <row r="9831" spans="9:9" x14ac:dyDescent="0.25">
      <c r="I9831" s="23"/>
    </row>
    <row r="9832" spans="9:9" x14ac:dyDescent="0.25">
      <c r="I9832" s="23"/>
    </row>
    <row r="9833" spans="9:9" x14ac:dyDescent="0.25">
      <c r="I9833" s="23"/>
    </row>
    <row r="9834" spans="9:9" x14ac:dyDescent="0.25">
      <c r="I9834" s="23"/>
    </row>
    <row r="9835" spans="9:9" x14ac:dyDescent="0.25">
      <c r="I9835" s="23"/>
    </row>
    <row r="9836" spans="9:9" x14ac:dyDescent="0.25">
      <c r="I9836" s="23"/>
    </row>
    <row r="9837" spans="9:9" x14ac:dyDescent="0.25">
      <c r="I9837" s="23"/>
    </row>
    <row r="9838" spans="9:9" x14ac:dyDescent="0.25">
      <c r="I9838" s="23"/>
    </row>
    <row r="9839" spans="9:9" x14ac:dyDescent="0.25">
      <c r="I9839" s="23"/>
    </row>
    <row r="9840" spans="9:9" x14ac:dyDescent="0.25">
      <c r="I9840" s="23"/>
    </row>
    <row r="9841" spans="9:9" x14ac:dyDescent="0.25">
      <c r="I9841" s="23"/>
    </row>
    <row r="9842" spans="9:9" x14ac:dyDescent="0.25">
      <c r="I9842" s="23"/>
    </row>
    <row r="9843" spans="9:9" x14ac:dyDescent="0.25">
      <c r="I9843" s="23"/>
    </row>
    <row r="9844" spans="9:9" x14ac:dyDescent="0.25">
      <c r="I9844" s="23"/>
    </row>
    <row r="9845" spans="9:9" x14ac:dyDescent="0.25">
      <c r="I9845" s="23"/>
    </row>
    <row r="9846" spans="9:9" x14ac:dyDescent="0.25">
      <c r="I9846" s="23"/>
    </row>
    <row r="9847" spans="9:9" x14ac:dyDescent="0.25">
      <c r="I9847" s="23"/>
    </row>
    <row r="9848" spans="9:9" x14ac:dyDescent="0.25">
      <c r="I9848" s="23"/>
    </row>
    <row r="9849" spans="9:9" x14ac:dyDescent="0.25">
      <c r="I9849" s="23"/>
    </row>
    <row r="9850" spans="9:9" x14ac:dyDescent="0.25">
      <c r="I9850" s="23"/>
    </row>
    <row r="9851" spans="9:9" x14ac:dyDescent="0.25">
      <c r="I9851" s="23"/>
    </row>
    <row r="9852" spans="9:9" x14ac:dyDescent="0.25">
      <c r="I9852" s="23"/>
    </row>
    <row r="9853" spans="9:9" x14ac:dyDescent="0.25">
      <c r="I9853" s="23"/>
    </row>
    <row r="9854" spans="9:9" x14ac:dyDescent="0.25">
      <c r="I9854" s="23"/>
    </row>
    <row r="9855" spans="9:9" x14ac:dyDescent="0.25">
      <c r="I9855" s="23"/>
    </row>
    <row r="9856" spans="9:9" x14ac:dyDescent="0.25">
      <c r="I9856" s="23"/>
    </row>
    <row r="9857" spans="9:9" x14ac:dyDescent="0.25">
      <c r="I9857" s="23"/>
    </row>
    <row r="9858" spans="9:9" x14ac:dyDescent="0.25">
      <c r="I9858" s="23"/>
    </row>
    <row r="9859" spans="9:9" x14ac:dyDescent="0.25">
      <c r="I9859" s="23"/>
    </row>
    <row r="9860" spans="9:9" x14ac:dyDescent="0.25">
      <c r="I9860" s="23"/>
    </row>
    <row r="9861" spans="9:9" x14ac:dyDescent="0.25">
      <c r="I9861" s="23"/>
    </row>
    <row r="9862" spans="9:9" x14ac:dyDescent="0.25">
      <c r="I9862" s="23"/>
    </row>
    <row r="9863" spans="9:9" x14ac:dyDescent="0.25">
      <c r="I9863" s="23"/>
    </row>
    <row r="9864" spans="9:9" x14ac:dyDescent="0.25">
      <c r="I9864" s="23"/>
    </row>
    <row r="9865" spans="9:9" x14ac:dyDescent="0.25">
      <c r="I9865" s="23"/>
    </row>
    <row r="9866" spans="9:9" x14ac:dyDescent="0.25">
      <c r="I9866" s="23"/>
    </row>
    <row r="9867" spans="9:9" x14ac:dyDescent="0.25">
      <c r="I9867" s="23"/>
    </row>
    <row r="9868" spans="9:9" x14ac:dyDescent="0.25">
      <c r="I9868" s="23"/>
    </row>
    <row r="9869" spans="9:9" x14ac:dyDescent="0.25">
      <c r="I9869" s="23"/>
    </row>
    <row r="9870" spans="9:9" x14ac:dyDescent="0.25">
      <c r="I9870" s="23"/>
    </row>
    <row r="9871" spans="9:9" x14ac:dyDescent="0.25">
      <c r="I9871" s="23"/>
    </row>
    <row r="9872" spans="9:9" x14ac:dyDescent="0.25">
      <c r="I9872" s="23"/>
    </row>
    <row r="9873" spans="9:9" x14ac:dyDescent="0.25">
      <c r="I9873" s="23"/>
    </row>
    <row r="9874" spans="9:9" x14ac:dyDescent="0.25">
      <c r="I9874" s="23"/>
    </row>
    <row r="9875" spans="9:9" x14ac:dyDescent="0.25">
      <c r="I9875" s="23"/>
    </row>
    <row r="9876" spans="9:9" x14ac:dyDescent="0.25">
      <c r="I9876" s="23"/>
    </row>
    <row r="9877" spans="9:9" x14ac:dyDescent="0.25">
      <c r="I9877" s="23"/>
    </row>
    <row r="9878" spans="9:9" x14ac:dyDescent="0.25">
      <c r="I9878" s="23"/>
    </row>
    <row r="9879" spans="9:9" x14ac:dyDescent="0.25">
      <c r="I9879" s="23"/>
    </row>
    <row r="9880" spans="9:9" x14ac:dyDescent="0.25">
      <c r="I9880" s="23"/>
    </row>
    <row r="9881" spans="9:9" x14ac:dyDescent="0.25">
      <c r="I9881" s="23"/>
    </row>
    <row r="9882" spans="9:9" x14ac:dyDescent="0.25">
      <c r="I9882" s="23"/>
    </row>
    <row r="9883" spans="9:9" x14ac:dyDescent="0.25">
      <c r="I9883" s="23"/>
    </row>
    <row r="9884" spans="9:9" x14ac:dyDescent="0.25">
      <c r="I9884" s="23"/>
    </row>
    <row r="9885" spans="9:9" x14ac:dyDescent="0.25">
      <c r="I9885" s="23"/>
    </row>
    <row r="9886" spans="9:9" x14ac:dyDescent="0.25">
      <c r="I9886" s="23"/>
    </row>
    <row r="9887" spans="9:9" x14ac:dyDescent="0.25">
      <c r="I9887" s="23"/>
    </row>
    <row r="9888" spans="9:9" x14ac:dyDescent="0.25">
      <c r="I9888" s="23"/>
    </row>
    <row r="9889" spans="9:9" x14ac:dyDescent="0.25">
      <c r="I9889" s="23"/>
    </row>
    <row r="9890" spans="9:9" x14ac:dyDescent="0.25">
      <c r="I9890" s="23"/>
    </row>
    <row r="9891" spans="9:9" x14ac:dyDescent="0.25">
      <c r="I9891" s="23"/>
    </row>
    <row r="9892" spans="9:9" x14ac:dyDescent="0.25">
      <c r="I9892" s="23"/>
    </row>
    <row r="9893" spans="9:9" x14ac:dyDescent="0.25">
      <c r="I9893" s="23"/>
    </row>
    <row r="9894" spans="9:9" x14ac:dyDescent="0.25">
      <c r="I9894" s="23"/>
    </row>
    <row r="9895" spans="9:9" x14ac:dyDescent="0.25">
      <c r="I9895" s="23"/>
    </row>
    <row r="9896" spans="9:9" x14ac:dyDescent="0.25">
      <c r="I9896" s="23"/>
    </row>
    <row r="9897" spans="9:9" x14ac:dyDescent="0.25">
      <c r="I9897" s="23"/>
    </row>
    <row r="9898" spans="9:9" x14ac:dyDescent="0.25">
      <c r="I9898" s="23"/>
    </row>
    <row r="9899" spans="9:9" x14ac:dyDescent="0.25">
      <c r="I9899" s="23"/>
    </row>
    <row r="9900" spans="9:9" x14ac:dyDescent="0.25">
      <c r="I9900" s="23"/>
    </row>
    <row r="9901" spans="9:9" x14ac:dyDescent="0.25">
      <c r="I9901" s="23"/>
    </row>
    <row r="9902" spans="9:9" x14ac:dyDescent="0.25">
      <c r="I9902" s="23"/>
    </row>
    <row r="9903" spans="9:9" x14ac:dyDescent="0.25">
      <c r="I9903" s="23"/>
    </row>
    <row r="9904" spans="9:9" x14ac:dyDescent="0.25">
      <c r="I9904" s="23"/>
    </row>
    <row r="9905" spans="9:9" x14ac:dyDescent="0.25">
      <c r="I9905" s="23"/>
    </row>
    <row r="9906" spans="9:9" x14ac:dyDescent="0.25">
      <c r="I9906" s="23"/>
    </row>
    <row r="9907" spans="9:9" x14ac:dyDescent="0.25">
      <c r="I9907" s="23"/>
    </row>
    <row r="9908" spans="9:9" x14ac:dyDescent="0.25">
      <c r="I9908" s="23"/>
    </row>
    <row r="9909" spans="9:9" x14ac:dyDescent="0.25">
      <c r="I9909" s="23"/>
    </row>
    <row r="9910" spans="9:9" x14ac:dyDescent="0.25">
      <c r="I9910" s="23"/>
    </row>
    <row r="9911" spans="9:9" x14ac:dyDescent="0.25">
      <c r="I9911" s="23"/>
    </row>
    <row r="9912" spans="9:9" x14ac:dyDescent="0.25">
      <c r="I9912" s="23"/>
    </row>
    <row r="9913" spans="9:9" x14ac:dyDescent="0.25">
      <c r="I9913" s="23"/>
    </row>
    <row r="9914" spans="9:9" x14ac:dyDescent="0.25">
      <c r="I9914" s="23"/>
    </row>
    <row r="9915" spans="9:9" x14ac:dyDescent="0.25">
      <c r="I9915" s="23"/>
    </row>
    <row r="9916" spans="9:9" x14ac:dyDescent="0.25">
      <c r="I9916" s="23"/>
    </row>
    <row r="9917" spans="9:9" x14ac:dyDescent="0.25">
      <c r="I9917" s="23"/>
    </row>
    <row r="9918" spans="9:9" x14ac:dyDescent="0.25">
      <c r="I9918" s="23"/>
    </row>
    <row r="9919" spans="9:9" x14ac:dyDescent="0.25">
      <c r="I9919" s="23"/>
    </row>
    <row r="9920" spans="9:9" x14ac:dyDescent="0.25">
      <c r="I9920" s="23"/>
    </row>
    <row r="9921" spans="9:9" x14ac:dyDescent="0.25">
      <c r="I9921" s="23"/>
    </row>
    <row r="9922" spans="9:9" x14ac:dyDescent="0.25">
      <c r="I9922" s="23"/>
    </row>
    <row r="9923" spans="9:9" x14ac:dyDescent="0.25">
      <c r="I9923" s="23"/>
    </row>
    <row r="9924" spans="9:9" x14ac:dyDescent="0.25">
      <c r="I9924" s="23"/>
    </row>
    <row r="9925" spans="9:9" x14ac:dyDescent="0.25">
      <c r="I9925" s="23"/>
    </row>
    <row r="9926" spans="9:9" x14ac:dyDescent="0.25">
      <c r="I9926" s="23"/>
    </row>
    <row r="9927" spans="9:9" x14ac:dyDescent="0.25">
      <c r="I9927" s="23"/>
    </row>
    <row r="9928" spans="9:9" x14ac:dyDescent="0.25">
      <c r="I9928" s="23"/>
    </row>
    <row r="9929" spans="9:9" x14ac:dyDescent="0.25">
      <c r="I9929" s="23"/>
    </row>
    <row r="9930" spans="9:9" x14ac:dyDescent="0.25">
      <c r="I9930" s="23"/>
    </row>
    <row r="9931" spans="9:9" x14ac:dyDescent="0.25">
      <c r="I9931" s="23"/>
    </row>
    <row r="9932" spans="9:9" x14ac:dyDescent="0.25">
      <c r="I9932" s="23"/>
    </row>
    <row r="9933" spans="9:9" x14ac:dyDescent="0.25">
      <c r="I9933" s="23"/>
    </row>
    <row r="9934" spans="9:9" x14ac:dyDescent="0.25">
      <c r="I9934" s="23"/>
    </row>
    <row r="9935" spans="9:9" x14ac:dyDescent="0.25">
      <c r="I9935" s="23"/>
    </row>
    <row r="9936" spans="9:9" x14ac:dyDescent="0.25">
      <c r="I9936" s="23"/>
    </row>
    <row r="9937" spans="9:9" x14ac:dyDescent="0.25">
      <c r="I9937" s="23"/>
    </row>
    <row r="9938" spans="9:9" x14ac:dyDescent="0.25">
      <c r="I9938" s="23"/>
    </row>
    <row r="9939" spans="9:9" x14ac:dyDescent="0.25">
      <c r="I9939" s="23"/>
    </row>
    <row r="9940" spans="9:9" x14ac:dyDescent="0.25">
      <c r="I9940" s="23"/>
    </row>
    <row r="9941" spans="9:9" x14ac:dyDescent="0.25">
      <c r="I9941" s="23"/>
    </row>
    <row r="9942" spans="9:9" x14ac:dyDescent="0.25">
      <c r="I9942" s="23"/>
    </row>
    <row r="9943" spans="9:9" x14ac:dyDescent="0.25">
      <c r="I9943" s="23"/>
    </row>
    <row r="9944" spans="9:9" x14ac:dyDescent="0.25">
      <c r="I9944" s="23"/>
    </row>
    <row r="9945" spans="9:9" x14ac:dyDescent="0.25">
      <c r="I9945" s="23"/>
    </row>
    <row r="9946" spans="9:9" x14ac:dyDescent="0.25">
      <c r="I9946" s="23"/>
    </row>
    <row r="9947" spans="9:9" x14ac:dyDescent="0.25">
      <c r="I9947" s="23"/>
    </row>
    <row r="9948" spans="9:9" x14ac:dyDescent="0.25">
      <c r="I9948" s="23"/>
    </row>
    <row r="9949" spans="9:9" x14ac:dyDescent="0.25">
      <c r="I9949" s="23"/>
    </row>
    <row r="9950" spans="9:9" x14ac:dyDescent="0.25">
      <c r="I9950" s="23"/>
    </row>
    <row r="9951" spans="9:9" x14ac:dyDescent="0.25">
      <c r="I9951" s="23"/>
    </row>
    <row r="9952" spans="9:9" x14ac:dyDescent="0.25">
      <c r="I9952" s="23"/>
    </row>
    <row r="9953" spans="9:9" x14ac:dyDescent="0.25">
      <c r="I9953" s="23"/>
    </row>
    <row r="9954" spans="9:9" x14ac:dyDescent="0.25">
      <c r="I9954" s="23"/>
    </row>
    <row r="9955" spans="9:9" x14ac:dyDescent="0.25">
      <c r="I9955" s="23"/>
    </row>
    <row r="9956" spans="9:9" x14ac:dyDescent="0.25">
      <c r="I9956" s="23"/>
    </row>
    <row r="9957" spans="9:9" x14ac:dyDescent="0.25">
      <c r="I9957" s="23"/>
    </row>
    <row r="9958" spans="9:9" x14ac:dyDescent="0.25">
      <c r="I9958" s="23"/>
    </row>
    <row r="9959" spans="9:9" x14ac:dyDescent="0.25">
      <c r="I9959" s="23"/>
    </row>
    <row r="9960" spans="9:9" x14ac:dyDescent="0.25">
      <c r="I9960" s="23"/>
    </row>
    <row r="9961" spans="9:9" x14ac:dyDescent="0.25">
      <c r="I9961" s="23"/>
    </row>
    <row r="9962" spans="9:9" x14ac:dyDescent="0.25">
      <c r="I9962" s="23"/>
    </row>
    <row r="9963" spans="9:9" x14ac:dyDescent="0.25">
      <c r="I9963" s="23"/>
    </row>
    <row r="9964" spans="9:9" x14ac:dyDescent="0.25">
      <c r="I9964" s="23"/>
    </row>
    <row r="9965" spans="9:9" x14ac:dyDescent="0.25">
      <c r="I9965" s="23"/>
    </row>
    <row r="9966" spans="9:9" x14ac:dyDescent="0.25">
      <c r="I9966" s="23"/>
    </row>
    <row r="9967" spans="9:9" x14ac:dyDescent="0.25">
      <c r="I9967" s="23"/>
    </row>
    <row r="9968" spans="9:9" x14ac:dyDescent="0.25">
      <c r="I9968" s="23"/>
    </row>
    <row r="9969" spans="9:9" x14ac:dyDescent="0.25">
      <c r="I9969" s="23"/>
    </row>
    <row r="9970" spans="9:9" x14ac:dyDescent="0.25">
      <c r="I9970" s="23"/>
    </row>
    <row r="9971" spans="9:9" x14ac:dyDescent="0.25">
      <c r="I9971" s="23"/>
    </row>
    <row r="9972" spans="9:9" x14ac:dyDescent="0.25">
      <c r="I9972" s="23"/>
    </row>
    <row r="9973" spans="9:9" x14ac:dyDescent="0.25">
      <c r="I9973" s="23"/>
    </row>
    <row r="9974" spans="9:9" x14ac:dyDescent="0.25">
      <c r="I9974" s="23"/>
    </row>
    <row r="9975" spans="9:9" x14ac:dyDescent="0.25">
      <c r="I9975" s="23"/>
    </row>
    <row r="9976" spans="9:9" x14ac:dyDescent="0.25">
      <c r="I9976" s="23"/>
    </row>
    <row r="9977" spans="9:9" x14ac:dyDescent="0.25">
      <c r="I9977" s="23"/>
    </row>
    <row r="9978" spans="9:9" x14ac:dyDescent="0.25">
      <c r="I9978" s="23"/>
    </row>
    <row r="9979" spans="9:9" x14ac:dyDescent="0.25">
      <c r="I9979" s="23"/>
    </row>
    <row r="9980" spans="9:9" x14ac:dyDescent="0.25">
      <c r="I9980" s="23"/>
    </row>
    <row r="9981" spans="9:9" x14ac:dyDescent="0.25">
      <c r="I9981" s="23"/>
    </row>
    <row r="9982" spans="9:9" x14ac:dyDescent="0.25">
      <c r="I9982" s="23"/>
    </row>
    <row r="9983" spans="9:9" x14ac:dyDescent="0.25">
      <c r="I9983" s="23"/>
    </row>
    <row r="9984" spans="9:9" x14ac:dyDescent="0.25">
      <c r="I9984" s="23"/>
    </row>
    <row r="9985" spans="9:9" x14ac:dyDescent="0.25">
      <c r="I9985" s="23"/>
    </row>
    <row r="9986" spans="9:9" x14ac:dyDescent="0.25">
      <c r="I9986" s="23"/>
    </row>
    <row r="9987" spans="9:9" x14ac:dyDescent="0.25">
      <c r="I9987" s="23"/>
    </row>
    <row r="9988" spans="9:9" x14ac:dyDescent="0.25">
      <c r="I9988" s="23"/>
    </row>
    <row r="9989" spans="9:9" x14ac:dyDescent="0.25">
      <c r="I9989" s="23"/>
    </row>
    <row r="9990" spans="9:9" x14ac:dyDescent="0.25">
      <c r="I9990" s="23"/>
    </row>
    <row r="9991" spans="9:9" x14ac:dyDescent="0.25">
      <c r="I9991" s="23"/>
    </row>
    <row r="9992" spans="9:9" x14ac:dyDescent="0.25">
      <c r="I9992" s="23"/>
    </row>
    <row r="9993" spans="9:9" x14ac:dyDescent="0.25">
      <c r="I9993" s="23"/>
    </row>
    <row r="9994" spans="9:9" x14ac:dyDescent="0.25">
      <c r="I9994" s="23"/>
    </row>
    <row r="9995" spans="9:9" x14ac:dyDescent="0.25">
      <c r="I9995" s="23"/>
    </row>
    <row r="9996" spans="9:9" x14ac:dyDescent="0.25">
      <c r="I9996" s="23"/>
    </row>
    <row r="9997" spans="9:9" x14ac:dyDescent="0.25">
      <c r="I9997" s="23"/>
    </row>
    <row r="9998" spans="9:9" x14ac:dyDescent="0.25">
      <c r="I9998" s="23"/>
    </row>
    <row r="9999" spans="9:9" x14ac:dyDescent="0.25">
      <c r="I9999" s="23"/>
    </row>
    <row r="10000" spans="9:9" x14ac:dyDescent="0.25">
      <c r="I10000" s="23"/>
    </row>
    <row r="10001" spans="9:9" x14ac:dyDescent="0.25">
      <c r="I10001" s="23"/>
    </row>
    <row r="10002" spans="9:9" x14ac:dyDescent="0.25">
      <c r="I10002" s="23"/>
    </row>
    <row r="10003" spans="9:9" x14ac:dyDescent="0.25">
      <c r="I10003" s="23"/>
    </row>
    <row r="10004" spans="9:9" x14ac:dyDescent="0.25">
      <c r="I10004" s="23"/>
    </row>
    <row r="10005" spans="9:9" x14ac:dyDescent="0.25">
      <c r="I10005" s="23"/>
    </row>
    <row r="10006" spans="9:9" x14ac:dyDescent="0.25">
      <c r="I10006" s="23"/>
    </row>
    <row r="10007" spans="9:9" x14ac:dyDescent="0.25">
      <c r="I10007" s="23"/>
    </row>
    <row r="10008" spans="9:9" x14ac:dyDescent="0.25">
      <c r="I10008" s="23"/>
    </row>
    <row r="10009" spans="9:9" x14ac:dyDescent="0.25">
      <c r="I10009" s="23"/>
    </row>
    <row r="10010" spans="9:9" x14ac:dyDescent="0.25">
      <c r="I10010" s="23"/>
    </row>
    <row r="10011" spans="9:9" x14ac:dyDescent="0.25">
      <c r="I10011" s="23"/>
    </row>
    <row r="10012" spans="9:9" x14ac:dyDescent="0.25">
      <c r="I10012" s="23"/>
    </row>
    <row r="10013" spans="9:9" x14ac:dyDescent="0.25">
      <c r="I10013" s="23"/>
    </row>
    <row r="10014" spans="9:9" x14ac:dyDescent="0.25">
      <c r="I10014" s="23"/>
    </row>
    <row r="10015" spans="9:9" x14ac:dyDescent="0.25">
      <c r="I10015" s="23"/>
    </row>
    <row r="10016" spans="9:9" x14ac:dyDescent="0.25">
      <c r="I10016" s="23"/>
    </row>
    <row r="10017" spans="9:9" x14ac:dyDescent="0.25">
      <c r="I10017" s="23"/>
    </row>
    <row r="10018" spans="9:9" x14ac:dyDescent="0.25">
      <c r="I10018" s="23"/>
    </row>
    <row r="10019" spans="9:9" x14ac:dyDescent="0.25">
      <c r="I10019" s="23"/>
    </row>
    <row r="10020" spans="9:9" x14ac:dyDescent="0.25">
      <c r="I10020" s="23"/>
    </row>
    <row r="10021" spans="9:9" x14ac:dyDescent="0.25">
      <c r="I10021" s="23"/>
    </row>
    <row r="10022" spans="9:9" x14ac:dyDescent="0.25">
      <c r="I10022" s="23"/>
    </row>
    <row r="10023" spans="9:9" x14ac:dyDescent="0.25">
      <c r="I10023" s="23"/>
    </row>
    <row r="10024" spans="9:9" x14ac:dyDescent="0.25">
      <c r="I10024" s="23"/>
    </row>
    <row r="10025" spans="9:9" x14ac:dyDescent="0.25">
      <c r="I10025" s="23"/>
    </row>
    <row r="10026" spans="9:9" x14ac:dyDescent="0.25">
      <c r="I10026" s="23"/>
    </row>
    <row r="10027" spans="9:9" x14ac:dyDescent="0.25">
      <c r="I10027" s="23"/>
    </row>
    <row r="10028" spans="9:9" x14ac:dyDescent="0.25">
      <c r="I10028" s="23"/>
    </row>
    <row r="10029" spans="9:9" x14ac:dyDescent="0.25">
      <c r="I10029" s="23"/>
    </row>
    <row r="10030" spans="9:9" x14ac:dyDescent="0.25">
      <c r="I10030" s="23"/>
    </row>
    <row r="10031" spans="9:9" x14ac:dyDescent="0.25">
      <c r="I10031" s="23"/>
    </row>
    <row r="10032" spans="9:9" x14ac:dyDescent="0.25">
      <c r="I10032" s="23"/>
    </row>
    <row r="10033" spans="9:9" x14ac:dyDescent="0.25">
      <c r="I10033" s="23"/>
    </row>
    <row r="10034" spans="9:9" x14ac:dyDescent="0.25">
      <c r="I10034" s="23"/>
    </row>
    <row r="10035" spans="9:9" x14ac:dyDescent="0.25">
      <c r="I10035" s="23"/>
    </row>
    <row r="10036" spans="9:9" x14ac:dyDescent="0.25">
      <c r="I10036" s="23"/>
    </row>
    <row r="10037" spans="9:9" x14ac:dyDescent="0.25">
      <c r="I10037" s="23"/>
    </row>
    <row r="10038" spans="9:9" x14ac:dyDescent="0.25">
      <c r="I10038" s="23"/>
    </row>
    <row r="10039" spans="9:9" x14ac:dyDescent="0.25">
      <c r="I10039" s="23"/>
    </row>
    <row r="10040" spans="9:9" x14ac:dyDescent="0.25">
      <c r="I10040" s="23"/>
    </row>
    <row r="10041" spans="9:9" x14ac:dyDescent="0.25">
      <c r="I10041" s="23"/>
    </row>
    <row r="10042" spans="9:9" x14ac:dyDescent="0.25">
      <c r="I10042" s="23"/>
    </row>
    <row r="10043" spans="9:9" x14ac:dyDescent="0.25">
      <c r="I10043" s="23"/>
    </row>
    <row r="10044" spans="9:9" x14ac:dyDescent="0.25">
      <c r="I10044" s="23"/>
    </row>
    <row r="10045" spans="9:9" x14ac:dyDescent="0.25">
      <c r="I10045" s="23"/>
    </row>
    <row r="10046" spans="9:9" x14ac:dyDescent="0.25">
      <c r="I10046" s="23"/>
    </row>
    <row r="10047" spans="9:9" x14ac:dyDescent="0.25">
      <c r="I10047" s="23"/>
    </row>
    <row r="10048" spans="9:9" x14ac:dyDescent="0.25">
      <c r="I10048" s="23"/>
    </row>
    <row r="10049" spans="9:9" x14ac:dyDescent="0.25">
      <c r="I10049" s="23"/>
    </row>
    <row r="10050" spans="9:9" x14ac:dyDescent="0.25">
      <c r="I10050" s="23"/>
    </row>
    <row r="10051" spans="9:9" x14ac:dyDescent="0.25">
      <c r="I10051" s="23"/>
    </row>
    <row r="10052" spans="9:9" x14ac:dyDescent="0.25">
      <c r="I10052" s="23"/>
    </row>
    <row r="10053" spans="9:9" x14ac:dyDescent="0.25">
      <c r="I10053" s="23"/>
    </row>
    <row r="10054" spans="9:9" x14ac:dyDescent="0.25">
      <c r="I10054" s="23"/>
    </row>
    <row r="10055" spans="9:9" x14ac:dyDescent="0.25">
      <c r="I10055" s="23"/>
    </row>
    <row r="10056" spans="9:9" x14ac:dyDescent="0.25">
      <c r="I10056" s="23"/>
    </row>
    <row r="10057" spans="9:9" x14ac:dyDescent="0.25">
      <c r="I10057" s="23"/>
    </row>
    <row r="10058" spans="9:9" x14ac:dyDescent="0.25">
      <c r="I10058" s="23"/>
    </row>
    <row r="10059" spans="9:9" x14ac:dyDescent="0.25">
      <c r="I10059" s="23"/>
    </row>
    <row r="10060" spans="9:9" x14ac:dyDescent="0.25">
      <c r="I10060" s="23"/>
    </row>
    <row r="10061" spans="9:9" x14ac:dyDescent="0.25">
      <c r="I10061" s="23"/>
    </row>
    <row r="10062" spans="9:9" x14ac:dyDescent="0.25">
      <c r="I10062" s="23"/>
    </row>
    <row r="10063" spans="9:9" x14ac:dyDescent="0.25">
      <c r="I10063" s="23"/>
    </row>
    <row r="10064" spans="9:9" x14ac:dyDescent="0.25">
      <c r="I10064" s="23"/>
    </row>
    <row r="10065" spans="9:9" x14ac:dyDescent="0.25">
      <c r="I10065" s="23"/>
    </row>
    <row r="10066" spans="9:9" x14ac:dyDescent="0.25">
      <c r="I10066" s="23"/>
    </row>
    <row r="10067" spans="9:9" x14ac:dyDescent="0.25">
      <c r="I10067" s="23"/>
    </row>
    <row r="10068" spans="9:9" x14ac:dyDescent="0.25">
      <c r="I10068" s="23"/>
    </row>
    <row r="10069" spans="9:9" x14ac:dyDescent="0.25">
      <c r="I10069" s="23"/>
    </row>
    <row r="10070" spans="9:9" x14ac:dyDescent="0.25">
      <c r="I10070" s="23"/>
    </row>
    <row r="10071" spans="9:9" x14ac:dyDescent="0.25">
      <c r="I10071" s="23"/>
    </row>
    <row r="10072" spans="9:9" x14ac:dyDescent="0.25">
      <c r="I10072" s="23"/>
    </row>
    <row r="10073" spans="9:9" x14ac:dyDescent="0.25">
      <c r="I10073" s="23"/>
    </row>
    <row r="10074" spans="9:9" x14ac:dyDescent="0.25">
      <c r="I10074" s="23"/>
    </row>
    <row r="10075" spans="9:9" x14ac:dyDescent="0.25">
      <c r="I10075" s="23"/>
    </row>
    <row r="10076" spans="9:9" x14ac:dyDescent="0.25">
      <c r="I10076" s="23"/>
    </row>
    <row r="10077" spans="9:9" x14ac:dyDescent="0.25">
      <c r="I10077" s="23"/>
    </row>
    <row r="10078" spans="9:9" x14ac:dyDescent="0.25">
      <c r="I10078" s="23"/>
    </row>
    <row r="10079" spans="9:9" x14ac:dyDescent="0.25">
      <c r="I10079" s="23"/>
    </row>
    <row r="10080" spans="9:9" x14ac:dyDescent="0.25">
      <c r="I10080" s="23"/>
    </row>
    <row r="10081" spans="9:9" x14ac:dyDescent="0.25">
      <c r="I10081" s="23"/>
    </row>
    <row r="10082" spans="9:9" x14ac:dyDescent="0.25">
      <c r="I10082" s="23"/>
    </row>
    <row r="10083" spans="9:9" x14ac:dyDescent="0.25">
      <c r="I10083" s="23"/>
    </row>
    <row r="10084" spans="9:9" x14ac:dyDescent="0.25">
      <c r="I10084" s="23"/>
    </row>
    <row r="10085" spans="9:9" x14ac:dyDescent="0.25">
      <c r="I10085" s="23"/>
    </row>
    <row r="10086" spans="9:9" x14ac:dyDescent="0.25">
      <c r="I10086" s="23"/>
    </row>
    <row r="10087" spans="9:9" x14ac:dyDescent="0.25">
      <c r="I10087" s="23"/>
    </row>
    <row r="10088" spans="9:9" x14ac:dyDescent="0.25">
      <c r="I10088" s="23"/>
    </row>
    <row r="10089" spans="9:9" x14ac:dyDescent="0.25">
      <c r="I10089" s="23"/>
    </row>
    <row r="10090" spans="9:9" x14ac:dyDescent="0.25">
      <c r="I10090" s="23"/>
    </row>
    <row r="10091" spans="9:9" x14ac:dyDescent="0.25">
      <c r="I10091" s="23"/>
    </row>
    <row r="10092" spans="9:9" x14ac:dyDescent="0.25">
      <c r="I10092" s="23"/>
    </row>
    <row r="10093" spans="9:9" x14ac:dyDescent="0.25">
      <c r="I10093" s="23"/>
    </row>
    <row r="10094" spans="9:9" x14ac:dyDescent="0.25">
      <c r="I10094" s="23"/>
    </row>
    <row r="10095" spans="9:9" x14ac:dyDescent="0.25">
      <c r="I10095" s="23"/>
    </row>
    <row r="10096" spans="9:9" x14ac:dyDescent="0.25">
      <c r="I10096" s="23"/>
    </row>
    <row r="10097" spans="9:9" x14ac:dyDescent="0.25">
      <c r="I10097" s="23"/>
    </row>
    <row r="10098" spans="9:9" x14ac:dyDescent="0.25">
      <c r="I10098" s="23"/>
    </row>
    <row r="10099" spans="9:9" x14ac:dyDescent="0.25">
      <c r="I10099" s="23"/>
    </row>
    <row r="10100" spans="9:9" x14ac:dyDescent="0.25">
      <c r="I10100" s="23"/>
    </row>
    <row r="10101" spans="9:9" x14ac:dyDescent="0.25">
      <c r="I10101" s="23"/>
    </row>
    <row r="10102" spans="9:9" x14ac:dyDescent="0.25">
      <c r="I10102" s="23"/>
    </row>
    <row r="10103" spans="9:9" x14ac:dyDescent="0.25">
      <c r="I10103" s="23"/>
    </row>
    <row r="10104" spans="9:9" x14ac:dyDescent="0.25">
      <c r="I10104" s="23"/>
    </row>
    <row r="10105" spans="9:9" x14ac:dyDescent="0.25">
      <c r="I10105" s="23"/>
    </row>
    <row r="10106" spans="9:9" x14ac:dyDescent="0.25">
      <c r="I10106" s="23"/>
    </row>
    <row r="10107" spans="9:9" x14ac:dyDescent="0.25">
      <c r="I10107" s="23"/>
    </row>
    <row r="10108" spans="9:9" x14ac:dyDescent="0.25">
      <c r="I10108" s="23"/>
    </row>
    <row r="10109" spans="9:9" x14ac:dyDescent="0.25">
      <c r="I10109" s="23"/>
    </row>
    <row r="10110" spans="9:9" x14ac:dyDescent="0.25">
      <c r="I10110" s="23"/>
    </row>
    <row r="10111" spans="9:9" x14ac:dyDescent="0.25">
      <c r="I10111" s="23"/>
    </row>
    <row r="10112" spans="9:9" x14ac:dyDescent="0.25">
      <c r="I10112" s="23"/>
    </row>
    <row r="10113" spans="9:9" x14ac:dyDescent="0.25">
      <c r="I10113" s="23"/>
    </row>
    <row r="10114" spans="9:9" x14ac:dyDescent="0.25">
      <c r="I10114" s="23"/>
    </row>
    <row r="10115" spans="9:9" x14ac:dyDescent="0.25">
      <c r="I10115" s="23"/>
    </row>
    <row r="10116" spans="9:9" x14ac:dyDescent="0.25">
      <c r="I10116" s="23"/>
    </row>
    <row r="10117" spans="9:9" x14ac:dyDescent="0.25">
      <c r="I10117" s="23"/>
    </row>
    <row r="10118" spans="9:9" x14ac:dyDescent="0.25">
      <c r="I10118" s="23"/>
    </row>
    <row r="10119" spans="9:9" x14ac:dyDescent="0.25">
      <c r="I10119" s="23"/>
    </row>
    <row r="10120" spans="9:9" x14ac:dyDescent="0.25">
      <c r="I10120" s="23"/>
    </row>
    <row r="10121" spans="9:9" x14ac:dyDescent="0.25">
      <c r="I10121" s="23"/>
    </row>
    <row r="10122" spans="9:9" x14ac:dyDescent="0.25">
      <c r="I10122" s="23"/>
    </row>
    <row r="10123" spans="9:9" x14ac:dyDescent="0.25">
      <c r="I10123" s="23"/>
    </row>
    <row r="10124" spans="9:9" x14ac:dyDescent="0.25">
      <c r="I10124" s="23"/>
    </row>
    <row r="10125" spans="9:9" x14ac:dyDescent="0.25">
      <c r="I10125" s="23"/>
    </row>
    <row r="10126" spans="9:9" x14ac:dyDescent="0.25">
      <c r="I10126" s="23"/>
    </row>
    <row r="10127" spans="9:9" x14ac:dyDescent="0.25">
      <c r="I10127" s="23"/>
    </row>
    <row r="10128" spans="9:9" x14ac:dyDescent="0.25">
      <c r="I10128" s="23"/>
    </row>
    <row r="10129" spans="9:9" x14ac:dyDescent="0.25">
      <c r="I10129" s="23"/>
    </row>
    <row r="10130" spans="9:9" x14ac:dyDescent="0.25">
      <c r="I10130" s="23"/>
    </row>
    <row r="10131" spans="9:9" x14ac:dyDescent="0.25">
      <c r="I10131" s="23"/>
    </row>
    <row r="10132" spans="9:9" x14ac:dyDescent="0.25">
      <c r="I10132" s="23"/>
    </row>
    <row r="10133" spans="9:9" x14ac:dyDescent="0.25">
      <c r="I10133" s="23"/>
    </row>
    <row r="10134" spans="9:9" x14ac:dyDescent="0.25">
      <c r="I10134" s="23"/>
    </row>
    <row r="10135" spans="9:9" x14ac:dyDescent="0.25">
      <c r="I10135" s="23"/>
    </row>
    <row r="10136" spans="9:9" x14ac:dyDescent="0.25">
      <c r="I10136" s="23"/>
    </row>
    <row r="10137" spans="9:9" x14ac:dyDescent="0.25">
      <c r="I10137" s="23"/>
    </row>
    <row r="10138" spans="9:9" x14ac:dyDescent="0.25">
      <c r="I10138" s="23"/>
    </row>
    <row r="10139" spans="9:9" x14ac:dyDescent="0.25">
      <c r="I10139" s="23"/>
    </row>
    <row r="10140" spans="9:9" x14ac:dyDescent="0.25">
      <c r="I10140" s="23"/>
    </row>
    <row r="10141" spans="9:9" x14ac:dyDescent="0.25">
      <c r="I10141" s="23"/>
    </row>
    <row r="10142" spans="9:9" x14ac:dyDescent="0.25">
      <c r="I10142" s="23"/>
    </row>
    <row r="10143" spans="9:9" x14ac:dyDescent="0.25">
      <c r="I10143" s="23"/>
    </row>
    <row r="10144" spans="9:9" x14ac:dyDescent="0.25">
      <c r="I10144" s="23"/>
    </row>
    <row r="10145" spans="9:9" x14ac:dyDescent="0.25">
      <c r="I10145" s="23"/>
    </row>
    <row r="10146" spans="9:9" x14ac:dyDescent="0.25">
      <c r="I10146" s="23"/>
    </row>
    <row r="10147" spans="9:9" x14ac:dyDescent="0.25">
      <c r="I10147" s="23"/>
    </row>
    <row r="10148" spans="9:9" x14ac:dyDescent="0.25">
      <c r="I10148" s="23"/>
    </row>
    <row r="10149" spans="9:9" x14ac:dyDescent="0.25">
      <c r="I10149" s="23"/>
    </row>
    <row r="10150" spans="9:9" x14ac:dyDescent="0.25">
      <c r="I10150" s="23"/>
    </row>
    <row r="10151" spans="9:9" x14ac:dyDescent="0.25">
      <c r="I10151" s="23"/>
    </row>
    <row r="10152" spans="9:9" x14ac:dyDescent="0.25">
      <c r="I10152" s="23"/>
    </row>
    <row r="10153" spans="9:9" x14ac:dyDescent="0.25">
      <c r="I10153" s="23"/>
    </row>
    <row r="10154" spans="9:9" x14ac:dyDescent="0.25">
      <c r="I10154" s="23"/>
    </row>
    <row r="10155" spans="9:9" x14ac:dyDescent="0.25">
      <c r="I10155" s="23"/>
    </row>
    <row r="10156" spans="9:9" x14ac:dyDescent="0.25">
      <c r="I10156" s="23"/>
    </row>
    <row r="10157" spans="9:9" x14ac:dyDescent="0.25">
      <c r="I10157" s="23"/>
    </row>
    <row r="10158" spans="9:9" x14ac:dyDescent="0.25">
      <c r="I10158" s="23"/>
    </row>
    <row r="10159" spans="9:9" x14ac:dyDescent="0.25">
      <c r="I10159" s="23"/>
    </row>
    <row r="10160" spans="9:9" x14ac:dyDescent="0.25">
      <c r="I10160" s="23"/>
    </row>
    <row r="10161" spans="9:9" x14ac:dyDescent="0.25">
      <c r="I10161" s="23"/>
    </row>
    <row r="10162" spans="9:9" x14ac:dyDescent="0.25">
      <c r="I10162" s="23"/>
    </row>
    <row r="10163" spans="9:9" x14ac:dyDescent="0.25">
      <c r="I10163" s="23"/>
    </row>
    <row r="10164" spans="9:9" x14ac:dyDescent="0.25">
      <c r="I10164" s="23"/>
    </row>
    <row r="10165" spans="9:9" x14ac:dyDescent="0.25">
      <c r="I10165" s="23"/>
    </row>
    <row r="10166" spans="9:9" x14ac:dyDescent="0.25">
      <c r="I10166" s="23"/>
    </row>
    <row r="10167" spans="9:9" x14ac:dyDescent="0.25">
      <c r="I10167" s="23"/>
    </row>
    <row r="10168" spans="9:9" x14ac:dyDescent="0.25">
      <c r="I10168" s="23"/>
    </row>
    <row r="10169" spans="9:9" x14ac:dyDescent="0.25">
      <c r="I10169" s="23"/>
    </row>
    <row r="10170" spans="9:9" x14ac:dyDescent="0.25">
      <c r="I10170" s="23"/>
    </row>
    <row r="10171" spans="9:9" x14ac:dyDescent="0.25">
      <c r="I10171" s="23"/>
    </row>
    <row r="10172" spans="9:9" x14ac:dyDescent="0.25">
      <c r="I10172" s="23"/>
    </row>
    <row r="10173" spans="9:9" x14ac:dyDescent="0.25">
      <c r="I10173" s="23"/>
    </row>
    <row r="10174" spans="9:9" x14ac:dyDescent="0.25">
      <c r="I10174" s="23"/>
    </row>
    <row r="10175" spans="9:9" x14ac:dyDescent="0.25">
      <c r="I10175" s="23"/>
    </row>
    <row r="10176" spans="9:9" x14ac:dyDescent="0.25">
      <c r="I10176" s="23"/>
    </row>
    <row r="10177" spans="9:9" x14ac:dyDescent="0.25">
      <c r="I10177" s="23"/>
    </row>
    <row r="10178" spans="9:9" x14ac:dyDescent="0.25">
      <c r="I10178" s="23"/>
    </row>
    <row r="10179" spans="9:9" x14ac:dyDescent="0.25">
      <c r="I10179" s="23"/>
    </row>
    <row r="10180" spans="9:9" x14ac:dyDescent="0.25">
      <c r="I10180" s="23"/>
    </row>
    <row r="10181" spans="9:9" x14ac:dyDescent="0.25">
      <c r="I10181" s="23"/>
    </row>
    <row r="10182" spans="9:9" x14ac:dyDescent="0.25">
      <c r="I10182" s="23"/>
    </row>
    <row r="10183" spans="9:9" x14ac:dyDescent="0.25">
      <c r="I10183" s="23"/>
    </row>
    <row r="10184" spans="9:9" x14ac:dyDescent="0.25">
      <c r="I10184" s="23"/>
    </row>
    <row r="10185" spans="9:9" x14ac:dyDescent="0.25">
      <c r="I10185" s="23"/>
    </row>
    <row r="10186" spans="9:9" x14ac:dyDescent="0.25">
      <c r="I10186" s="23"/>
    </row>
    <row r="10187" spans="9:9" x14ac:dyDescent="0.25">
      <c r="I10187" s="23"/>
    </row>
    <row r="10188" spans="9:9" x14ac:dyDescent="0.25">
      <c r="I10188" s="23"/>
    </row>
    <row r="10189" spans="9:9" x14ac:dyDescent="0.25">
      <c r="I10189" s="23"/>
    </row>
    <row r="10190" spans="9:9" x14ac:dyDescent="0.25">
      <c r="I10190" s="23"/>
    </row>
    <row r="10191" spans="9:9" x14ac:dyDescent="0.25">
      <c r="I10191" s="23"/>
    </row>
    <row r="10192" spans="9:9" x14ac:dyDescent="0.25">
      <c r="I10192" s="23"/>
    </row>
    <row r="10193" spans="9:9" x14ac:dyDescent="0.25">
      <c r="I10193" s="23"/>
    </row>
    <row r="10194" spans="9:9" x14ac:dyDescent="0.25">
      <c r="I10194" s="23"/>
    </row>
    <row r="10195" spans="9:9" x14ac:dyDescent="0.25">
      <c r="I10195" s="23"/>
    </row>
    <row r="10196" spans="9:9" x14ac:dyDescent="0.25">
      <c r="I10196" s="23"/>
    </row>
    <row r="10197" spans="9:9" x14ac:dyDescent="0.25">
      <c r="I10197" s="23"/>
    </row>
    <row r="10198" spans="9:9" x14ac:dyDescent="0.25">
      <c r="I10198" s="23"/>
    </row>
    <row r="10199" spans="9:9" x14ac:dyDescent="0.25">
      <c r="I10199" s="23"/>
    </row>
    <row r="10200" spans="9:9" x14ac:dyDescent="0.25">
      <c r="I10200" s="23"/>
    </row>
    <row r="10201" spans="9:9" x14ac:dyDescent="0.25">
      <c r="I10201" s="23"/>
    </row>
    <row r="10202" spans="9:9" x14ac:dyDescent="0.25">
      <c r="I10202" s="23"/>
    </row>
    <row r="10203" spans="9:9" x14ac:dyDescent="0.25">
      <c r="I10203" s="23"/>
    </row>
    <row r="10204" spans="9:9" x14ac:dyDescent="0.25">
      <c r="I10204" s="23"/>
    </row>
    <row r="10205" spans="9:9" x14ac:dyDescent="0.25">
      <c r="I10205" s="23"/>
    </row>
    <row r="10206" spans="9:9" x14ac:dyDescent="0.25">
      <c r="I10206" s="23"/>
    </row>
    <row r="10207" spans="9:9" x14ac:dyDescent="0.25">
      <c r="I10207" s="23"/>
    </row>
    <row r="10208" spans="9:9" x14ac:dyDescent="0.25">
      <c r="I10208" s="23"/>
    </row>
    <row r="10209" spans="9:9" x14ac:dyDescent="0.25">
      <c r="I10209" s="23"/>
    </row>
    <row r="10210" spans="9:9" x14ac:dyDescent="0.25">
      <c r="I10210" s="23"/>
    </row>
    <row r="10211" spans="9:9" x14ac:dyDescent="0.25">
      <c r="I10211" s="23"/>
    </row>
    <row r="10212" spans="9:9" x14ac:dyDescent="0.25">
      <c r="I10212" s="23"/>
    </row>
    <row r="10213" spans="9:9" x14ac:dyDescent="0.25">
      <c r="I10213" s="23"/>
    </row>
    <row r="10214" spans="9:9" x14ac:dyDescent="0.25">
      <c r="I10214" s="23"/>
    </row>
    <row r="10215" spans="9:9" x14ac:dyDescent="0.25">
      <c r="I10215" s="23"/>
    </row>
    <row r="10216" spans="9:9" x14ac:dyDescent="0.25">
      <c r="I10216" s="23"/>
    </row>
    <row r="10217" spans="9:9" x14ac:dyDescent="0.25">
      <c r="I10217" s="23"/>
    </row>
    <row r="10218" spans="9:9" x14ac:dyDescent="0.25">
      <c r="I10218" s="23"/>
    </row>
    <row r="10219" spans="9:9" x14ac:dyDescent="0.25">
      <c r="I10219" s="23"/>
    </row>
    <row r="10220" spans="9:9" x14ac:dyDescent="0.25">
      <c r="I10220" s="23"/>
    </row>
    <row r="10221" spans="9:9" x14ac:dyDescent="0.25">
      <c r="I10221" s="23"/>
    </row>
    <row r="10222" spans="9:9" x14ac:dyDescent="0.25">
      <c r="I10222" s="23"/>
    </row>
    <row r="10223" spans="9:9" x14ac:dyDescent="0.25">
      <c r="I10223" s="23"/>
    </row>
    <row r="10224" spans="9:9" x14ac:dyDescent="0.25">
      <c r="I10224" s="23"/>
    </row>
    <row r="10225" spans="9:9" x14ac:dyDescent="0.25">
      <c r="I10225" s="23"/>
    </row>
    <row r="10226" spans="9:9" x14ac:dyDescent="0.25">
      <c r="I10226" s="23"/>
    </row>
    <row r="10227" spans="9:9" x14ac:dyDescent="0.25">
      <c r="I10227" s="23"/>
    </row>
    <row r="10228" spans="9:9" x14ac:dyDescent="0.25">
      <c r="I10228" s="23"/>
    </row>
    <row r="10229" spans="9:9" x14ac:dyDescent="0.25">
      <c r="I10229" s="23"/>
    </row>
    <row r="10230" spans="9:9" x14ac:dyDescent="0.25">
      <c r="I10230" s="23"/>
    </row>
    <row r="10231" spans="9:9" x14ac:dyDescent="0.25">
      <c r="I10231" s="23"/>
    </row>
    <row r="10232" spans="9:9" x14ac:dyDescent="0.25">
      <c r="I10232" s="23"/>
    </row>
    <row r="10233" spans="9:9" x14ac:dyDescent="0.25">
      <c r="I10233" s="23"/>
    </row>
    <row r="10234" spans="9:9" x14ac:dyDescent="0.25">
      <c r="I10234" s="23"/>
    </row>
    <row r="10235" spans="9:9" x14ac:dyDescent="0.25">
      <c r="I10235" s="23"/>
    </row>
    <row r="10236" spans="9:9" x14ac:dyDescent="0.25">
      <c r="I10236" s="23"/>
    </row>
    <row r="10237" spans="9:9" x14ac:dyDescent="0.25">
      <c r="I10237" s="23"/>
    </row>
    <row r="10238" spans="9:9" x14ac:dyDescent="0.25">
      <c r="I10238" s="23"/>
    </row>
    <row r="10239" spans="9:9" x14ac:dyDescent="0.25">
      <c r="I10239" s="23"/>
    </row>
    <row r="10240" spans="9:9" x14ac:dyDescent="0.25">
      <c r="I10240" s="23"/>
    </row>
    <row r="10241" spans="9:9" x14ac:dyDescent="0.25">
      <c r="I10241" s="23"/>
    </row>
    <row r="10242" spans="9:9" x14ac:dyDescent="0.25">
      <c r="I10242" s="23"/>
    </row>
    <row r="10243" spans="9:9" x14ac:dyDescent="0.25">
      <c r="I10243" s="23"/>
    </row>
    <row r="10244" spans="9:9" x14ac:dyDescent="0.25">
      <c r="I10244" s="23"/>
    </row>
    <row r="10245" spans="9:9" x14ac:dyDescent="0.25">
      <c r="I10245" s="23"/>
    </row>
    <row r="10246" spans="9:9" x14ac:dyDescent="0.25">
      <c r="I10246" s="23"/>
    </row>
    <row r="10247" spans="9:9" x14ac:dyDescent="0.25">
      <c r="I10247" s="23"/>
    </row>
    <row r="10248" spans="9:9" x14ac:dyDescent="0.25">
      <c r="I10248" s="23"/>
    </row>
    <row r="10249" spans="9:9" x14ac:dyDescent="0.25">
      <c r="I10249" s="23"/>
    </row>
    <row r="10250" spans="9:9" x14ac:dyDescent="0.25">
      <c r="I10250" s="23"/>
    </row>
    <row r="10251" spans="9:9" x14ac:dyDescent="0.25">
      <c r="I10251" s="23"/>
    </row>
    <row r="10252" spans="9:9" x14ac:dyDescent="0.25">
      <c r="I10252" s="23"/>
    </row>
    <row r="10253" spans="9:9" x14ac:dyDescent="0.25">
      <c r="I10253" s="23"/>
    </row>
    <row r="10254" spans="9:9" x14ac:dyDescent="0.25">
      <c r="I10254" s="23"/>
    </row>
    <row r="10255" spans="9:9" x14ac:dyDescent="0.25">
      <c r="I10255" s="23"/>
    </row>
    <row r="10256" spans="9:9" x14ac:dyDescent="0.25">
      <c r="I10256" s="23"/>
    </row>
    <row r="10257" spans="9:9" x14ac:dyDescent="0.25">
      <c r="I10257" s="23"/>
    </row>
    <row r="10258" spans="9:9" x14ac:dyDescent="0.25">
      <c r="I10258" s="23"/>
    </row>
    <row r="10259" spans="9:9" x14ac:dyDescent="0.25">
      <c r="I10259" s="23"/>
    </row>
    <row r="10260" spans="9:9" x14ac:dyDescent="0.25">
      <c r="I10260" s="23"/>
    </row>
    <row r="10261" spans="9:9" x14ac:dyDescent="0.25">
      <c r="I10261" s="23"/>
    </row>
    <row r="10262" spans="9:9" x14ac:dyDescent="0.25">
      <c r="I10262" s="23"/>
    </row>
    <row r="10263" spans="9:9" x14ac:dyDescent="0.25">
      <c r="I10263" s="23"/>
    </row>
    <row r="10264" spans="9:9" x14ac:dyDescent="0.25">
      <c r="I10264" s="23"/>
    </row>
    <row r="10265" spans="9:9" x14ac:dyDescent="0.25">
      <c r="I10265" s="23"/>
    </row>
    <row r="10266" spans="9:9" x14ac:dyDescent="0.25">
      <c r="I10266" s="23"/>
    </row>
    <row r="10267" spans="9:9" x14ac:dyDescent="0.25">
      <c r="I10267" s="23"/>
    </row>
    <row r="10268" spans="9:9" x14ac:dyDescent="0.25">
      <c r="I10268" s="23"/>
    </row>
    <row r="10269" spans="9:9" x14ac:dyDescent="0.25">
      <c r="I10269" s="23"/>
    </row>
    <row r="10270" spans="9:9" x14ac:dyDescent="0.25">
      <c r="I10270" s="23"/>
    </row>
    <row r="10271" spans="9:9" x14ac:dyDescent="0.25">
      <c r="I10271" s="23"/>
    </row>
    <row r="10272" spans="9:9" x14ac:dyDescent="0.25">
      <c r="I10272" s="23"/>
    </row>
    <row r="10273" spans="9:9" x14ac:dyDescent="0.25">
      <c r="I10273" s="23"/>
    </row>
    <row r="10274" spans="9:9" x14ac:dyDescent="0.25">
      <c r="I10274" s="23"/>
    </row>
    <row r="10275" spans="9:9" x14ac:dyDescent="0.25">
      <c r="I10275" s="23"/>
    </row>
    <row r="10276" spans="9:9" x14ac:dyDescent="0.25">
      <c r="I10276" s="23"/>
    </row>
    <row r="10277" spans="9:9" x14ac:dyDescent="0.25">
      <c r="I10277" s="23"/>
    </row>
    <row r="10278" spans="9:9" x14ac:dyDescent="0.25">
      <c r="I10278" s="23"/>
    </row>
    <row r="10279" spans="9:9" x14ac:dyDescent="0.25">
      <c r="I10279" s="23"/>
    </row>
    <row r="10280" spans="9:9" x14ac:dyDescent="0.25">
      <c r="I10280" s="23"/>
    </row>
    <row r="10281" spans="9:9" x14ac:dyDescent="0.25">
      <c r="I10281" s="23"/>
    </row>
    <row r="10282" spans="9:9" x14ac:dyDescent="0.25">
      <c r="I10282" s="23"/>
    </row>
    <row r="10283" spans="9:9" x14ac:dyDescent="0.25">
      <c r="I10283" s="23"/>
    </row>
    <row r="10284" spans="9:9" x14ac:dyDescent="0.25">
      <c r="I10284" s="23"/>
    </row>
    <row r="10285" spans="9:9" x14ac:dyDescent="0.25">
      <c r="I10285" s="23"/>
    </row>
    <row r="10286" spans="9:9" x14ac:dyDescent="0.25">
      <c r="I10286" s="23"/>
    </row>
    <row r="10287" spans="9:9" x14ac:dyDescent="0.25">
      <c r="I10287" s="23"/>
    </row>
    <row r="10288" spans="9:9" x14ac:dyDescent="0.25">
      <c r="I10288" s="23"/>
    </row>
    <row r="10289" spans="9:9" x14ac:dyDescent="0.25">
      <c r="I10289" s="23"/>
    </row>
    <row r="10290" spans="9:9" x14ac:dyDescent="0.25">
      <c r="I10290" s="23"/>
    </row>
    <row r="10291" spans="9:9" x14ac:dyDescent="0.25">
      <c r="I10291" s="23"/>
    </row>
    <row r="10292" spans="9:9" x14ac:dyDescent="0.25">
      <c r="I10292" s="23"/>
    </row>
    <row r="10293" spans="9:9" x14ac:dyDescent="0.25">
      <c r="I10293" s="23"/>
    </row>
    <row r="10294" spans="9:9" x14ac:dyDescent="0.25">
      <c r="I10294" s="23"/>
    </row>
    <row r="10295" spans="9:9" x14ac:dyDescent="0.25">
      <c r="I10295" s="23"/>
    </row>
    <row r="10296" spans="9:9" x14ac:dyDescent="0.25">
      <c r="I10296" s="23"/>
    </row>
    <row r="10297" spans="9:9" x14ac:dyDescent="0.25">
      <c r="I10297" s="23"/>
    </row>
    <row r="10298" spans="9:9" x14ac:dyDescent="0.25">
      <c r="I10298" s="23"/>
    </row>
    <row r="10299" spans="9:9" x14ac:dyDescent="0.25">
      <c r="I10299" s="23"/>
    </row>
    <row r="10300" spans="9:9" x14ac:dyDescent="0.25">
      <c r="I10300" s="23"/>
    </row>
    <row r="10301" spans="9:9" x14ac:dyDescent="0.25">
      <c r="I10301" s="23"/>
    </row>
    <row r="10302" spans="9:9" x14ac:dyDescent="0.25">
      <c r="I10302" s="23"/>
    </row>
    <row r="10303" spans="9:9" x14ac:dyDescent="0.25">
      <c r="I10303" s="23"/>
    </row>
    <row r="10304" spans="9:9" x14ac:dyDescent="0.25">
      <c r="I10304" s="23"/>
    </row>
    <row r="10305" spans="9:9" x14ac:dyDescent="0.25">
      <c r="I10305" s="23"/>
    </row>
    <row r="10306" spans="9:9" x14ac:dyDescent="0.25">
      <c r="I10306" s="23"/>
    </row>
    <row r="10307" spans="9:9" x14ac:dyDescent="0.25">
      <c r="I10307" s="23"/>
    </row>
    <row r="10308" spans="9:9" x14ac:dyDescent="0.25">
      <c r="I10308" s="23"/>
    </row>
    <row r="10309" spans="9:9" x14ac:dyDescent="0.25">
      <c r="I10309" s="23"/>
    </row>
    <row r="10310" spans="9:9" x14ac:dyDescent="0.25">
      <c r="I10310" s="23"/>
    </row>
    <row r="10311" spans="9:9" x14ac:dyDescent="0.25">
      <c r="I10311" s="23"/>
    </row>
    <row r="10312" spans="9:9" x14ac:dyDescent="0.25">
      <c r="I10312" s="23"/>
    </row>
    <row r="10313" spans="9:9" x14ac:dyDescent="0.25">
      <c r="I10313" s="23"/>
    </row>
    <row r="10314" spans="9:9" x14ac:dyDescent="0.25">
      <c r="I10314" s="23"/>
    </row>
    <row r="10315" spans="9:9" x14ac:dyDescent="0.25">
      <c r="I10315" s="23"/>
    </row>
    <row r="10316" spans="9:9" x14ac:dyDescent="0.25">
      <c r="I10316" s="23"/>
    </row>
    <row r="10317" spans="9:9" x14ac:dyDescent="0.25">
      <c r="I10317" s="23"/>
    </row>
    <row r="10318" spans="9:9" x14ac:dyDescent="0.25">
      <c r="I10318" s="23"/>
    </row>
    <row r="10319" spans="9:9" x14ac:dyDescent="0.25">
      <c r="I10319" s="23"/>
    </row>
    <row r="10320" spans="9:9" x14ac:dyDescent="0.25">
      <c r="I10320" s="23"/>
    </row>
    <row r="10321" spans="9:9" x14ac:dyDescent="0.25">
      <c r="I10321" s="23"/>
    </row>
    <row r="10322" spans="9:9" x14ac:dyDescent="0.25">
      <c r="I10322" s="23"/>
    </row>
    <row r="10323" spans="9:9" x14ac:dyDescent="0.25">
      <c r="I10323" s="23"/>
    </row>
    <row r="10324" spans="9:9" x14ac:dyDescent="0.25">
      <c r="I10324" s="23"/>
    </row>
    <row r="10325" spans="9:9" x14ac:dyDescent="0.25">
      <c r="I10325" s="23"/>
    </row>
    <row r="10326" spans="9:9" x14ac:dyDescent="0.25">
      <c r="I10326" s="23"/>
    </row>
    <row r="10327" spans="9:9" x14ac:dyDescent="0.25">
      <c r="I10327" s="23"/>
    </row>
    <row r="10328" spans="9:9" x14ac:dyDescent="0.25">
      <c r="I10328" s="23"/>
    </row>
    <row r="10329" spans="9:9" x14ac:dyDescent="0.25">
      <c r="I10329" s="23"/>
    </row>
    <row r="10330" spans="9:9" x14ac:dyDescent="0.25">
      <c r="I10330" s="23"/>
    </row>
    <row r="10331" spans="9:9" x14ac:dyDescent="0.25">
      <c r="I10331" s="23"/>
    </row>
    <row r="10332" spans="9:9" x14ac:dyDescent="0.25">
      <c r="I10332" s="23"/>
    </row>
    <row r="10333" spans="9:9" x14ac:dyDescent="0.25">
      <c r="I10333" s="23"/>
    </row>
    <row r="10334" spans="9:9" x14ac:dyDescent="0.25">
      <c r="I10334" s="23"/>
    </row>
    <row r="10335" spans="9:9" x14ac:dyDescent="0.25">
      <c r="I10335" s="23"/>
    </row>
    <row r="10336" spans="9:9" x14ac:dyDescent="0.25">
      <c r="I10336" s="23"/>
    </row>
    <row r="10337" spans="9:9" x14ac:dyDescent="0.25">
      <c r="I10337" s="23"/>
    </row>
    <row r="10338" spans="9:9" x14ac:dyDescent="0.25">
      <c r="I10338" s="23"/>
    </row>
    <row r="10339" spans="9:9" x14ac:dyDescent="0.25">
      <c r="I10339" s="23"/>
    </row>
    <row r="10340" spans="9:9" x14ac:dyDescent="0.25">
      <c r="I10340" s="23"/>
    </row>
    <row r="10341" spans="9:9" x14ac:dyDescent="0.25">
      <c r="I10341" s="23"/>
    </row>
    <row r="10342" spans="9:9" x14ac:dyDescent="0.25">
      <c r="I10342" s="23"/>
    </row>
    <row r="10343" spans="9:9" x14ac:dyDescent="0.25">
      <c r="I10343" s="23"/>
    </row>
    <row r="10344" spans="9:9" x14ac:dyDescent="0.25">
      <c r="I10344" s="23"/>
    </row>
    <row r="10345" spans="9:9" x14ac:dyDescent="0.25">
      <c r="I10345" s="23"/>
    </row>
    <row r="10346" spans="9:9" x14ac:dyDescent="0.25">
      <c r="I10346" s="23"/>
    </row>
    <row r="10347" spans="9:9" x14ac:dyDescent="0.25">
      <c r="I10347" s="23"/>
    </row>
    <row r="10348" spans="9:9" x14ac:dyDescent="0.25">
      <c r="I10348" s="23"/>
    </row>
    <row r="10349" spans="9:9" x14ac:dyDescent="0.25">
      <c r="I10349" s="23"/>
    </row>
    <row r="10350" spans="9:9" x14ac:dyDescent="0.25">
      <c r="I10350" s="23"/>
    </row>
    <row r="10351" spans="9:9" x14ac:dyDescent="0.25">
      <c r="I10351" s="23"/>
    </row>
    <row r="10352" spans="9:9" x14ac:dyDescent="0.25">
      <c r="I10352" s="23"/>
    </row>
    <row r="10353" spans="9:9" x14ac:dyDescent="0.25">
      <c r="I10353" s="23"/>
    </row>
    <row r="10354" spans="9:9" x14ac:dyDescent="0.25">
      <c r="I10354" s="23"/>
    </row>
    <row r="10355" spans="9:9" x14ac:dyDescent="0.25">
      <c r="I10355" s="23"/>
    </row>
    <row r="10356" spans="9:9" x14ac:dyDescent="0.25">
      <c r="I10356" s="23"/>
    </row>
    <row r="10357" spans="9:9" x14ac:dyDescent="0.25">
      <c r="I10357" s="23"/>
    </row>
    <row r="10358" spans="9:9" x14ac:dyDescent="0.25">
      <c r="I10358" s="23"/>
    </row>
    <row r="10359" spans="9:9" x14ac:dyDescent="0.25">
      <c r="I10359" s="23"/>
    </row>
    <row r="10360" spans="9:9" x14ac:dyDescent="0.25">
      <c r="I10360" s="23"/>
    </row>
    <row r="10361" spans="9:9" x14ac:dyDescent="0.25">
      <c r="I10361" s="23"/>
    </row>
    <row r="10362" spans="9:9" x14ac:dyDescent="0.25">
      <c r="I10362" s="23"/>
    </row>
    <row r="10363" spans="9:9" x14ac:dyDescent="0.25">
      <c r="I10363" s="23"/>
    </row>
    <row r="10364" spans="9:9" x14ac:dyDescent="0.25">
      <c r="I10364" s="23"/>
    </row>
    <row r="10365" spans="9:9" x14ac:dyDescent="0.25">
      <c r="I10365" s="23"/>
    </row>
    <row r="10366" spans="9:9" x14ac:dyDescent="0.25">
      <c r="I10366" s="23"/>
    </row>
    <row r="10367" spans="9:9" x14ac:dyDescent="0.25">
      <c r="I10367" s="23"/>
    </row>
    <row r="10368" spans="9:9" x14ac:dyDescent="0.25">
      <c r="I10368" s="23"/>
    </row>
    <row r="10369" spans="9:9" x14ac:dyDescent="0.25">
      <c r="I10369" s="23"/>
    </row>
    <row r="10370" spans="9:9" x14ac:dyDescent="0.25">
      <c r="I10370" s="23"/>
    </row>
    <row r="10371" spans="9:9" x14ac:dyDescent="0.25">
      <c r="I10371" s="23"/>
    </row>
    <row r="10372" spans="9:9" x14ac:dyDescent="0.25">
      <c r="I10372" s="23"/>
    </row>
    <row r="10373" spans="9:9" x14ac:dyDescent="0.25">
      <c r="I10373" s="23"/>
    </row>
    <row r="10374" spans="9:9" x14ac:dyDescent="0.25">
      <c r="I10374" s="23"/>
    </row>
    <row r="10375" spans="9:9" x14ac:dyDescent="0.25">
      <c r="I10375" s="23"/>
    </row>
    <row r="10376" spans="9:9" x14ac:dyDescent="0.25">
      <c r="I10376" s="23"/>
    </row>
    <row r="10377" spans="9:9" x14ac:dyDescent="0.25">
      <c r="I10377" s="23"/>
    </row>
    <row r="10378" spans="9:9" x14ac:dyDescent="0.25">
      <c r="I10378" s="23"/>
    </row>
    <row r="10379" spans="9:9" x14ac:dyDescent="0.25">
      <c r="I10379" s="23"/>
    </row>
    <row r="10380" spans="9:9" x14ac:dyDescent="0.25">
      <c r="I10380" s="23"/>
    </row>
    <row r="10381" spans="9:9" x14ac:dyDescent="0.25">
      <c r="I10381" s="23"/>
    </row>
    <row r="10382" spans="9:9" x14ac:dyDescent="0.25">
      <c r="I10382" s="23"/>
    </row>
    <row r="10383" spans="9:9" x14ac:dyDescent="0.25">
      <c r="I10383" s="23"/>
    </row>
    <row r="10384" spans="9:9" x14ac:dyDescent="0.25">
      <c r="I10384" s="23"/>
    </row>
    <row r="10385" spans="9:9" x14ac:dyDescent="0.25">
      <c r="I10385" s="23"/>
    </row>
    <row r="10386" spans="9:9" x14ac:dyDescent="0.25">
      <c r="I10386" s="23"/>
    </row>
    <row r="10387" spans="9:9" x14ac:dyDescent="0.25">
      <c r="I10387" s="23"/>
    </row>
    <row r="10388" spans="9:9" x14ac:dyDescent="0.25">
      <c r="I10388" s="23"/>
    </row>
    <row r="10389" spans="9:9" x14ac:dyDescent="0.25">
      <c r="I10389" s="23"/>
    </row>
    <row r="10390" spans="9:9" x14ac:dyDescent="0.25">
      <c r="I10390" s="23"/>
    </row>
    <row r="10391" spans="9:9" x14ac:dyDescent="0.25">
      <c r="I10391" s="23"/>
    </row>
    <row r="10392" spans="9:9" x14ac:dyDescent="0.25">
      <c r="I10392" s="23"/>
    </row>
    <row r="10393" spans="9:9" x14ac:dyDescent="0.25">
      <c r="I10393" s="23"/>
    </row>
    <row r="10394" spans="9:9" x14ac:dyDescent="0.25">
      <c r="I10394" s="23"/>
    </row>
    <row r="10395" spans="9:9" x14ac:dyDescent="0.25">
      <c r="I10395" s="23"/>
    </row>
    <row r="10396" spans="9:9" x14ac:dyDescent="0.25">
      <c r="I10396" s="23"/>
    </row>
    <row r="10397" spans="9:9" x14ac:dyDescent="0.25">
      <c r="I10397" s="23"/>
    </row>
    <row r="10398" spans="9:9" x14ac:dyDescent="0.25">
      <c r="I10398" s="23"/>
    </row>
    <row r="10399" spans="9:9" x14ac:dyDescent="0.25">
      <c r="I10399" s="23"/>
    </row>
    <row r="10400" spans="9:9" x14ac:dyDescent="0.25">
      <c r="I10400" s="23"/>
    </row>
    <row r="10401" spans="9:9" x14ac:dyDescent="0.25">
      <c r="I10401" s="23"/>
    </row>
    <row r="10402" spans="9:9" x14ac:dyDescent="0.25">
      <c r="I10402" s="23"/>
    </row>
    <row r="10403" spans="9:9" x14ac:dyDescent="0.25">
      <c r="I10403" s="23"/>
    </row>
    <row r="10404" spans="9:9" x14ac:dyDescent="0.25">
      <c r="I10404" s="23"/>
    </row>
    <row r="10405" spans="9:9" x14ac:dyDescent="0.25">
      <c r="I10405" s="23"/>
    </row>
    <row r="10406" spans="9:9" x14ac:dyDescent="0.25">
      <c r="I10406" s="23"/>
    </row>
    <row r="10407" spans="9:9" x14ac:dyDescent="0.25">
      <c r="I10407" s="23"/>
    </row>
    <row r="10408" spans="9:9" x14ac:dyDescent="0.25">
      <c r="I10408" s="23"/>
    </row>
    <row r="10409" spans="9:9" x14ac:dyDescent="0.25">
      <c r="I10409" s="23"/>
    </row>
    <row r="10410" spans="9:9" x14ac:dyDescent="0.25">
      <c r="I10410" s="23"/>
    </row>
    <row r="10411" spans="9:9" x14ac:dyDescent="0.25">
      <c r="I10411" s="23"/>
    </row>
    <row r="10412" spans="9:9" x14ac:dyDescent="0.25">
      <c r="I10412" s="23"/>
    </row>
    <row r="10413" spans="9:9" x14ac:dyDescent="0.25">
      <c r="I10413" s="23"/>
    </row>
    <row r="10414" spans="9:9" x14ac:dyDescent="0.25">
      <c r="I10414" s="23"/>
    </row>
    <row r="10415" spans="9:9" x14ac:dyDescent="0.25">
      <c r="I10415" s="23"/>
    </row>
    <row r="10416" spans="9:9" x14ac:dyDescent="0.25">
      <c r="I10416" s="23"/>
    </row>
    <row r="10417" spans="9:9" x14ac:dyDescent="0.25">
      <c r="I10417" s="23"/>
    </row>
    <row r="10418" spans="9:9" x14ac:dyDescent="0.25">
      <c r="I10418" s="23"/>
    </row>
    <row r="10419" spans="9:9" x14ac:dyDescent="0.25">
      <c r="I10419" s="23"/>
    </row>
    <row r="10420" spans="9:9" x14ac:dyDescent="0.25">
      <c r="I10420" s="23"/>
    </row>
    <row r="10421" spans="9:9" x14ac:dyDescent="0.25">
      <c r="I10421" s="23"/>
    </row>
    <row r="10422" spans="9:9" x14ac:dyDescent="0.25">
      <c r="I10422" s="23"/>
    </row>
    <row r="10423" spans="9:9" x14ac:dyDescent="0.25">
      <c r="I10423" s="23"/>
    </row>
    <row r="10424" spans="9:9" x14ac:dyDescent="0.25">
      <c r="I10424" s="23"/>
    </row>
    <row r="10425" spans="9:9" x14ac:dyDescent="0.25">
      <c r="I10425" s="23"/>
    </row>
    <row r="10426" spans="9:9" x14ac:dyDescent="0.25">
      <c r="I10426" s="23"/>
    </row>
    <row r="10427" spans="9:9" x14ac:dyDescent="0.25">
      <c r="I10427" s="23"/>
    </row>
    <row r="10428" spans="9:9" x14ac:dyDescent="0.25">
      <c r="I10428" s="23"/>
    </row>
    <row r="10429" spans="9:9" x14ac:dyDescent="0.25">
      <c r="I10429" s="23"/>
    </row>
    <row r="10430" spans="9:9" x14ac:dyDescent="0.25">
      <c r="I10430" s="23"/>
    </row>
    <row r="10431" spans="9:9" x14ac:dyDescent="0.25">
      <c r="I10431" s="23"/>
    </row>
    <row r="10432" spans="9:9" x14ac:dyDescent="0.25">
      <c r="I10432" s="23"/>
    </row>
    <row r="10433" spans="9:9" x14ac:dyDescent="0.25">
      <c r="I10433" s="23"/>
    </row>
    <row r="10434" spans="9:9" x14ac:dyDescent="0.25">
      <c r="I10434" s="23"/>
    </row>
    <row r="10435" spans="9:9" x14ac:dyDescent="0.25">
      <c r="I10435" s="23"/>
    </row>
    <row r="10436" spans="9:9" x14ac:dyDescent="0.25">
      <c r="I10436" s="23"/>
    </row>
    <row r="10437" spans="9:9" x14ac:dyDescent="0.25">
      <c r="I10437" s="23"/>
    </row>
    <row r="10438" spans="9:9" x14ac:dyDescent="0.25">
      <c r="I10438" s="23"/>
    </row>
    <row r="10439" spans="9:9" x14ac:dyDescent="0.25">
      <c r="I10439" s="23"/>
    </row>
    <row r="10440" spans="9:9" x14ac:dyDescent="0.25">
      <c r="I10440" s="23"/>
    </row>
    <row r="10441" spans="9:9" x14ac:dyDescent="0.25">
      <c r="I10441" s="23"/>
    </row>
    <row r="10442" spans="9:9" x14ac:dyDescent="0.25">
      <c r="I10442" s="23"/>
    </row>
    <row r="10443" spans="9:9" x14ac:dyDescent="0.25">
      <c r="I10443" s="23"/>
    </row>
    <row r="10444" spans="9:9" x14ac:dyDescent="0.25">
      <c r="I10444" s="23"/>
    </row>
    <row r="10445" spans="9:9" x14ac:dyDescent="0.25">
      <c r="I10445" s="23"/>
    </row>
    <row r="10446" spans="9:9" x14ac:dyDescent="0.25">
      <c r="I10446" s="23"/>
    </row>
    <row r="10447" spans="9:9" x14ac:dyDescent="0.25">
      <c r="I10447" s="23"/>
    </row>
    <row r="10448" spans="9:9" x14ac:dyDescent="0.25">
      <c r="I10448" s="23"/>
    </row>
    <row r="10449" spans="9:9" x14ac:dyDescent="0.25">
      <c r="I10449" s="23"/>
    </row>
    <row r="10450" spans="9:9" x14ac:dyDescent="0.25">
      <c r="I10450" s="23"/>
    </row>
    <row r="10451" spans="9:9" x14ac:dyDescent="0.25">
      <c r="I10451" s="23"/>
    </row>
    <row r="10452" spans="9:9" x14ac:dyDescent="0.25">
      <c r="I10452" s="23"/>
    </row>
    <row r="10453" spans="9:9" x14ac:dyDescent="0.25">
      <c r="I10453" s="23"/>
    </row>
    <row r="10454" spans="9:9" x14ac:dyDescent="0.25">
      <c r="I10454" s="23"/>
    </row>
    <row r="10455" spans="9:9" x14ac:dyDescent="0.25">
      <c r="I10455" s="23"/>
    </row>
    <row r="10456" spans="9:9" x14ac:dyDescent="0.25">
      <c r="I10456" s="23"/>
    </row>
    <row r="10457" spans="9:9" x14ac:dyDescent="0.25">
      <c r="I10457" s="23"/>
    </row>
    <row r="10458" spans="9:9" x14ac:dyDescent="0.25">
      <c r="I10458" s="23"/>
    </row>
    <row r="10459" spans="9:9" x14ac:dyDescent="0.25">
      <c r="I10459" s="23"/>
    </row>
    <row r="10460" spans="9:9" x14ac:dyDescent="0.25">
      <c r="I10460" s="23"/>
    </row>
    <row r="10461" spans="9:9" x14ac:dyDescent="0.25">
      <c r="I10461" s="23"/>
    </row>
    <row r="10462" spans="9:9" x14ac:dyDescent="0.25">
      <c r="I10462" s="23"/>
    </row>
    <row r="10463" spans="9:9" x14ac:dyDescent="0.25">
      <c r="I10463" s="23"/>
    </row>
    <row r="10464" spans="9:9" x14ac:dyDescent="0.25">
      <c r="I10464" s="23"/>
    </row>
    <row r="10465" spans="9:9" x14ac:dyDescent="0.25">
      <c r="I10465" s="23"/>
    </row>
    <row r="10466" spans="9:9" x14ac:dyDescent="0.25">
      <c r="I10466" s="23"/>
    </row>
    <row r="10467" spans="9:9" x14ac:dyDescent="0.25">
      <c r="I10467" s="23"/>
    </row>
    <row r="10468" spans="9:9" x14ac:dyDescent="0.25">
      <c r="I10468" s="23"/>
    </row>
    <row r="10469" spans="9:9" x14ac:dyDescent="0.25">
      <c r="I10469" s="23"/>
    </row>
    <row r="10470" spans="9:9" x14ac:dyDescent="0.25">
      <c r="I10470" s="23"/>
    </row>
    <row r="10471" spans="9:9" x14ac:dyDescent="0.25">
      <c r="I10471" s="23"/>
    </row>
    <row r="10472" spans="9:9" x14ac:dyDescent="0.25">
      <c r="I10472" s="23"/>
    </row>
    <row r="10473" spans="9:9" x14ac:dyDescent="0.25">
      <c r="I10473" s="23"/>
    </row>
    <row r="10474" spans="9:9" x14ac:dyDescent="0.25">
      <c r="I10474" s="23"/>
    </row>
    <row r="10475" spans="9:9" x14ac:dyDescent="0.25">
      <c r="I10475" s="23"/>
    </row>
    <row r="10476" spans="9:9" x14ac:dyDescent="0.25">
      <c r="I10476" s="23"/>
    </row>
    <row r="10477" spans="9:9" x14ac:dyDescent="0.25">
      <c r="I10477" s="23"/>
    </row>
    <row r="10478" spans="9:9" x14ac:dyDescent="0.25">
      <c r="I10478" s="23"/>
    </row>
    <row r="10479" spans="9:9" x14ac:dyDescent="0.25">
      <c r="I10479" s="23"/>
    </row>
    <row r="10480" spans="9:9" x14ac:dyDescent="0.25">
      <c r="I10480" s="23"/>
    </row>
    <row r="10481" spans="9:9" x14ac:dyDescent="0.25">
      <c r="I10481" s="23"/>
    </row>
    <row r="10482" spans="9:9" x14ac:dyDescent="0.25">
      <c r="I10482" s="23"/>
    </row>
    <row r="10483" spans="9:9" x14ac:dyDescent="0.25">
      <c r="I10483" s="23"/>
    </row>
    <row r="10484" spans="9:9" x14ac:dyDescent="0.25">
      <c r="I10484" s="23"/>
    </row>
    <row r="10485" spans="9:9" x14ac:dyDescent="0.25">
      <c r="I10485" s="23"/>
    </row>
    <row r="10486" spans="9:9" x14ac:dyDescent="0.25">
      <c r="I10486" s="23"/>
    </row>
    <row r="10487" spans="9:9" x14ac:dyDescent="0.25">
      <c r="I10487" s="23"/>
    </row>
    <row r="10488" spans="9:9" x14ac:dyDescent="0.25">
      <c r="I10488" s="23"/>
    </row>
    <row r="10489" spans="9:9" x14ac:dyDescent="0.25">
      <c r="I10489" s="23"/>
    </row>
    <row r="10490" spans="9:9" x14ac:dyDescent="0.25">
      <c r="I10490" s="23"/>
    </row>
    <row r="10491" spans="9:9" x14ac:dyDescent="0.25">
      <c r="I10491" s="23"/>
    </row>
    <row r="10492" spans="9:9" x14ac:dyDescent="0.25">
      <c r="I10492" s="23"/>
    </row>
    <row r="10493" spans="9:9" x14ac:dyDescent="0.25">
      <c r="I10493" s="23"/>
    </row>
    <row r="10494" spans="9:9" x14ac:dyDescent="0.25">
      <c r="I10494" s="23"/>
    </row>
    <row r="10495" spans="9:9" x14ac:dyDescent="0.25">
      <c r="I10495" s="23"/>
    </row>
    <row r="10496" spans="9:9" x14ac:dyDescent="0.25">
      <c r="I10496" s="23"/>
    </row>
    <row r="10497" spans="9:9" x14ac:dyDescent="0.25">
      <c r="I10497" s="23"/>
    </row>
    <row r="10498" spans="9:9" x14ac:dyDescent="0.25">
      <c r="I10498" s="23"/>
    </row>
    <row r="10499" spans="9:9" x14ac:dyDescent="0.25">
      <c r="I10499" s="23"/>
    </row>
    <row r="10500" spans="9:9" x14ac:dyDescent="0.25">
      <c r="I10500" s="23"/>
    </row>
    <row r="10501" spans="9:9" x14ac:dyDescent="0.25">
      <c r="I10501" s="23"/>
    </row>
    <row r="10502" spans="9:9" x14ac:dyDescent="0.25">
      <c r="I10502" s="23"/>
    </row>
    <row r="10503" spans="9:9" x14ac:dyDescent="0.25">
      <c r="I10503" s="23"/>
    </row>
    <row r="10504" spans="9:9" x14ac:dyDescent="0.25">
      <c r="I10504" s="23"/>
    </row>
    <row r="10505" spans="9:9" x14ac:dyDescent="0.25">
      <c r="I10505" s="23"/>
    </row>
    <row r="10506" spans="9:9" x14ac:dyDescent="0.25">
      <c r="I10506" s="23"/>
    </row>
    <row r="10507" spans="9:9" x14ac:dyDescent="0.25">
      <c r="I10507" s="23"/>
    </row>
    <row r="10508" spans="9:9" x14ac:dyDescent="0.25">
      <c r="I10508" s="23"/>
    </row>
    <row r="10509" spans="9:9" x14ac:dyDescent="0.25">
      <c r="I10509" s="23"/>
    </row>
    <row r="10510" spans="9:9" x14ac:dyDescent="0.25">
      <c r="I10510" s="23"/>
    </row>
    <row r="10511" spans="9:9" x14ac:dyDescent="0.25">
      <c r="I10511" s="23"/>
    </row>
    <row r="10512" spans="9:9" x14ac:dyDescent="0.25">
      <c r="I10512" s="23"/>
    </row>
    <row r="10513" spans="9:9" x14ac:dyDescent="0.25">
      <c r="I10513" s="23"/>
    </row>
    <row r="10514" spans="9:9" x14ac:dyDescent="0.25">
      <c r="I10514" s="23"/>
    </row>
    <row r="10515" spans="9:9" x14ac:dyDescent="0.25">
      <c r="I10515" s="23"/>
    </row>
    <row r="10516" spans="9:9" x14ac:dyDescent="0.25">
      <c r="I10516" s="23"/>
    </row>
    <row r="10517" spans="9:9" x14ac:dyDescent="0.25">
      <c r="I10517" s="23"/>
    </row>
    <row r="10518" spans="9:9" x14ac:dyDescent="0.25">
      <c r="I10518" s="23"/>
    </row>
    <row r="10519" spans="9:9" x14ac:dyDescent="0.25">
      <c r="I10519" s="23"/>
    </row>
    <row r="10520" spans="9:9" x14ac:dyDescent="0.25">
      <c r="I10520" s="23"/>
    </row>
    <row r="10521" spans="9:9" x14ac:dyDescent="0.25">
      <c r="I10521" s="23"/>
    </row>
    <row r="10522" spans="9:9" x14ac:dyDescent="0.25">
      <c r="I10522" s="23"/>
    </row>
    <row r="10523" spans="9:9" x14ac:dyDescent="0.25">
      <c r="I10523" s="23"/>
    </row>
    <row r="10524" spans="9:9" x14ac:dyDescent="0.25">
      <c r="I10524" s="23"/>
    </row>
    <row r="10525" spans="9:9" x14ac:dyDescent="0.25">
      <c r="I10525" s="23"/>
    </row>
    <row r="10526" spans="9:9" x14ac:dyDescent="0.25">
      <c r="I10526" s="23"/>
    </row>
    <row r="10527" spans="9:9" x14ac:dyDescent="0.25">
      <c r="I10527" s="23"/>
    </row>
    <row r="10528" spans="9:9" x14ac:dyDescent="0.25">
      <c r="I10528" s="23"/>
    </row>
    <row r="10529" spans="9:9" x14ac:dyDescent="0.25">
      <c r="I10529" s="23"/>
    </row>
    <row r="10530" spans="9:9" x14ac:dyDescent="0.25">
      <c r="I10530" s="23"/>
    </row>
    <row r="10531" spans="9:9" x14ac:dyDescent="0.25">
      <c r="I10531" s="23"/>
    </row>
    <row r="10532" spans="9:9" x14ac:dyDescent="0.25">
      <c r="I10532" s="23"/>
    </row>
    <row r="10533" spans="9:9" x14ac:dyDescent="0.25">
      <c r="I10533" s="23"/>
    </row>
    <row r="10534" spans="9:9" x14ac:dyDescent="0.25">
      <c r="I10534" s="23"/>
    </row>
    <row r="10535" spans="9:9" x14ac:dyDescent="0.25">
      <c r="I10535" s="23"/>
    </row>
    <row r="10536" spans="9:9" x14ac:dyDescent="0.25">
      <c r="I10536" s="23"/>
    </row>
    <row r="10537" spans="9:9" x14ac:dyDescent="0.25">
      <c r="I10537" s="23"/>
    </row>
    <row r="10538" spans="9:9" x14ac:dyDescent="0.25">
      <c r="I10538" s="23"/>
    </row>
    <row r="10539" spans="9:9" x14ac:dyDescent="0.25">
      <c r="I10539" s="23"/>
    </row>
    <row r="10540" spans="9:9" x14ac:dyDescent="0.25">
      <c r="I10540" s="23"/>
    </row>
    <row r="10541" spans="9:9" x14ac:dyDescent="0.25">
      <c r="I10541" s="23"/>
    </row>
    <row r="10542" spans="9:9" x14ac:dyDescent="0.25">
      <c r="I10542" s="23"/>
    </row>
    <row r="10543" spans="9:9" x14ac:dyDescent="0.25">
      <c r="I10543" s="23"/>
    </row>
    <row r="10544" spans="9:9" x14ac:dyDescent="0.25">
      <c r="I10544" s="23"/>
    </row>
    <row r="10545" spans="9:9" x14ac:dyDescent="0.25">
      <c r="I10545" s="23"/>
    </row>
    <row r="10546" spans="9:9" x14ac:dyDescent="0.25">
      <c r="I10546" s="23"/>
    </row>
    <row r="10547" spans="9:9" x14ac:dyDescent="0.25">
      <c r="I10547" s="23"/>
    </row>
    <row r="10548" spans="9:9" x14ac:dyDescent="0.25">
      <c r="I10548" s="23"/>
    </row>
    <row r="10549" spans="9:9" x14ac:dyDescent="0.25">
      <c r="I10549" s="23"/>
    </row>
    <row r="10550" spans="9:9" x14ac:dyDescent="0.25">
      <c r="I10550" s="23"/>
    </row>
    <row r="10551" spans="9:9" x14ac:dyDescent="0.25">
      <c r="I10551" s="23"/>
    </row>
    <row r="10552" spans="9:9" x14ac:dyDescent="0.25">
      <c r="I10552" s="23"/>
    </row>
    <row r="10553" spans="9:9" x14ac:dyDescent="0.25">
      <c r="I10553" s="23"/>
    </row>
    <row r="10554" spans="9:9" x14ac:dyDescent="0.25">
      <c r="I10554" s="23"/>
    </row>
    <row r="10555" spans="9:9" x14ac:dyDescent="0.25">
      <c r="I10555" s="23"/>
    </row>
    <row r="10556" spans="9:9" x14ac:dyDescent="0.25">
      <c r="I10556" s="23"/>
    </row>
    <row r="10557" spans="9:9" x14ac:dyDescent="0.25">
      <c r="I10557" s="23"/>
    </row>
    <row r="10558" spans="9:9" x14ac:dyDescent="0.25">
      <c r="I10558" s="23"/>
    </row>
    <row r="10559" spans="9:9" x14ac:dyDescent="0.25">
      <c r="I10559" s="23"/>
    </row>
    <row r="10560" spans="9:9" x14ac:dyDescent="0.25">
      <c r="I10560" s="23"/>
    </row>
    <row r="10561" spans="9:9" x14ac:dyDescent="0.25">
      <c r="I10561" s="23"/>
    </row>
    <row r="10562" spans="9:9" x14ac:dyDescent="0.25">
      <c r="I10562" s="23"/>
    </row>
    <row r="10563" spans="9:9" x14ac:dyDescent="0.25">
      <c r="I10563" s="23"/>
    </row>
    <row r="10564" spans="9:9" x14ac:dyDescent="0.25">
      <c r="I10564" s="23"/>
    </row>
    <row r="10565" spans="9:9" x14ac:dyDescent="0.25">
      <c r="I10565" s="23"/>
    </row>
    <row r="10566" spans="9:9" x14ac:dyDescent="0.25">
      <c r="I10566" s="23"/>
    </row>
    <row r="10567" spans="9:9" x14ac:dyDescent="0.25">
      <c r="I10567" s="23"/>
    </row>
    <row r="10568" spans="9:9" x14ac:dyDescent="0.25">
      <c r="I10568" s="23"/>
    </row>
    <row r="10569" spans="9:9" x14ac:dyDescent="0.25">
      <c r="I10569" s="23"/>
    </row>
    <row r="10570" spans="9:9" x14ac:dyDescent="0.25">
      <c r="I10570" s="23"/>
    </row>
    <row r="10571" spans="9:9" x14ac:dyDescent="0.25">
      <c r="I10571" s="23"/>
    </row>
    <row r="10572" spans="9:9" x14ac:dyDescent="0.25">
      <c r="I10572" s="23"/>
    </row>
    <row r="10573" spans="9:9" x14ac:dyDescent="0.25">
      <c r="I10573" s="23"/>
    </row>
    <row r="10574" spans="9:9" x14ac:dyDescent="0.25">
      <c r="I10574" s="23"/>
    </row>
    <row r="10575" spans="9:9" x14ac:dyDescent="0.25">
      <c r="I10575" s="23"/>
    </row>
    <row r="10576" spans="9:9" x14ac:dyDescent="0.25">
      <c r="I10576" s="23"/>
    </row>
    <row r="10577" spans="9:9" x14ac:dyDescent="0.25">
      <c r="I10577" s="23"/>
    </row>
    <row r="10578" spans="9:9" x14ac:dyDescent="0.25">
      <c r="I10578" s="23"/>
    </row>
    <row r="10579" spans="9:9" x14ac:dyDescent="0.25">
      <c r="I10579" s="23"/>
    </row>
    <row r="10580" spans="9:9" x14ac:dyDescent="0.25">
      <c r="I10580" s="23"/>
    </row>
    <row r="10581" spans="9:9" x14ac:dyDescent="0.25">
      <c r="I10581" s="23"/>
    </row>
    <row r="10582" spans="9:9" x14ac:dyDescent="0.25">
      <c r="I10582" s="23"/>
    </row>
    <row r="10583" spans="9:9" x14ac:dyDescent="0.25">
      <c r="I10583" s="23"/>
    </row>
    <row r="10584" spans="9:9" x14ac:dyDescent="0.25">
      <c r="I10584" s="23"/>
    </row>
    <row r="10585" spans="9:9" x14ac:dyDescent="0.25">
      <c r="I10585" s="23"/>
    </row>
    <row r="10586" spans="9:9" x14ac:dyDescent="0.25">
      <c r="I10586" s="23"/>
    </row>
    <row r="10587" spans="9:9" x14ac:dyDescent="0.25">
      <c r="I10587" s="23"/>
    </row>
    <row r="10588" spans="9:9" x14ac:dyDescent="0.25">
      <c r="I10588" s="23"/>
    </row>
    <row r="10589" spans="9:9" x14ac:dyDescent="0.25">
      <c r="I10589" s="23"/>
    </row>
    <row r="10590" spans="9:9" x14ac:dyDescent="0.25">
      <c r="I10590" s="23"/>
    </row>
    <row r="10591" spans="9:9" x14ac:dyDescent="0.25">
      <c r="I10591" s="23"/>
    </row>
    <row r="10592" spans="9:9" x14ac:dyDescent="0.25">
      <c r="I10592" s="23"/>
    </row>
    <row r="10593" spans="9:9" x14ac:dyDescent="0.25">
      <c r="I10593" s="23"/>
    </row>
    <row r="10594" spans="9:9" x14ac:dyDescent="0.25">
      <c r="I10594" s="23"/>
    </row>
    <row r="10595" spans="9:9" x14ac:dyDescent="0.25">
      <c r="I10595" s="23"/>
    </row>
    <row r="10596" spans="9:9" x14ac:dyDescent="0.25">
      <c r="I10596" s="23"/>
    </row>
    <row r="10597" spans="9:9" x14ac:dyDescent="0.25">
      <c r="I10597" s="23"/>
    </row>
    <row r="10598" spans="9:9" x14ac:dyDescent="0.25">
      <c r="I10598" s="23"/>
    </row>
    <row r="10599" spans="9:9" x14ac:dyDescent="0.25">
      <c r="I10599" s="23"/>
    </row>
    <row r="10600" spans="9:9" x14ac:dyDescent="0.25">
      <c r="I10600" s="23"/>
    </row>
    <row r="10601" spans="9:9" x14ac:dyDescent="0.25">
      <c r="I10601" s="23"/>
    </row>
    <row r="10602" spans="9:9" x14ac:dyDescent="0.25">
      <c r="I10602" s="23"/>
    </row>
    <row r="10603" spans="9:9" x14ac:dyDescent="0.25">
      <c r="I10603" s="23"/>
    </row>
    <row r="10604" spans="9:9" x14ac:dyDescent="0.25">
      <c r="I10604" s="23"/>
    </row>
    <row r="10605" spans="9:9" x14ac:dyDescent="0.25">
      <c r="I10605" s="23"/>
    </row>
    <row r="10606" spans="9:9" x14ac:dyDescent="0.25">
      <c r="I10606" s="23"/>
    </row>
    <row r="10607" spans="9:9" x14ac:dyDescent="0.25">
      <c r="I10607" s="23"/>
    </row>
    <row r="10608" spans="9:9" x14ac:dyDescent="0.25">
      <c r="I10608" s="23"/>
    </row>
    <row r="10609" spans="9:9" x14ac:dyDescent="0.25">
      <c r="I10609" s="23"/>
    </row>
    <row r="10610" spans="9:9" x14ac:dyDescent="0.25">
      <c r="I10610" s="23"/>
    </row>
    <row r="10611" spans="9:9" x14ac:dyDescent="0.25">
      <c r="I10611" s="23"/>
    </row>
    <row r="10612" spans="9:9" x14ac:dyDescent="0.25">
      <c r="I10612" s="23"/>
    </row>
    <row r="10613" spans="9:9" x14ac:dyDescent="0.25">
      <c r="I10613" s="23"/>
    </row>
    <row r="10614" spans="9:9" x14ac:dyDescent="0.25">
      <c r="I10614" s="23"/>
    </row>
    <row r="10615" spans="9:9" x14ac:dyDescent="0.25">
      <c r="I10615" s="23"/>
    </row>
    <row r="10616" spans="9:9" x14ac:dyDescent="0.25">
      <c r="I10616" s="23"/>
    </row>
    <row r="10617" spans="9:9" x14ac:dyDescent="0.25">
      <c r="I10617" s="23"/>
    </row>
    <row r="10618" spans="9:9" x14ac:dyDescent="0.25">
      <c r="I10618" s="23"/>
    </row>
    <row r="10619" spans="9:9" x14ac:dyDescent="0.25">
      <c r="I10619" s="23"/>
    </row>
    <row r="10620" spans="9:9" x14ac:dyDescent="0.25">
      <c r="I10620" s="23"/>
    </row>
    <row r="10621" spans="9:9" x14ac:dyDescent="0.25">
      <c r="I10621" s="23"/>
    </row>
    <row r="10622" spans="9:9" x14ac:dyDescent="0.25">
      <c r="I10622" s="23"/>
    </row>
    <row r="10623" spans="9:9" x14ac:dyDescent="0.25">
      <c r="I10623" s="23"/>
    </row>
    <row r="10624" spans="9:9" x14ac:dyDescent="0.25">
      <c r="I10624" s="23"/>
    </row>
    <row r="10625" spans="9:9" x14ac:dyDescent="0.25">
      <c r="I10625" s="23"/>
    </row>
    <row r="10626" spans="9:9" x14ac:dyDescent="0.25">
      <c r="I10626" s="23"/>
    </row>
    <row r="10627" spans="9:9" x14ac:dyDescent="0.25">
      <c r="I10627" s="23"/>
    </row>
    <row r="10628" spans="9:9" x14ac:dyDescent="0.25">
      <c r="I10628" s="23"/>
    </row>
    <row r="10629" spans="9:9" x14ac:dyDescent="0.25">
      <c r="I10629" s="23"/>
    </row>
    <row r="10630" spans="9:9" x14ac:dyDescent="0.25">
      <c r="I10630" s="23"/>
    </row>
    <row r="10631" spans="9:9" x14ac:dyDescent="0.25">
      <c r="I10631" s="23"/>
    </row>
    <row r="10632" spans="9:9" x14ac:dyDescent="0.25">
      <c r="I10632" s="23"/>
    </row>
    <row r="10633" spans="9:9" x14ac:dyDescent="0.25">
      <c r="I10633" s="23"/>
    </row>
    <row r="10634" spans="9:9" x14ac:dyDescent="0.25">
      <c r="I10634" s="23"/>
    </row>
    <row r="10635" spans="9:9" x14ac:dyDescent="0.25">
      <c r="I10635" s="23"/>
    </row>
    <row r="10636" spans="9:9" x14ac:dyDescent="0.25">
      <c r="I10636" s="23"/>
    </row>
    <row r="10637" spans="9:9" x14ac:dyDescent="0.25">
      <c r="I10637" s="23"/>
    </row>
    <row r="10638" spans="9:9" x14ac:dyDescent="0.25">
      <c r="I10638" s="23"/>
    </row>
    <row r="10639" spans="9:9" x14ac:dyDescent="0.25">
      <c r="I10639" s="23"/>
    </row>
    <row r="10640" spans="9:9" x14ac:dyDescent="0.25">
      <c r="I10640" s="23"/>
    </row>
    <row r="10641" spans="9:9" x14ac:dyDescent="0.25">
      <c r="I10641" s="23"/>
    </row>
    <row r="10642" spans="9:9" x14ac:dyDescent="0.25">
      <c r="I10642" s="23"/>
    </row>
    <row r="10643" spans="9:9" x14ac:dyDescent="0.25">
      <c r="I10643" s="23"/>
    </row>
    <row r="10644" spans="9:9" x14ac:dyDescent="0.25">
      <c r="I10644" s="23"/>
    </row>
    <row r="10645" spans="9:9" x14ac:dyDescent="0.25">
      <c r="I10645" s="23"/>
    </row>
    <row r="10646" spans="9:9" x14ac:dyDescent="0.25">
      <c r="I10646" s="23"/>
    </row>
    <row r="10647" spans="9:9" x14ac:dyDescent="0.25">
      <c r="I10647" s="23"/>
    </row>
    <row r="10648" spans="9:9" x14ac:dyDescent="0.25">
      <c r="I10648" s="23"/>
    </row>
    <row r="10649" spans="9:9" x14ac:dyDescent="0.25">
      <c r="I10649" s="23"/>
    </row>
    <row r="10650" spans="9:9" x14ac:dyDescent="0.25">
      <c r="I10650" s="23"/>
    </row>
    <row r="10651" spans="9:9" x14ac:dyDescent="0.25">
      <c r="I10651" s="23"/>
    </row>
    <row r="10652" spans="9:9" x14ac:dyDescent="0.25">
      <c r="I10652" s="23"/>
    </row>
    <row r="10653" spans="9:9" x14ac:dyDescent="0.25">
      <c r="I10653" s="23"/>
    </row>
    <row r="10654" spans="9:9" x14ac:dyDescent="0.25">
      <c r="I10654" s="23"/>
    </row>
    <row r="10655" spans="9:9" x14ac:dyDescent="0.25">
      <c r="I10655" s="23"/>
    </row>
    <row r="10656" spans="9:9" x14ac:dyDescent="0.25">
      <c r="I10656" s="23"/>
    </row>
    <row r="10657" spans="9:9" x14ac:dyDescent="0.25">
      <c r="I10657" s="23"/>
    </row>
    <row r="10658" spans="9:9" x14ac:dyDescent="0.25">
      <c r="I10658" s="23"/>
    </row>
    <row r="10659" spans="9:9" x14ac:dyDescent="0.25">
      <c r="I10659" s="23"/>
    </row>
    <row r="10660" spans="9:9" x14ac:dyDescent="0.25">
      <c r="I10660" s="23"/>
    </row>
    <row r="10661" spans="9:9" x14ac:dyDescent="0.25">
      <c r="I10661" s="23"/>
    </row>
    <row r="10662" spans="9:9" x14ac:dyDescent="0.25">
      <c r="I10662" s="23"/>
    </row>
    <row r="10663" spans="9:9" x14ac:dyDescent="0.25">
      <c r="I10663" s="23"/>
    </row>
    <row r="10664" spans="9:9" x14ac:dyDescent="0.25">
      <c r="I10664" s="23"/>
    </row>
    <row r="10665" spans="9:9" x14ac:dyDescent="0.25">
      <c r="I10665" s="23"/>
    </row>
    <row r="10666" spans="9:9" x14ac:dyDescent="0.25">
      <c r="I10666" s="23"/>
    </row>
    <row r="10667" spans="9:9" x14ac:dyDescent="0.25">
      <c r="I10667" s="23"/>
    </row>
    <row r="10668" spans="9:9" x14ac:dyDescent="0.25">
      <c r="I10668" s="23"/>
    </row>
    <row r="10669" spans="9:9" x14ac:dyDescent="0.25">
      <c r="I10669" s="23"/>
    </row>
    <row r="10670" spans="9:9" x14ac:dyDescent="0.25">
      <c r="I10670" s="23"/>
    </row>
    <row r="10671" spans="9:9" x14ac:dyDescent="0.25">
      <c r="I10671" s="23"/>
    </row>
    <row r="10672" spans="9:9" x14ac:dyDescent="0.25">
      <c r="I10672" s="23"/>
    </row>
    <row r="10673" spans="9:9" x14ac:dyDescent="0.25">
      <c r="I10673" s="23"/>
    </row>
    <row r="10674" spans="9:9" x14ac:dyDescent="0.25">
      <c r="I10674" s="23"/>
    </row>
    <row r="10675" spans="9:9" x14ac:dyDescent="0.25">
      <c r="I10675" s="23"/>
    </row>
    <row r="10676" spans="9:9" x14ac:dyDescent="0.25">
      <c r="I10676" s="23"/>
    </row>
    <row r="10677" spans="9:9" x14ac:dyDescent="0.25">
      <c r="I10677" s="23"/>
    </row>
    <row r="10678" spans="9:9" x14ac:dyDescent="0.25">
      <c r="I10678" s="23"/>
    </row>
    <row r="10679" spans="9:9" x14ac:dyDescent="0.25">
      <c r="I10679" s="23"/>
    </row>
    <row r="10680" spans="9:9" x14ac:dyDescent="0.25">
      <c r="I10680" s="23"/>
    </row>
    <row r="10681" spans="9:9" x14ac:dyDescent="0.25">
      <c r="I10681" s="23"/>
    </row>
    <row r="10682" spans="9:9" x14ac:dyDescent="0.25">
      <c r="I10682" s="23"/>
    </row>
    <row r="10683" spans="9:9" x14ac:dyDescent="0.25">
      <c r="I10683" s="23"/>
    </row>
    <row r="10684" spans="9:9" x14ac:dyDescent="0.25">
      <c r="I10684" s="23"/>
    </row>
    <row r="10685" spans="9:9" x14ac:dyDescent="0.25">
      <c r="I10685" s="23"/>
    </row>
    <row r="10686" spans="9:9" x14ac:dyDescent="0.25">
      <c r="I10686" s="23"/>
    </row>
    <row r="10687" spans="9:9" x14ac:dyDescent="0.25">
      <c r="I10687" s="23"/>
    </row>
    <row r="10688" spans="9:9" x14ac:dyDescent="0.25">
      <c r="I10688" s="23"/>
    </row>
    <row r="10689" spans="9:9" x14ac:dyDescent="0.25">
      <c r="I10689" s="23"/>
    </row>
    <row r="10690" spans="9:9" x14ac:dyDescent="0.25">
      <c r="I10690" s="23"/>
    </row>
    <row r="10691" spans="9:9" x14ac:dyDescent="0.25">
      <c r="I10691" s="23"/>
    </row>
    <row r="10692" spans="9:9" x14ac:dyDescent="0.25">
      <c r="I10692" s="23"/>
    </row>
    <row r="10693" spans="9:9" x14ac:dyDescent="0.25">
      <c r="I10693" s="23"/>
    </row>
    <row r="10694" spans="9:9" x14ac:dyDescent="0.25">
      <c r="I10694" s="23"/>
    </row>
    <row r="10695" spans="9:9" x14ac:dyDescent="0.25">
      <c r="I10695" s="23"/>
    </row>
    <row r="10696" spans="9:9" x14ac:dyDescent="0.25">
      <c r="I10696" s="23"/>
    </row>
    <row r="10697" spans="9:9" x14ac:dyDescent="0.25">
      <c r="I10697" s="23"/>
    </row>
    <row r="10698" spans="9:9" x14ac:dyDescent="0.25">
      <c r="I10698" s="23"/>
    </row>
    <row r="10699" spans="9:9" x14ac:dyDescent="0.25">
      <c r="I10699" s="23"/>
    </row>
    <row r="10700" spans="9:9" x14ac:dyDescent="0.25">
      <c r="I10700" s="23"/>
    </row>
    <row r="10701" spans="9:9" x14ac:dyDescent="0.25">
      <c r="I10701" s="23"/>
    </row>
    <row r="10702" spans="9:9" x14ac:dyDescent="0.25">
      <c r="I10702" s="23"/>
    </row>
    <row r="10703" spans="9:9" x14ac:dyDescent="0.25">
      <c r="I10703" s="23"/>
    </row>
    <row r="10704" spans="9:9" x14ac:dyDescent="0.25">
      <c r="I10704" s="23"/>
    </row>
    <row r="10705" spans="9:9" x14ac:dyDescent="0.25">
      <c r="I10705" s="23"/>
    </row>
    <row r="10706" spans="9:9" x14ac:dyDescent="0.25">
      <c r="I10706" s="23"/>
    </row>
    <row r="10707" spans="9:9" x14ac:dyDescent="0.25">
      <c r="I10707" s="23"/>
    </row>
    <row r="10708" spans="9:9" x14ac:dyDescent="0.25">
      <c r="I10708" s="23"/>
    </row>
    <row r="10709" spans="9:9" x14ac:dyDescent="0.25">
      <c r="I10709" s="23"/>
    </row>
    <row r="10710" spans="9:9" x14ac:dyDescent="0.25">
      <c r="I10710" s="23"/>
    </row>
    <row r="10711" spans="9:9" x14ac:dyDescent="0.25">
      <c r="I10711" s="23"/>
    </row>
    <row r="10712" spans="9:9" x14ac:dyDescent="0.25">
      <c r="I10712" s="23"/>
    </row>
    <row r="10713" spans="9:9" x14ac:dyDescent="0.25">
      <c r="I10713" s="23"/>
    </row>
    <row r="10714" spans="9:9" x14ac:dyDescent="0.25">
      <c r="I10714" s="23"/>
    </row>
    <row r="10715" spans="9:9" x14ac:dyDescent="0.25">
      <c r="I10715" s="23"/>
    </row>
    <row r="10716" spans="9:9" x14ac:dyDescent="0.25">
      <c r="I10716" s="23"/>
    </row>
    <row r="10717" spans="9:9" x14ac:dyDescent="0.25">
      <c r="I10717" s="23"/>
    </row>
    <row r="10718" spans="9:9" x14ac:dyDescent="0.25">
      <c r="I10718" s="23"/>
    </row>
    <row r="10719" spans="9:9" x14ac:dyDescent="0.25">
      <c r="I10719" s="23"/>
    </row>
    <row r="10720" spans="9:9" x14ac:dyDescent="0.25">
      <c r="I10720" s="23"/>
    </row>
    <row r="10721" spans="9:9" x14ac:dyDescent="0.25">
      <c r="I10721" s="23"/>
    </row>
    <row r="10722" spans="9:9" x14ac:dyDescent="0.25">
      <c r="I10722" s="23"/>
    </row>
    <row r="10723" spans="9:9" x14ac:dyDescent="0.25">
      <c r="I10723" s="23"/>
    </row>
    <row r="10724" spans="9:9" x14ac:dyDescent="0.25">
      <c r="I10724" s="23"/>
    </row>
    <row r="10725" spans="9:9" x14ac:dyDescent="0.25">
      <c r="I10725" s="23"/>
    </row>
    <row r="10726" spans="9:9" x14ac:dyDescent="0.25">
      <c r="I10726" s="23"/>
    </row>
    <row r="10727" spans="9:9" x14ac:dyDescent="0.25">
      <c r="I10727" s="23"/>
    </row>
    <row r="10728" spans="9:9" x14ac:dyDescent="0.25">
      <c r="I10728" s="23"/>
    </row>
    <row r="10729" spans="9:9" x14ac:dyDescent="0.25">
      <c r="I10729" s="23"/>
    </row>
    <row r="10730" spans="9:9" x14ac:dyDescent="0.25">
      <c r="I10730" s="23"/>
    </row>
    <row r="10731" spans="9:9" x14ac:dyDescent="0.25">
      <c r="I10731" s="23"/>
    </row>
    <row r="10732" spans="9:9" x14ac:dyDescent="0.25">
      <c r="I10732" s="23"/>
    </row>
    <row r="10733" spans="9:9" x14ac:dyDescent="0.25">
      <c r="I10733" s="23"/>
    </row>
    <row r="10734" spans="9:9" x14ac:dyDescent="0.25">
      <c r="I10734" s="23"/>
    </row>
    <row r="10735" spans="9:9" x14ac:dyDescent="0.25">
      <c r="I10735" s="23"/>
    </row>
    <row r="10736" spans="9:9" x14ac:dyDescent="0.25">
      <c r="I10736" s="23"/>
    </row>
    <row r="10737" spans="9:9" x14ac:dyDescent="0.25">
      <c r="I10737" s="23"/>
    </row>
    <row r="10738" spans="9:9" x14ac:dyDescent="0.25">
      <c r="I10738" s="23"/>
    </row>
    <row r="10739" spans="9:9" x14ac:dyDescent="0.25">
      <c r="I10739" s="23"/>
    </row>
    <row r="10740" spans="9:9" x14ac:dyDescent="0.25">
      <c r="I10740" s="23"/>
    </row>
    <row r="10741" spans="9:9" x14ac:dyDescent="0.25">
      <c r="I10741" s="23"/>
    </row>
    <row r="10742" spans="9:9" x14ac:dyDescent="0.25">
      <c r="I10742" s="23"/>
    </row>
    <row r="10743" spans="9:9" x14ac:dyDescent="0.25">
      <c r="I10743" s="23"/>
    </row>
    <row r="10744" spans="9:9" x14ac:dyDescent="0.25">
      <c r="I10744" s="23"/>
    </row>
    <row r="10745" spans="9:9" x14ac:dyDescent="0.25">
      <c r="I10745" s="23"/>
    </row>
    <row r="10746" spans="9:9" x14ac:dyDescent="0.25">
      <c r="I10746" s="23"/>
    </row>
    <row r="10747" spans="9:9" x14ac:dyDescent="0.25">
      <c r="I10747" s="23"/>
    </row>
    <row r="10748" spans="9:9" x14ac:dyDescent="0.25">
      <c r="I10748" s="23"/>
    </row>
    <row r="10749" spans="9:9" x14ac:dyDescent="0.25">
      <c r="I10749" s="23"/>
    </row>
    <row r="10750" spans="9:9" x14ac:dyDescent="0.25">
      <c r="I10750" s="23"/>
    </row>
    <row r="10751" spans="9:9" x14ac:dyDescent="0.25">
      <c r="I10751" s="23"/>
    </row>
    <row r="10752" spans="9:9" x14ac:dyDescent="0.25">
      <c r="I10752" s="23"/>
    </row>
    <row r="10753" spans="9:9" x14ac:dyDescent="0.25">
      <c r="I10753" s="23"/>
    </row>
    <row r="10754" spans="9:9" x14ac:dyDescent="0.25">
      <c r="I10754" s="23"/>
    </row>
    <row r="10755" spans="9:9" x14ac:dyDescent="0.25">
      <c r="I10755" s="23"/>
    </row>
    <row r="10756" spans="9:9" x14ac:dyDescent="0.25">
      <c r="I10756" s="23"/>
    </row>
    <row r="10757" spans="9:9" x14ac:dyDescent="0.25">
      <c r="I10757" s="23"/>
    </row>
    <row r="10758" spans="9:9" x14ac:dyDescent="0.25">
      <c r="I10758" s="23"/>
    </row>
    <row r="10759" spans="9:9" x14ac:dyDescent="0.25">
      <c r="I10759" s="23"/>
    </row>
    <row r="10760" spans="9:9" x14ac:dyDescent="0.25">
      <c r="I10760" s="23"/>
    </row>
    <row r="10761" spans="9:9" x14ac:dyDescent="0.25">
      <c r="I10761" s="23"/>
    </row>
    <row r="10762" spans="9:9" x14ac:dyDescent="0.25">
      <c r="I10762" s="23"/>
    </row>
    <row r="10763" spans="9:9" x14ac:dyDescent="0.25">
      <c r="I10763" s="23"/>
    </row>
    <row r="10764" spans="9:9" x14ac:dyDescent="0.25">
      <c r="I10764" s="23"/>
    </row>
    <row r="10765" spans="9:9" x14ac:dyDescent="0.25">
      <c r="I10765" s="23"/>
    </row>
    <row r="10766" spans="9:9" x14ac:dyDescent="0.25">
      <c r="I10766" s="23"/>
    </row>
    <row r="10767" spans="9:9" x14ac:dyDescent="0.25">
      <c r="I10767" s="23"/>
    </row>
    <row r="10768" spans="9:9" x14ac:dyDescent="0.25">
      <c r="I10768" s="23"/>
    </row>
    <row r="10769" spans="9:9" x14ac:dyDescent="0.25">
      <c r="I10769" s="23"/>
    </row>
    <row r="10770" spans="9:9" x14ac:dyDescent="0.25">
      <c r="I10770" s="23"/>
    </row>
    <row r="10771" spans="9:9" x14ac:dyDescent="0.25">
      <c r="I10771" s="23"/>
    </row>
    <row r="10772" spans="9:9" x14ac:dyDescent="0.25">
      <c r="I10772" s="23"/>
    </row>
    <row r="10773" spans="9:9" x14ac:dyDescent="0.25">
      <c r="I10773" s="23"/>
    </row>
    <row r="10774" spans="9:9" x14ac:dyDescent="0.25">
      <c r="I10774" s="23"/>
    </row>
    <row r="10775" spans="9:9" x14ac:dyDescent="0.25">
      <c r="I10775" s="23"/>
    </row>
    <row r="10776" spans="9:9" x14ac:dyDescent="0.25">
      <c r="I10776" s="23"/>
    </row>
    <row r="10777" spans="9:9" x14ac:dyDescent="0.25">
      <c r="I10777" s="23"/>
    </row>
    <row r="10778" spans="9:9" x14ac:dyDescent="0.25">
      <c r="I10778" s="23"/>
    </row>
    <row r="10779" spans="9:9" x14ac:dyDescent="0.25">
      <c r="I10779" s="23"/>
    </row>
    <row r="10780" spans="9:9" x14ac:dyDescent="0.25">
      <c r="I10780" s="23"/>
    </row>
    <row r="10781" spans="9:9" x14ac:dyDescent="0.25">
      <c r="I10781" s="23"/>
    </row>
    <row r="10782" spans="9:9" x14ac:dyDescent="0.25">
      <c r="I10782" s="23"/>
    </row>
    <row r="10783" spans="9:9" x14ac:dyDescent="0.25">
      <c r="I10783" s="23"/>
    </row>
    <row r="10784" spans="9:9" x14ac:dyDescent="0.25">
      <c r="I10784" s="23"/>
    </row>
    <row r="10785" spans="9:9" x14ac:dyDescent="0.25">
      <c r="I10785" s="23"/>
    </row>
    <row r="10786" spans="9:9" x14ac:dyDescent="0.25">
      <c r="I10786" s="23"/>
    </row>
    <row r="10787" spans="9:9" x14ac:dyDescent="0.25">
      <c r="I10787" s="23"/>
    </row>
    <row r="10788" spans="9:9" x14ac:dyDescent="0.25">
      <c r="I10788" s="23"/>
    </row>
    <row r="10789" spans="9:9" x14ac:dyDescent="0.25">
      <c r="I10789" s="23"/>
    </row>
    <row r="10790" spans="9:9" x14ac:dyDescent="0.25">
      <c r="I10790" s="23"/>
    </row>
    <row r="10791" spans="9:9" x14ac:dyDescent="0.25">
      <c r="I10791" s="23"/>
    </row>
    <row r="10792" spans="9:9" x14ac:dyDescent="0.25">
      <c r="I10792" s="23"/>
    </row>
    <row r="10793" spans="9:9" x14ac:dyDescent="0.25">
      <c r="I10793" s="23"/>
    </row>
    <row r="10794" spans="9:9" x14ac:dyDescent="0.25">
      <c r="I10794" s="23"/>
    </row>
    <row r="10795" spans="9:9" x14ac:dyDescent="0.25">
      <c r="I10795" s="23"/>
    </row>
    <row r="10796" spans="9:9" x14ac:dyDescent="0.25">
      <c r="I10796" s="23"/>
    </row>
    <row r="10797" spans="9:9" x14ac:dyDescent="0.25">
      <c r="I10797" s="23"/>
    </row>
    <row r="10798" spans="9:9" x14ac:dyDescent="0.25">
      <c r="I10798" s="23"/>
    </row>
    <row r="10799" spans="9:9" x14ac:dyDescent="0.25">
      <c r="I10799" s="23"/>
    </row>
    <row r="10800" spans="9:9" x14ac:dyDescent="0.25">
      <c r="I10800" s="23"/>
    </row>
    <row r="10801" spans="9:9" x14ac:dyDescent="0.25">
      <c r="I10801" s="23"/>
    </row>
    <row r="10802" spans="9:9" x14ac:dyDescent="0.25">
      <c r="I10802" s="23"/>
    </row>
    <row r="10803" spans="9:9" x14ac:dyDescent="0.25">
      <c r="I10803" s="23"/>
    </row>
    <row r="10804" spans="9:9" x14ac:dyDescent="0.25">
      <c r="I10804" s="23"/>
    </row>
    <row r="10805" spans="9:9" x14ac:dyDescent="0.25">
      <c r="I10805" s="23"/>
    </row>
    <row r="10806" spans="9:9" x14ac:dyDescent="0.25">
      <c r="I10806" s="23"/>
    </row>
    <row r="10807" spans="9:9" x14ac:dyDescent="0.25">
      <c r="I10807" s="23"/>
    </row>
    <row r="10808" spans="9:9" x14ac:dyDescent="0.25">
      <c r="I10808" s="23"/>
    </row>
    <row r="10809" spans="9:9" x14ac:dyDescent="0.25">
      <c r="I10809" s="23"/>
    </row>
    <row r="10810" spans="9:9" x14ac:dyDescent="0.25">
      <c r="I10810" s="23"/>
    </row>
    <row r="10811" spans="9:9" x14ac:dyDescent="0.25">
      <c r="I10811" s="23"/>
    </row>
    <row r="10812" spans="9:9" x14ac:dyDescent="0.25">
      <c r="I10812" s="23"/>
    </row>
    <row r="10813" spans="9:9" x14ac:dyDescent="0.25">
      <c r="I10813" s="23"/>
    </row>
    <row r="10814" spans="9:9" x14ac:dyDescent="0.25">
      <c r="I10814" s="23"/>
    </row>
    <row r="10815" spans="9:9" x14ac:dyDescent="0.25">
      <c r="I10815" s="23"/>
    </row>
    <row r="10816" spans="9:9" x14ac:dyDescent="0.25">
      <c r="I10816" s="23"/>
    </row>
    <row r="10817" spans="9:9" x14ac:dyDescent="0.25">
      <c r="I10817" s="23"/>
    </row>
    <row r="10818" spans="9:9" x14ac:dyDescent="0.25">
      <c r="I10818" s="23"/>
    </row>
    <row r="10819" spans="9:9" x14ac:dyDescent="0.25">
      <c r="I10819" s="23"/>
    </row>
    <row r="10820" spans="9:9" x14ac:dyDescent="0.25">
      <c r="I10820" s="23"/>
    </row>
    <row r="10821" spans="9:9" x14ac:dyDescent="0.25">
      <c r="I10821" s="23"/>
    </row>
    <row r="10822" spans="9:9" x14ac:dyDescent="0.25">
      <c r="I10822" s="23"/>
    </row>
    <row r="10823" spans="9:9" x14ac:dyDescent="0.25">
      <c r="I10823" s="23"/>
    </row>
    <row r="10824" spans="9:9" x14ac:dyDescent="0.25">
      <c r="I10824" s="23"/>
    </row>
    <row r="10825" spans="9:9" x14ac:dyDescent="0.25">
      <c r="I10825" s="23"/>
    </row>
    <row r="10826" spans="9:9" x14ac:dyDescent="0.25">
      <c r="I10826" s="23"/>
    </row>
    <row r="10827" spans="9:9" x14ac:dyDescent="0.25">
      <c r="I10827" s="23"/>
    </row>
    <row r="10828" spans="9:9" x14ac:dyDescent="0.25">
      <c r="I10828" s="23"/>
    </row>
    <row r="10829" spans="9:9" x14ac:dyDescent="0.25">
      <c r="I10829" s="23"/>
    </row>
    <row r="10830" spans="9:9" x14ac:dyDescent="0.25">
      <c r="I10830" s="23"/>
    </row>
    <row r="10831" spans="9:9" x14ac:dyDescent="0.25">
      <c r="I10831" s="23"/>
    </row>
    <row r="10832" spans="9:9" x14ac:dyDescent="0.25">
      <c r="I10832" s="23"/>
    </row>
    <row r="10833" spans="9:9" x14ac:dyDescent="0.25">
      <c r="I10833" s="23"/>
    </row>
    <row r="10834" spans="9:9" x14ac:dyDescent="0.25">
      <c r="I10834" s="23"/>
    </row>
    <row r="10835" spans="9:9" x14ac:dyDescent="0.25">
      <c r="I10835" s="23"/>
    </row>
    <row r="10836" spans="9:9" x14ac:dyDescent="0.25">
      <c r="I10836" s="23"/>
    </row>
    <row r="10837" spans="9:9" x14ac:dyDescent="0.25">
      <c r="I10837" s="23"/>
    </row>
    <row r="10838" spans="9:9" x14ac:dyDescent="0.25">
      <c r="I10838" s="23"/>
    </row>
    <row r="10839" spans="9:9" x14ac:dyDescent="0.25">
      <c r="I10839" s="23"/>
    </row>
    <row r="10840" spans="9:9" x14ac:dyDescent="0.25">
      <c r="I10840" s="23"/>
    </row>
    <row r="10841" spans="9:9" x14ac:dyDescent="0.25">
      <c r="I10841" s="23"/>
    </row>
    <row r="10842" spans="9:9" x14ac:dyDescent="0.25">
      <c r="I10842" s="23"/>
    </row>
    <row r="10843" spans="9:9" x14ac:dyDescent="0.25">
      <c r="I10843" s="23"/>
    </row>
    <row r="10844" spans="9:9" x14ac:dyDescent="0.25">
      <c r="I10844" s="23"/>
    </row>
    <row r="10845" spans="9:9" x14ac:dyDescent="0.25">
      <c r="I10845" s="23"/>
    </row>
    <row r="10846" spans="9:9" x14ac:dyDescent="0.25">
      <c r="I10846" s="23"/>
    </row>
    <row r="10847" spans="9:9" x14ac:dyDescent="0.25">
      <c r="I10847" s="23"/>
    </row>
    <row r="10848" spans="9:9" x14ac:dyDescent="0.25">
      <c r="I10848" s="23"/>
    </row>
    <row r="10849" spans="9:9" x14ac:dyDescent="0.25">
      <c r="I10849" s="23"/>
    </row>
    <row r="10850" spans="9:9" x14ac:dyDescent="0.25">
      <c r="I10850" s="23"/>
    </row>
    <row r="10851" spans="9:9" x14ac:dyDescent="0.25">
      <c r="I10851" s="23"/>
    </row>
    <row r="10852" spans="9:9" x14ac:dyDescent="0.25">
      <c r="I10852" s="23"/>
    </row>
    <row r="10853" spans="9:9" x14ac:dyDescent="0.25">
      <c r="I10853" s="23"/>
    </row>
    <row r="10854" spans="9:9" x14ac:dyDescent="0.25">
      <c r="I10854" s="23"/>
    </row>
    <row r="10855" spans="9:9" x14ac:dyDescent="0.25">
      <c r="I10855" s="23"/>
    </row>
    <row r="10856" spans="9:9" x14ac:dyDescent="0.25">
      <c r="I10856" s="23"/>
    </row>
    <row r="10857" spans="9:9" x14ac:dyDescent="0.25">
      <c r="I10857" s="23"/>
    </row>
    <row r="10858" spans="9:9" x14ac:dyDescent="0.25">
      <c r="I10858" s="23"/>
    </row>
    <row r="10859" spans="9:9" x14ac:dyDescent="0.25">
      <c r="I10859" s="23"/>
    </row>
    <row r="10860" spans="9:9" x14ac:dyDescent="0.25">
      <c r="I10860" s="23"/>
    </row>
    <row r="10861" spans="9:9" x14ac:dyDescent="0.25">
      <c r="I10861" s="23"/>
    </row>
    <row r="10862" spans="9:9" x14ac:dyDescent="0.25">
      <c r="I10862" s="23"/>
    </row>
    <row r="10863" spans="9:9" x14ac:dyDescent="0.25">
      <c r="I10863" s="23"/>
    </row>
    <row r="10864" spans="9:9" x14ac:dyDescent="0.25">
      <c r="I10864" s="23"/>
    </row>
    <row r="10865" spans="9:9" x14ac:dyDescent="0.25">
      <c r="I10865" s="23"/>
    </row>
    <row r="10866" spans="9:9" x14ac:dyDescent="0.25">
      <c r="I10866" s="23"/>
    </row>
    <row r="10867" spans="9:9" x14ac:dyDescent="0.25">
      <c r="I10867" s="23"/>
    </row>
    <row r="10868" spans="9:9" x14ac:dyDescent="0.25">
      <c r="I10868" s="23"/>
    </row>
    <row r="10869" spans="9:9" x14ac:dyDescent="0.25">
      <c r="I10869" s="23"/>
    </row>
    <row r="10870" spans="9:9" x14ac:dyDescent="0.25">
      <c r="I10870" s="23"/>
    </row>
    <row r="10871" spans="9:9" x14ac:dyDescent="0.25">
      <c r="I10871" s="23"/>
    </row>
    <row r="10872" spans="9:9" x14ac:dyDescent="0.25">
      <c r="I10872" s="23"/>
    </row>
    <row r="10873" spans="9:9" x14ac:dyDescent="0.25">
      <c r="I10873" s="23"/>
    </row>
    <row r="10874" spans="9:9" x14ac:dyDescent="0.25">
      <c r="I10874" s="23"/>
    </row>
    <row r="10875" spans="9:9" x14ac:dyDescent="0.25">
      <c r="I10875" s="23"/>
    </row>
    <row r="10876" spans="9:9" x14ac:dyDescent="0.25">
      <c r="I10876" s="23"/>
    </row>
    <row r="10877" spans="9:9" x14ac:dyDescent="0.25">
      <c r="I10877" s="23"/>
    </row>
    <row r="10878" spans="9:9" x14ac:dyDescent="0.25">
      <c r="I10878" s="23"/>
    </row>
    <row r="10879" spans="9:9" x14ac:dyDescent="0.25">
      <c r="I10879" s="23"/>
    </row>
    <row r="10880" spans="9:9" x14ac:dyDescent="0.25">
      <c r="I10880" s="23"/>
    </row>
    <row r="10881" spans="9:9" x14ac:dyDescent="0.25">
      <c r="I10881" s="23"/>
    </row>
    <row r="10882" spans="9:9" x14ac:dyDescent="0.25">
      <c r="I10882" s="23"/>
    </row>
    <row r="10883" spans="9:9" x14ac:dyDescent="0.25">
      <c r="I10883" s="23"/>
    </row>
    <row r="10884" spans="9:9" x14ac:dyDescent="0.25">
      <c r="I10884" s="23"/>
    </row>
    <row r="10885" spans="9:9" x14ac:dyDescent="0.25">
      <c r="I10885" s="23"/>
    </row>
    <row r="10886" spans="9:9" x14ac:dyDescent="0.25">
      <c r="I10886" s="23"/>
    </row>
    <row r="10887" spans="9:9" x14ac:dyDescent="0.25">
      <c r="I10887" s="23"/>
    </row>
    <row r="10888" spans="9:9" x14ac:dyDescent="0.25">
      <c r="I10888" s="23"/>
    </row>
    <row r="10889" spans="9:9" x14ac:dyDescent="0.25">
      <c r="I10889" s="23"/>
    </row>
    <row r="10890" spans="9:9" x14ac:dyDescent="0.25">
      <c r="I10890" s="23"/>
    </row>
    <row r="10891" spans="9:9" x14ac:dyDescent="0.25">
      <c r="I10891" s="23"/>
    </row>
    <row r="10892" spans="9:9" x14ac:dyDescent="0.25">
      <c r="I10892" s="23"/>
    </row>
    <row r="10893" spans="9:9" x14ac:dyDescent="0.25">
      <c r="I10893" s="23"/>
    </row>
    <row r="10894" spans="9:9" x14ac:dyDescent="0.25">
      <c r="I10894" s="23"/>
    </row>
    <row r="10895" spans="9:9" x14ac:dyDescent="0.25">
      <c r="I10895" s="23"/>
    </row>
    <row r="10896" spans="9:9" x14ac:dyDescent="0.25">
      <c r="I10896" s="23"/>
    </row>
    <row r="10897" spans="9:9" x14ac:dyDescent="0.25">
      <c r="I10897" s="23"/>
    </row>
    <row r="10898" spans="9:9" x14ac:dyDescent="0.25">
      <c r="I10898" s="23"/>
    </row>
    <row r="10899" spans="9:9" x14ac:dyDescent="0.25">
      <c r="I10899" s="23"/>
    </row>
    <row r="10900" spans="9:9" x14ac:dyDescent="0.25">
      <c r="I10900" s="23"/>
    </row>
    <row r="10901" spans="9:9" x14ac:dyDescent="0.25">
      <c r="I10901" s="23"/>
    </row>
    <row r="10902" spans="9:9" x14ac:dyDescent="0.25">
      <c r="I10902" s="23"/>
    </row>
    <row r="10903" spans="9:9" x14ac:dyDescent="0.25">
      <c r="I10903" s="23"/>
    </row>
    <row r="10904" spans="9:9" x14ac:dyDescent="0.25">
      <c r="I10904" s="23"/>
    </row>
    <row r="10905" spans="9:9" x14ac:dyDescent="0.25">
      <c r="I10905" s="23"/>
    </row>
    <row r="10906" spans="9:9" x14ac:dyDescent="0.25">
      <c r="I10906" s="23"/>
    </row>
    <row r="10907" spans="9:9" x14ac:dyDescent="0.25">
      <c r="I10907" s="23"/>
    </row>
    <row r="10908" spans="9:9" x14ac:dyDescent="0.25">
      <c r="I10908" s="23"/>
    </row>
    <row r="10909" spans="9:9" x14ac:dyDescent="0.25">
      <c r="I10909" s="23"/>
    </row>
    <row r="10910" spans="9:9" x14ac:dyDescent="0.25">
      <c r="I10910" s="23"/>
    </row>
    <row r="10911" spans="9:9" x14ac:dyDescent="0.25">
      <c r="I10911" s="23"/>
    </row>
    <row r="10912" spans="9:9" x14ac:dyDescent="0.25">
      <c r="I10912" s="23"/>
    </row>
    <row r="10913" spans="9:9" x14ac:dyDescent="0.25">
      <c r="I10913" s="23"/>
    </row>
    <row r="10914" spans="9:9" x14ac:dyDescent="0.25">
      <c r="I10914" s="23"/>
    </row>
    <row r="10915" spans="9:9" x14ac:dyDescent="0.25">
      <c r="I10915" s="23"/>
    </row>
    <row r="10916" spans="9:9" x14ac:dyDescent="0.25">
      <c r="I10916" s="23"/>
    </row>
    <row r="10917" spans="9:9" x14ac:dyDescent="0.25">
      <c r="I10917" s="23"/>
    </row>
    <row r="10918" spans="9:9" x14ac:dyDescent="0.25">
      <c r="I10918" s="23"/>
    </row>
    <row r="10919" spans="9:9" x14ac:dyDescent="0.25">
      <c r="I10919" s="23"/>
    </row>
    <row r="10920" spans="9:9" x14ac:dyDescent="0.25">
      <c r="I10920" s="23"/>
    </row>
    <row r="10921" spans="9:9" x14ac:dyDescent="0.25">
      <c r="I10921" s="23"/>
    </row>
    <row r="10922" spans="9:9" x14ac:dyDescent="0.25">
      <c r="I10922" s="23"/>
    </row>
    <row r="10923" spans="9:9" x14ac:dyDescent="0.25">
      <c r="I10923" s="23"/>
    </row>
    <row r="10924" spans="9:9" x14ac:dyDescent="0.25">
      <c r="I10924" s="23"/>
    </row>
    <row r="10925" spans="9:9" x14ac:dyDescent="0.25">
      <c r="I10925" s="23"/>
    </row>
    <row r="10926" spans="9:9" x14ac:dyDescent="0.25">
      <c r="I10926" s="23"/>
    </row>
    <row r="10927" spans="9:9" x14ac:dyDescent="0.25">
      <c r="I10927" s="23"/>
    </row>
    <row r="10928" spans="9:9" x14ac:dyDescent="0.25">
      <c r="I10928" s="23"/>
    </row>
    <row r="10929" spans="9:9" x14ac:dyDescent="0.25">
      <c r="I10929" s="23"/>
    </row>
    <row r="10930" spans="9:9" x14ac:dyDescent="0.25">
      <c r="I10930" s="23"/>
    </row>
    <row r="10931" spans="9:9" x14ac:dyDescent="0.25">
      <c r="I10931" s="23"/>
    </row>
    <row r="10932" spans="9:9" x14ac:dyDescent="0.25">
      <c r="I10932" s="23"/>
    </row>
    <row r="10933" spans="9:9" x14ac:dyDescent="0.25">
      <c r="I10933" s="23"/>
    </row>
    <row r="10934" spans="9:9" x14ac:dyDescent="0.25">
      <c r="I10934" s="23"/>
    </row>
    <row r="10935" spans="9:9" x14ac:dyDescent="0.25">
      <c r="I10935" s="23"/>
    </row>
    <row r="10936" spans="9:9" x14ac:dyDescent="0.25">
      <c r="I10936" s="23"/>
    </row>
    <row r="10937" spans="9:9" x14ac:dyDescent="0.25">
      <c r="I10937" s="23"/>
    </row>
    <row r="10938" spans="9:9" x14ac:dyDescent="0.25">
      <c r="I10938" s="23"/>
    </row>
    <row r="10939" spans="9:9" x14ac:dyDescent="0.25">
      <c r="I10939" s="23"/>
    </row>
    <row r="10940" spans="9:9" x14ac:dyDescent="0.25">
      <c r="I10940" s="23"/>
    </row>
    <row r="10941" spans="9:9" x14ac:dyDescent="0.25">
      <c r="I10941" s="23"/>
    </row>
    <row r="10942" spans="9:9" x14ac:dyDescent="0.25">
      <c r="I10942" s="23"/>
    </row>
    <row r="10943" spans="9:9" x14ac:dyDescent="0.25">
      <c r="I10943" s="23"/>
    </row>
    <row r="10944" spans="9:9" x14ac:dyDescent="0.25">
      <c r="I10944" s="23"/>
    </row>
    <row r="10945" spans="9:9" x14ac:dyDescent="0.25">
      <c r="I10945" s="23"/>
    </row>
    <row r="10946" spans="9:9" x14ac:dyDescent="0.25">
      <c r="I10946" s="23"/>
    </row>
    <row r="10947" spans="9:9" x14ac:dyDescent="0.25">
      <c r="I10947" s="23"/>
    </row>
    <row r="10948" spans="9:9" x14ac:dyDescent="0.25">
      <c r="I10948" s="23"/>
    </row>
    <row r="10949" spans="9:9" x14ac:dyDescent="0.25">
      <c r="I10949" s="23"/>
    </row>
    <row r="10950" spans="9:9" x14ac:dyDescent="0.25">
      <c r="I10950" s="23"/>
    </row>
    <row r="10951" spans="9:9" x14ac:dyDescent="0.25">
      <c r="I10951" s="23"/>
    </row>
    <row r="10952" spans="9:9" x14ac:dyDescent="0.25">
      <c r="I10952" s="23"/>
    </row>
    <row r="10953" spans="9:9" x14ac:dyDescent="0.25">
      <c r="I10953" s="23"/>
    </row>
    <row r="10954" spans="9:9" x14ac:dyDescent="0.25">
      <c r="I10954" s="23"/>
    </row>
    <row r="10955" spans="9:9" x14ac:dyDescent="0.25">
      <c r="I10955" s="23"/>
    </row>
    <row r="10956" spans="9:9" x14ac:dyDescent="0.25">
      <c r="I10956" s="23"/>
    </row>
    <row r="10957" spans="9:9" x14ac:dyDescent="0.25">
      <c r="I10957" s="23"/>
    </row>
    <row r="10958" spans="9:9" x14ac:dyDescent="0.25">
      <c r="I10958" s="23"/>
    </row>
    <row r="10959" spans="9:9" x14ac:dyDescent="0.25">
      <c r="I10959" s="23"/>
    </row>
    <row r="10960" spans="9:9" x14ac:dyDescent="0.25">
      <c r="I10960" s="23"/>
    </row>
    <row r="10961" spans="9:9" x14ac:dyDescent="0.25">
      <c r="I10961" s="23"/>
    </row>
    <row r="10962" spans="9:9" x14ac:dyDescent="0.25">
      <c r="I10962" s="23"/>
    </row>
    <row r="10963" spans="9:9" x14ac:dyDescent="0.25">
      <c r="I10963" s="23"/>
    </row>
    <row r="10964" spans="9:9" x14ac:dyDescent="0.25">
      <c r="I10964" s="23"/>
    </row>
    <row r="10965" spans="9:9" x14ac:dyDescent="0.25">
      <c r="I10965" s="23"/>
    </row>
    <row r="10966" spans="9:9" x14ac:dyDescent="0.25">
      <c r="I10966" s="23"/>
    </row>
    <row r="10967" spans="9:9" x14ac:dyDescent="0.25">
      <c r="I10967" s="23"/>
    </row>
    <row r="10968" spans="9:9" x14ac:dyDescent="0.25">
      <c r="I10968" s="23"/>
    </row>
    <row r="10969" spans="9:9" x14ac:dyDescent="0.25">
      <c r="I10969" s="23"/>
    </row>
    <row r="10970" spans="9:9" x14ac:dyDescent="0.25">
      <c r="I10970" s="23"/>
    </row>
    <row r="10971" spans="9:9" x14ac:dyDescent="0.25">
      <c r="I10971" s="23"/>
    </row>
    <row r="10972" spans="9:9" x14ac:dyDescent="0.25">
      <c r="I10972" s="23"/>
    </row>
    <row r="10973" spans="9:9" x14ac:dyDescent="0.25">
      <c r="I10973" s="23"/>
    </row>
    <row r="10974" spans="9:9" x14ac:dyDescent="0.25">
      <c r="I10974" s="23"/>
    </row>
    <row r="10975" spans="9:9" x14ac:dyDescent="0.25">
      <c r="I10975" s="23"/>
    </row>
    <row r="10976" spans="9:9" x14ac:dyDescent="0.25">
      <c r="I10976" s="23"/>
    </row>
    <row r="10977" spans="9:9" x14ac:dyDescent="0.25">
      <c r="I10977" s="23"/>
    </row>
    <row r="10978" spans="9:9" x14ac:dyDescent="0.25">
      <c r="I10978" s="23"/>
    </row>
    <row r="10979" spans="9:9" x14ac:dyDescent="0.25">
      <c r="I10979" s="23"/>
    </row>
    <row r="10980" spans="9:9" x14ac:dyDescent="0.25">
      <c r="I10980" s="23"/>
    </row>
    <row r="10981" spans="9:9" x14ac:dyDescent="0.25">
      <c r="I10981" s="23"/>
    </row>
    <row r="10982" spans="9:9" x14ac:dyDescent="0.25">
      <c r="I10982" s="23"/>
    </row>
    <row r="10983" spans="9:9" x14ac:dyDescent="0.25">
      <c r="I10983" s="23"/>
    </row>
    <row r="10984" spans="9:9" x14ac:dyDescent="0.25">
      <c r="I10984" s="23"/>
    </row>
    <row r="10985" spans="9:9" x14ac:dyDescent="0.25">
      <c r="I10985" s="23"/>
    </row>
    <row r="10986" spans="9:9" x14ac:dyDescent="0.25">
      <c r="I10986" s="23"/>
    </row>
    <row r="10987" spans="9:9" x14ac:dyDescent="0.25">
      <c r="I10987" s="23"/>
    </row>
    <row r="10988" spans="9:9" x14ac:dyDescent="0.25">
      <c r="I10988" s="23"/>
    </row>
    <row r="10989" spans="9:9" x14ac:dyDescent="0.25">
      <c r="I10989" s="23"/>
    </row>
    <row r="10990" spans="9:9" x14ac:dyDescent="0.25">
      <c r="I10990" s="23"/>
    </row>
    <row r="10991" spans="9:9" x14ac:dyDescent="0.25">
      <c r="I10991" s="23"/>
    </row>
    <row r="10992" spans="9:9" x14ac:dyDescent="0.25">
      <c r="I10992" s="23"/>
    </row>
    <row r="10993" spans="9:9" x14ac:dyDescent="0.25">
      <c r="I10993" s="23"/>
    </row>
    <row r="10994" spans="9:9" x14ac:dyDescent="0.25">
      <c r="I10994" s="23"/>
    </row>
    <row r="10995" spans="9:9" x14ac:dyDescent="0.25">
      <c r="I10995" s="23"/>
    </row>
    <row r="10996" spans="9:9" x14ac:dyDescent="0.25">
      <c r="I10996" s="23"/>
    </row>
    <row r="10997" spans="9:9" x14ac:dyDescent="0.25">
      <c r="I10997" s="23"/>
    </row>
    <row r="10998" spans="9:9" x14ac:dyDescent="0.25">
      <c r="I10998" s="23"/>
    </row>
    <row r="10999" spans="9:9" x14ac:dyDescent="0.25">
      <c r="I10999" s="23"/>
    </row>
    <row r="11000" spans="9:9" x14ac:dyDescent="0.25">
      <c r="I11000" s="23"/>
    </row>
    <row r="11001" spans="9:9" x14ac:dyDescent="0.25">
      <c r="I11001" s="23"/>
    </row>
    <row r="11002" spans="9:9" x14ac:dyDescent="0.25">
      <c r="I11002" s="23"/>
    </row>
    <row r="11003" spans="9:9" x14ac:dyDescent="0.25">
      <c r="I11003" s="23"/>
    </row>
    <row r="11004" spans="9:9" x14ac:dyDescent="0.25">
      <c r="I11004" s="23"/>
    </row>
    <row r="11005" spans="9:9" x14ac:dyDescent="0.25">
      <c r="I11005" s="23"/>
    </row>
    <row r="11006" spans="9:9" x14ac:dyDescent="0.25">
      <c r="I11006" s="23"/>
    </row>
    <row r="11007" spans="9:9" x14ac:dyDescent="0.25">
      <c r="I11007" s="23"/>
    </row>
    <row r="11008" spans="9:9" x14ac:dyDescent="0.25">
      <c r="I11008" s="23"/>
    </row>
    <row r="11009" spans="9:9" x14ac:dyDescent="0.25">
      <c r="I11009" s="23"/>
    </row>
    <row r="11010" spans="9:9" x14ac:dyDescent="0.25">
      <c r="I11010" s="23"/>
    </row>
    <row r="11011" spans="9:9" x14ac:dyDescent="0.25">
      <c r="I11011" s="23"/>
    </row>
    <row r="11012" spans="9:9" x14ac:dyDescent="0.25">
      <c r="I11012" s="23"/>
    </row>
    <row r="11013" spans="9:9" x14ac:dyDescent="0.25">
      <c r="I11013" s="23"/>
    </row>
    <row r="11014" spans="9:9" x14ac:dyDescent="0.25">
      <c r="I11014" s="23"/>
    </row>
    <row r="11015" spans="9:9" x14ac:dyDescent="0.25">
      <c r="I11015" s="23"/>
    </row>
    <row r="11016" spans="9:9" x14ac:dyDescent="0.25">
      <c r="I11016" s="23"/>
    </row>
    <row r="11017" spans="9:9" x14ac:dyDescent="0.25">
      <c r="I11017" s="23"/>
    </row>
    <row r="11018" spans="9:9" x14ac:dyDescent="0.25">
      <c r="I11018" s="23"/>
    </row>
    <row r="11019" spans="9:9" x14ac:dyDescent="0.25">
      <c r="I11019" s="23"/>
    </row>
    <row r="11020" spans="9:9" x14ac:dyDescent="0.25">
      <c r="I11020" s="23"/>
    </row>
    <row r="11021" spans="9:9" x14ac:dyDescent="0.25">
      <c r="I11021" s="23"/>
    </row>
    <row r="11022" spans="9:9" x14ac:dyDescent="0.25">
      <c r="I11022" s="23"/>
    </row>
    <row r="11023" spans="9:9" x14ac:dyDescent="0.25">
      <c r="I11023" s="23"/>
    </row>
    <row r="11024" spans="9:9" x14ac:dyDescent="0.25">
      <c r="I11024" s="23"/>
    </row>
    <row r="11025" spans="9:9" x14ac:dyDescent="0.25">
      <c r="I11025" s="23"/>
    </row>
    <row r="11026" spans="9:9" x14ac:dyDescent="0.25">
      <c r="I11026" s="23"/>
    </row>
    <row r="11027" spans="9:9" x14ac:dyDescent="0.25">
      <c r="I11027" s="23"/>
    </row>
    <row r="11028" spans="9:9" x14ac:dyDescent="0.25">
      <c r="I11028" s="23"/>
    </row>
    <row r="11029" spans="9:9" x14ac:dyDescent="0.25">
      <c r="I11029" s="23"/>
    </row>
    <row r="11030" spans="9:9" x14ac:dyDescent="0.25">
      <c r="I11030" s="23"/>
    </row>
    <row r="11031" spans="9:9" x14ac:dyDescent="0.25">
      <c r="I11031" s="23"/>
    </row>
    <row r="11032" spans="9:9" x14ac:dyDescent="0.25">
      <c r="I11032" s="23"/>
    </row>
    <row r="11033" spans="9:9" x14ac:dyDescent="0.25">
      <c r="I11033" s="23"/>
    </row>
    <row r="11034" spans="9:9" x14ac:dyDescent="0.25">
      <c r="I11034" s="23"/>
    </row>
    <row r="11035" spans="9:9" x14ac:dyDescent="0.25">
      <c r="I11035" s="23"/>
    </row>
    <row r="11036" spans="9:9" x14ac:dyDescent="0.25">
      <c r="I11036" s="23"/>
    </row>
    <row r="11037" spans="9:9" x14ac:dyDescent="0.25">
      <c r="I11037" s="23"/>
    </row>
    <row r="11038" spans="9:9" x14ac:dyDescent="0.25">
      <c r="I11038" s="23"/>
    </row>
    <row r="11039" spans="9:9" x14ac:dyDescent="0.25">
      <c r="I11039" s="23"/>
    </row>
    <row r="11040" spans="9:9" x14ac:dyDescent="0.25">
      <c r="I11040" s="23"/>
    </row>
    <row r="11041" spans="9:9" x14ac:dyDescent="0.25">
      <c r="I11041" s="23"/>
    </row>
    <row r="11042" spans="9:9" x14ac:dyDescent="0.25">
      <c r="I11042" s="23"/>
    </row>
    <row r="11043" spans="9:9" x14ac:dyDescent="0.25">
      <c r="I11043" s="23"/>
    </row>
    <row r="11044" spans="9:9" x14ac:dyDescent="0.25">
      <c r="I11044" s="23"/>
    </row>
    <row r="11045" spans="9:9" x14ac:dyDescent="0.25">
      <c r="I11045" s="23"/>
    </row>
    <row r="11046" spans="9:9" x14ac:dyDescent="0.25">
      <c r="I11046" s="23"/>
    </row>
    <row r="11047" spans="9:9" x14ac:dyDescent="0.25">
      <c r="I11047" s="23"/>
    </row>
    <row r="11048" spans="9:9" x14ac:dyDescent="0.25">
      <c r="I11048" s="23"/>
    </row>
    <row r="11049" spans="9:9" x14ac:dyDescent="0.25">
      <c r="I11049" s="23"/>
    </row>
    <row r="11050" spans="9:9" x14ac:dyDescent="0.25">
      <c r="I11050" s="23"/>
    </row>
    <row r="11051" spans="9:9" x14ac:dyDescent="0.25">
      <c r="I11051" s="23"/>
    </row>
    <row r="11052" spans="9:9" x14ac:dyDescent="0.25">
      <c r="I11052" s="23"/>
    </row>
    <row r="11053" spans="9:9" x14ac:dyDescent="0.25">
      <c r="I11053" s="23"/>
    </row>
    <row r="11054" spans="9:9" x14ac:dyDescent="0.25">
      <c r="I11054" s="23"/>
    </row>
    <row r="11055" spans="9:9" x14ac:dyDescent="0.25">
      <c r="I11055" s="23"/>
    </row>
    <row r="11056" spans="9:9" x14ac:dyDescent="0.25">
      <c r="I11056" s="23"/>
    </row>
    <row r="11057" spans="9:9" x14ac:dyDescent="0.25">
      <c r="I11057" s="23"/>
    </row>
    <row r="11058" spans="9:9" x14ac:dyDescent="0.25">
      <c r="I11058" s="23"/>
    </row>
    <row r="11059" spans="9:9" x14ac:dyDescent="0.25">
      <c r="I11059" s="23"/>
    </row>
    <row r="11060" spans="9:9" x14ac:dyDescent="0.25">
      <c r="I11060" s="23"/>
    </row>
    <row r="11061" spans="9:9" x14ac:dyDescent="0.25">
      <c r="I11061" s="23"/>
    </row>
    <row r="11062" spans="9:9" x14ac:dyDescent="0.25">
      <c r="I11062" s="23"/>
    </row>
    <row r="11063" spans="9:9" x14ac:dyDescent="0.25">
      <c r="I11063" s="23"/>
    </row>
    <row r="11064" spans="9:9" x14ac:dyDescent="0.25">
      <c r="I11064" s="23"/>
    </row>
    <row r="11065" spans="9:9" x14ac:dyDescent="0.25">
      <c r="I11065" s="23"/>
    </row>
    <row r="11066" spans="9:9" x14ac:dyDescent="0.25">
      <c r="I11066" s="23"/>
    </row>
    <row r="11067" spans="9:9" x14ac:dyDescent="0.25">
      <c r="I11067" s="23"/>
    </row>
    <row r="11068" spans="9:9" x14ac:dyDescent="0.25">
      <c r="I11068" s="23"/>
    </row>
    <row r="11069" spans="9:9" x14ac:dyDescent="0.25">
      <c r="I11069" s="23"/>
    </row>
    <row r="11070" spans="9:9" x14ac:dyDescent="0.25">
      <c r="I11070" s="23"/>
    </row>
    <row r="11071" spans="9:9" x14ac:dyDescent="0.25">
      <c r="I11071" s="23"/>
    </row>
    <row r="11072" spans="9:9" x14ac:dyDescent="0.25">
      <c r="I11072" s="23"/>
    </row>
    <row r="11073" spans="9:9" x14ac:dyDescent="0.25">
      <c r="I11073" s="23"/>
    </row>
    <row r="11074" spans="9:9" x14ac:dyDescent="0.25">
      <c r="I11074" s="23"/>
    </row>
    <row r="11075" spans="9:9" x14ac:dyDescent="0.25">
      <c r="I11075" s="23"/>
    </row>
    <row r="11076" spans="9:9" x14ac:dyDescent="0.25">
      <c r="I11076" s="23"/>
    </row>
    <row r="11077" spans="9:9" x14ac:dyDescent="0.25">
      <c r="I11077" s="23"/>
    </row>
    <row r="11078" spans="9:9" x14ac:dyDescent="0.25">
      <c r="I11078" s="23"/>
    </row>
    <row r="11079" spans="9:9" x14ac:dyDescent="0.25">
      <c r="I11079" s="23"/>
    </row>
    <row r="11080" spans="9:9" x14ac:dyDescent="0.25">
      <c r="I11080" s="23"/>
    </row>
    <row r="11081" spans="9:9" x14ac:dyDescent="0.25">
      <c r="I11081" s="23"/>
    </row>
    <row r="11082" spans="9:9" x14ac:dyDescent="0.25">
      <c r="I11082" s="23"/>
    </row>
    <row r="11083" spans="9:9" x14ac:dyDescent="0.25">
      <c r="I11083" s="23"/>
    </row>
    <row r="11084" spans="9:9" x14ac:dyDescent="0.25">
      <c r="I11084" s="23"/>
    </row>
    <row r="11085" spans="9:9" x14ac:dyDescent="0.25">
      <c r="I11085" s="23"/>
    </row>
    <row r="11086" spans="9:9" x14ac:dyDescent="0.25">
      <c r="I11086" s="23"/>
    </row>
    <row r="11087" spans="9:9" x14ac:dyDescent="0.25">
      <c r="I11087" s="23"/>
    </row>
    <row r="11088" spans="9:9" x14ac:dyDescent="0.25">
      <c r="I11088" s="23"/>
    </row>
    <row r="11089" spans="9:9" x14ac:dyDescent="0.25">
      <c r="I11089" s="23"/>
    </row>
    <row r="11090" spans="9:9" x14ac:dyDescent="0.25">
      <c r="I11090" s="23"/>
    </row>
    <row r="11091" spans="9:9" x14ac:dyDescent="0.25">
      <c r="I11091" s="23"/>
    </row>
    <row r="11092" spans="9:9" x14ac:dyDescent="0.25">
      <c r="I11092" s="23"/>
    </row>
    <row r="11093" spans="9:9" x14ac:dyDescent="0.25">
      <c r="I11093" s="23"/>
    </row>
    <row r="11094" spans="9:9" x14ac:dyDescent="0.25">
      <c r="I11094" s="23"/>
    </row>
    <row r="11095" spans="9:9" x14ac:dyDescent="0.25">
      <c r="I11095" s="23"/>
    </row>
    <row r="11096" spans="9:9" x14ac:dyDescent="0.25">
      <c r="I11096" s="23"/>
    </row>
    <row r="11097" spans="9:9" x14ac:dyDescent="0.25">
      <c r="I11097" s="23"/>
    </row>
    <row r="11098" spans="9:9" x14ac:dyDescent="0.25">
      <c r="I11098" s="23"/>
    </row>
    <row r="11099" spans="9:9" x14ac:dyDescent="0.25">
      <c r="I11099" s="23"/>
    </row>
    <row r="11100" spans="9:9" x14ac:dyDescent="0.25">
      <c r="I11100" s="23"/>
    </row>
    <row r="11101" spans="9:9" x14ac:dyDescent="0.25">
      <c r="I11101" s="23"/>
    </row>
    <row r="11102" spans="9:9" x14ac:dyDescent="0.25">
      <c r="I11102" s="23"/>
    </row>
    <row r="11103" spans="9:9" x14ac:dyDescent="0.25">
      <c r="I11103" s="23"/>
    </row>
    <row r="11104" spans="9:9" x14ac:dyDescent="0.25">
      <c r="I11104" s="23"/>
    </row>
    <row r="11105" spans="9:9" x14ac:dyDescent="0.25">
      <c r="I11105" s="23"/>
    </row>
    <row r="11106" spans="9:9" x14ac:dyDescent="0.25">
      <c r="I11106" s="23"/>
    </row>
    <row r="11107" spans="9:9" x14ac:dyDescent="0.25">
      <c r="I11107" s="23"/>
    </row>
    <row r="11108" spans="9:9" x14ac:dyDescent="0.25">
      <c r="I11108" s="23"/>
    </row>
    <row r="11109" spans="9:9" x14ac:dyDescent="0.25">
      <c r="I11109" s="23"/>
    </row>
    <row r="11110" spans="9:9" x14ac:dyDescent="0.25">
      <c r="I11110" s="23"/>
    </row>
    <row r="11111" spans="9:9" x14ac:dyDescent="0.25">
      <c r="I11111" s="23"/>
    </row>
    <row r="11112" spans="9:9" x14ac:dyDescent="0.25">
      <c r="I11112" s="23"/>
    </row>
    <row r="11113" spans="9:9" x14ac:dyDescent="0.25">
      <c r="I11113" s="23"/>
    </row>
    <row r="11114" spans="9:9" x14ac:dyDescent="0.25">
      <c r="I11114" s="23"/>
    </row>
    <row r="11115" spans="9:9" x14ac:dyDescent="0.25">
      <c r="I11115" s="23"/>
    </row>
    <row r="11116" spans="9:9" x14ac:dyDescent="0.25">
      <c r="I11116" s="23"/>
    </row>
    <row r="11117" spans="9:9" x14ac:dyDescent="0.25">
      <c r="I11117" s="23"/>
    </row>
    <row r="11118" spans="9:9" x14ac:dyDescent="0.25">
      <c r="I11118" s="23"/>
    </row>
    <row r="11119" spans="9:9" x14ac:dyDescent="0.25">
      <c r="I11119" s="23"/>
    </row>
    <row r="11120" spans="9:9" x14ac:dyDescent="0.25">
      <c r="I11120" s="23"/>
    </row>
    <row r="11121" spans="9:9" x14ac:dyDescent="0.25">
      <c r="I11121" s="23"/>
    </row>
    <row r="11122" spans="9:9" x14ac:dyDescent="0.25">
      <c r="I11122" s="23"/>
    </row>
    <row r="11123" spans="9:9" x14ac:dyDescent="0.25">
      <c r="I11123" s="23"/>
    </row>
    <row r="11124" spans="9:9" x14ac:dyDescent="0.25">
      <c r="I11124" s="23"/>
    </row>
    <row r="11125" spans="9:9" x14ac:dyDescent="0.25">
      <c r="I11125" s="23"/>
    </row>
    <row r="11126" spans="9:9" x14ac:dyDescent="0.25">
      <c r="I11126" s="23"/>
    </row>
    <row r="11127" spans="9:9" x14ac:dyDescent="0.25">
      <c r="I11127" s="23"/>
    </row>
    <row r="11128" spans="9:9" x14ac:dyDescent="0.25">
      <c r="I11128" s="23"/>
    </row>
    <row r="11129" spans="9:9" x14ac:dyDescent="0.25">
      <c r="I11129" s="23"/>
    </row>
    <row r="11130" spans="9:9" x14ac:dyDescent="0.25">
      <c r="I11130" s="23"/>
    </row>
    <row r="11131" spans="9:9" x14ac:dyDescent="0.25">
      <c r="I11131" s="23"/>
    </row>
    <row r="11132" spans="9:9" x14ac:dyDescent="0.25">
      <c r="I11132" s="23"/>
    </row>
    <row r="11133" spans="9:9" x14ac:dyDescent="0.25">
      <c r="I11133" s="23"/>
    </row>
    <row r="11134" spans="9:9" x14ac:dyDescent="0.25">
      <c r="I11134" s="23"/>
    </row>
    <row r="11135" spans="9:9" x14ac:dyDescent="0.25">
      <c r="I11135" s="23"/>
    </row>
    <row r="11136" spans="9:9" x14ac:dyDescent="0.25">
      <c r="I11136" s="23"/>
    </row>
    <row r="11137" spans="9:9" x14ac:dyDescent="0.25">
      <c r="I11137" s="23"/>
    </row>
    <row r="11138" spans="9:9" x14ac:dyDescent="0.25">
      <c r="I11138" s="23"/>
    </row>
    <row r="11139" spans="9:9" x14ac:dyDescent="0.25">
      <c r="I11139" s="23"/>
    </row>
    <row r="11140" spans="9:9" x14ac:dyDescent="0.25">
      <c r="I11140" s="23"/>
    </row>
    <row r="11141" spans="9:9" x14ac:dyDescent="0.25">
      <c r="I11141" s="23"/>
    </row>
    <row r="11142" spans="9:9" x14ac:dyDescent="0.25">
      <c r="I11142" s="23"/>
    </row>
    <row r="11143" spans="9:9" x14ac:dyDescent="0.25">
      <c r="I11143" s="23"/>
    </row>
    <row r="11144" spans="9:9" x14ac:dyDescent="0.25">
      <c r="I11144" s="23"/>
    </row>
    <row r="11145" spans="9:9" x14ac:dyDescent="0.25">
      <c r="I11145" s="23"/>
    </row>
    <row r="11146" spans="9:9" x14ac:dyDescent="0.25">
      <c r="I11146" s="23"/>
    </row>
    <row r="11147" spans="9:9" x14ac:dyDescent="0.25">
      <c r="I11147" s="23"/>
    </row>
    <row r="11148" spans="9:9" x14ac:dyDescent="0.25">
      <c r="I11148" s="23"/>
    </row>
    <row r="11149" spans="9:9" x14ac:dyDescent="0.25">
      <c r="I11149" s="23"/>
    </row>
    <row r="11150" spans="9:9" x14ac:dyDescent="0.25">
      <c r="I11150" s="23"/>
    </row>
    <row r="11151" spans="9:9" x14ac:dyDescent="0.25">
      <c r="I11151" s="23"/>
    </row>
    <row r="11152" spans="9:9" x14ac:dyDescent="0.25">
      <c r="I11152" s="23"/>
    </row>
    <row r="11153" spans="9:9" x14ac:dyDescent="0.25">
      <c r="I11153" s="23"/>
    </row>
    <row r="11154" spans="9:9" x14ac:dyDescent="0.25">
      <c r="I11154" s="23"/>
    </row>
    <row r="11155" spans="9:9" x14ac:dyDescent="0.25">
      <c r="I11155" s="23"/>
    </row>
    <row r="11156" spans="9:9" x14ac:dyDescent="0.25">
      <c r="I11156" s="23"/>
    </row>
    <row r="11157" spans="9:9" x14ac:dyDescent="0.25">
      <c r="I11157" s="23"/>
    </row>
    <row r="11158" spans="9:9" x14ac:dyDescent="0.25">
      <c r="I11158" s="23"/>
    </row>
    <row r="11159" spans="9:9" x14ac:dyDescent="0.25">
      <c r="I11159" s="23"/>
    </row>
    <row r="11160" spans="9:9" x14ac:dyDescent="0.25">
      <c r="I11160" s="23"/>
    </row>
    <row r="11161" spans="9:9" x14ac:dyDescent="0.25">
      <c r="I11161" s="23"/>
    </row>
    <row r="11162" spans="9:9" x14ac:dyDescent="0.25">
      <c r="I11162" s="23"/>
    </row>
    <row r="11163" spans="9:9" x14ac:dyDescent="0.25">
      <c r="I11163" s="23"/>
    </row>
    <row r="11164" spans="9:9" x14ac:dyDescent="0.25">
      <c r="I11164" s="23"/>
    </row>
    <row r="11165" spans="9:9" x14ac:dyDescent="0.25">
      <c r="I11165" s="23"/>
    </row>
    <row r="11166" spans="9:9" x14ac:dyDescent="0.25">
      <c r="I11166" s="23"/>
    </row>
    <row r="11167" spans="9:9" x14ac:dyDescent="0.25">
      <c r="I11167" s="23"/>
    </row>
    <row r="11168" spans="9:9" x14ac:dyDescent="0.25">
      <c r="I11168" s="23"/>
    </row>
    <row r="11169" spans="9:9" x14ac:dyDescent="0.25">
      <c r="I11169" s="23"/>
    </row>
    <row r="11170" spans="9:9" x14ac:dyDescent="0.25">
      <c r="I11170" s="23"/>
    </row>
    <row r="11171" spans="9:9" x14ac:dyDescent="0.25">
      <c r="I11171" s="23"/>
    </row>
    <row r="11172" spans="9:9" x14ac:dyDescent="0.25">
      <c r="I11172" s="23"/>
    </row>
    <row r="11173" spans="9:9" x14ac:dyDescent="0.25">
      <c r="I11173" s="23"/>
    </row>
    <row r="11174" spans="9:9" x14ac:dyDescent="0.25">
      <c r="I11174" s="23"/>
    </row>
    <row r="11175" spans="9:9" x14ac:dyDescent="0.25">
      <c r="I11175" s="23"/>
    </row>
    <row r="11176" spans="9:9" x14ac:dyDescent="0.25">
      <c r="I11176" s="23"/>
    </row>
    <row r="11177" spans="9:9" x14ac:dyDescent="0.25">
      <c r="I11177" s="23"/>
    </row>
    <row r="11178" spans="9:9" x14ac:dyDescent="0.25">
      <c r="I11178" s="23"/>
    </row>
    <row r="11179" spans="9:9" x14ac:dyDescent="0.25">
      <c r="I11179" s="23"/>
    </row>
    <row r="11180" spans="9:9" x14ac:dyDescent="0.25">
      <c r="I11180" s="23"/>
    </row>
    <row r="11181" spans="9:9" x14ac:dyDescent="0.25">
      <c r="I11181" s="23"/>
    </row>
    <row r="11182" spans="9:9" x14ac:dyDescent="0.25">
      <c r="I11182" s="23"/>
    </row>
    <row r="11183" spans="9:9" x14ac:dyDescent="0.25">
      <c r="I11183" s="23"/>
    </row>
    <row r="11184" spans="9:9" x14ac:dyDescent="0.25">
      <c r="I11184" s="23"/>
    </row>
    <row r="11185" spans="9:9" x14ac:dyDescent="0.25">
      <c r="I11185" s="23"/>
    </row>
    <row r="11186" spans="9:9" x14ac:dyDescent="0.25">
      <c r="I11186" s="23"/>
    </row>
    <row r="11187" spans="9:9" x14ac:dyDescent="0.25">
      <c r="I11187" s="23"/>
    </row>
    <row r="11188" spans="9:9" x14ac:dyDescent="0.25">
      <c r="I11188" s="23"/>
    </row>
    <row r="11189" spans="9:9" x14ac:dyDescent="0.25">
      <c r="I11189" s="23"/>
    </row>
    <row r="11190" spans="9:9" x14ac:dyDescent="0.25">
      <c r="I11190" s="23"/>
    </row>
    <row r="11191" spans="9:9" x14ac:dyDescent="0.25">
      <c r="I11191" s="23"/>
    </row>
    <row r="11192" spans="9:9" x14ac:dyDescent="0.25">
      <c r="I11192" s="23"/>
    </row>
    <row r="11193" spans="9:9" x14ac:dyDescent="0.25">
      <c r="I11193" s="23"/>
    </row>
    <row r="11194" spans="9:9" x14ac:dyDescent="0.25">
      <c r="I11194" s="23"/>
    </row>
    <row r="11195" spans="9:9" x14ac:dyDescent="0.25">
      <c r="I11195" s="23"/>
    </row>
    <row r="11196" spans="9:9" x14ac:dyDescent="0.25">
      <c r="I11196" s="23"/>
    </row>
    <row r="11197" spans="9:9" x14ac:dyDescent="0.25">
      <c r="I11197" s="23"/>
    </row>
    <row r="11198" spans="9:9" x14ac:dyDescent="0.25">
      <c r="I11198" s="23"/>
    </row>
    <row r="11199" spans="9:9" x14ac:dyDescent="0.25">
      <c r="I11199" s="23"/>
    </row>
    <row r="11200" spans="9:9" x14ac:dyDescent="0.25">
      <c r="I11200" s="23"/>
    </row>
    <row r="11201" spans="9:9" x14ac:dyDescent="0.25">
      <c r="I11201" s="23"/>
    </row>
    <row r="11202" spans="9:9" x14ac:dyDescent="0.25">
      <c r="I11202" s="23"/>
    </row>
    <row r="11203" spans="9:9" x14ac:dyDescent="0.25">
      <c r="I11203" s="23"/>
    </row>
    <row r="11204" spans="9:9" x14ac:dyDescent="0.25">
      <c r="I11204" s="23"/>
    </row>
    <row r="11205" spans="9:9" x14ac:dyDescent="0.25">
      <c r="I11205" s="23"/>
    </row>
    <row r="11206" spans="9:9" x14ac:dyDescent="0.25">
      <c r="I11206" s="23"/>
    </row>
    <row r="11207" spans="9:9" x14ac:dyDescent="0.25">
      <c r="I11207" s="23"/>
    </row>
    <row r="11208" spans="9:9" x14ac:dyDescent="0.25">
      <c r="I11208" s="23"/>
    </row>
    <row r="11209" spans="9:9" x14ac:dyDescent="0.25">
      <c r="I11209" s="23"/>
    </row>
    <row r="11210" spans="9:9" x14ac:dyDescent="0.25">
      <c r="I11210" s="23"/>
    </row>
    <row r="11211" spans="9:9" x14ac:dyDescent="0.25">
      <c r="I11211" s="23"/>
    </row>
    <row r="11212" spans="9:9" x14ac:dyDescent="0.25">
      <c r="I11212" s="23"/>
    </row>
    <row r="11213" spans="9:9" x14ac:dyDescent="0.25">
      <c r="I11213" s="23"/>
    </row>
    <row r="11214" spans="9:9" x14ac:dyDescent="0.25">
      <c r="I11214" s="23"/>
    </row>
    <row r="11215" spans="9:9" x14ac:dyDescent="0.25">
      <c r="I11215" s="23"/>
    </row>
    <row r="11216" spans="9:9" x14ac:dyDescent="0.25">
      <c r="I11216" s="23"/>
    </row>
    <row r="11217" spans="9:9" x14ac:dyDescent="0.25">
      <c r="I11217" s="23"/>
    </row>
    <row r="11218" spans="9:9" x14ac:dyDescent="0.25">
      <c r="I11218" s="23"/>
    </row>
    <row r="11219" spans="9:9" x14ac:dyDescent="0.25">
      <c r="I11219" s="23"/>
    </row>
    <row r="11220" spans="9:9" x14ac:dyDescent="0.25">
      <c r="I11220" s="23"/>
    </row>
    <row r="11221" spans="9:9" x14ac:dyDescent="0.25">
      <c r="I11221" s="23"/>
    </row>
    <row r="11222" spans="9:9" x14ac:dyDescent="0.25">
      <c r="I11222" s="23"/>
    </row>
    <row r="11223" spans="9:9" x14ac:dyDescent="0.25">
      <c r="I11223" s="23"/>
    </row>
    <row r="11224" spans="9:9" x14ac:dyDescent="0.25">
      <c r="I11224" s="23"/>
    </row>
    <row r="11225" spans="9:9" x14ac:dyDescent="0.25">
      <c r="I11225" s="23"/>
    </row>
    <row r="11226" spans="9:9" x14ac:dyDescent="0.25">
      <c r="I11226" s="23"/>
    </row>
    <row r="11227" spans="9:9" x14ac:dyDescent="0.25">
      <c r="I11227" s="23"/>
    </row>
    <row r="11228" spans="9:9" x14ac:dyDescent="0.25">
      <c r="I11228" s="23"/>
    </row>
    <row r="11229" spans="9:9" x14ac:dyDescent="0.25">
      <c r="I11229" s="23"/>
    </row>
    <row r="11230" spans="9:9" x14ac:dyDescent="0.25">
      <c r="I11230" s="23"/>
    </row>
    <row r="11231" spans="9:9" x14ac:dyDescent="0.25">
      <c r="I11231" s="23"/>
    </row>
    <row r="11232" spans="9:9" x14ac:dyDescent="0.25">
      <c r="I11232" s="23"/>
    </row>
    <row r="11233" spans="9:9" x14ac:dyDescent="0.25">
      <c r="I11233" s="23"/>
    </row>
    <row r="11234" spans="9:9" x14ac:dyDescent="0.25">
      <c r="I11234" s="23"/>
    </row>
    <row r="11235" spans="9:9" x14ac:dyDescent="0.25">
      <c r="I11235" s="23"/>
    </row>
    <row r="11236" spans="9:9" x14ac:dyDescent="0.25">
      <c r="I11236" s="23"/>
    </row>
    <row r="11237" spans="9:9" x14ac:dyDescent="0.25">
      <c r="I11237" s="23"/>
    </row>
    <row r="11238" spans="9:9" x14ac:dyDescent="0.25">
      <c r="I11238" s="23"/>
    </row>
    <row r="11239" spans="9:9" x14ac:dyDescent="0.25">
      <c r="I11239" s="23"/>
    </row>
    <row r="11240" spans="9:9" x14ac:dyDescent="0.25">
      <c r="I11240" s="23"/>
    </row>
    <row r="11241" spans="9:9" x14ac:dyDescent="0.25">
      <c r="I11241" s="23"/>
    </row>
    <row r="11242" spans="9:9" x14ac:dyDescent="0.25">
      <c r="I11242" s="23"/>
    </row>
    <row r="11243" spans="9:9" x14ac:dyDescent="0.25">
      <c r="I11243" s="23"/>
    </row>
    <row r="11244" spans="9:9" x14ac:dyDescent="0.25">
      <c r="I11244" s="23"/>
    </row>
    <row r="11245" spans="9:9" x14ac:dyDescent="0.25">
      <c r="I11245" s="23"/>
    </row>
    <row r="11246" spans="9:9" x14ac:dyDescent="0.25">
      <c r="I11246" s="23"/>
    </row>
    <row r="11247" spans="9:9" x14ac:dyDescent="0.25">
      <c r="I11247" s="23"/>
    </row>
    <row r="11248" spans="9:9" x14ac:dyDescent="0.25">
      <c r="I11248" s="23"/>
    </row>
    <row r="11249" spans="9:9" x14ac:dyDescent="0.25">
      <c r="I11249" s="23"/>
    </row>
    <row r="11250" spans="9:9" x14ac:dyDescent="0.25">
      <c r="I11250" s="23"/>
    </row>
    <row r="11251" spans="9:9" x14ac:dyDescent="0.25">
      <c r="I11251" s="23"/>
    </row>
    <row r="11252" spans="9:9" x14ac:dyDescent="0.25">
      <c r="I11252" s="23"/>
    </row>
    <row r="11253" spans="9:9" x14ac:dyDescent="0.25">
      <c r="I11253" s="23"/>
    </row>
    <row r="11254" spans="9:9" x14ac:dyDescent="0.25">
      <c r="I11254" s="23"/>
    </row>
    <row r="11255" spans="9:9" x14ac:dyDescent="0.25">
      <c r="I11255" s="23"/>
    </row>
    <row r="11256" spans="9:9" x14ac:dyDescent="0.25">
      <c r="I11256" s="23"/>
    </row>
    <row r="11257" spans="9:9" x14ac:dyDescent="0.25">
      <c r="I11257" s="23"/>
    </row>
    <row r="11258" spans="9:9" x14ac:dyDescent="0.25">
      <c r="I11258" s="23"/>
    </row>
    <row r="11259" spans="9:9" x14ac:dyDescent="0.25">
      <c r="I11259" s="23"/>
    </row>
    <row r="11260" spans="9:9" x14ac:dyDescent="0.25">
      <c r="I11260" s="23"/>
    </row>
    <row r="11261" spans="9:9" x14ac:dyDescent="0.25">
      <c r="I11261" s="23"/>
    </row>
    <row r="11262" spans="9:9" x14ac:dyDescent="0.25">
      <c r="I11262" s="23"/>
    </row>
    <row r="11263" spans="9:9" x14ac:dyDescent="0.25">
      <c r="I11263" s="23"/>
    </row>
    <row r="11264" spans="9:9" x14ac:dyDescent="0.25">
      <c r="I11264" s="23"/>
    </row>
    <row r="11265" spans="9:9" x14ac:dyDescent="0.25">
      <c r="I11265" s="23"/>
    </row>
    <row r="11266" spans="9:9" x14ac:dyDescent="0.25">
      <c r="I11266" s="23"/>
    </row>
    <row r="11267" spans="9:9" x14ac:dyDescent="0.25">
      <c r="I11267" s="23"/>
    </row>
    <row r="11268" spans="9:9" x14ac:dyDescent="0.25">
      <c r="I11268" s="23"/>
    </row>
    <row r="11269" spans="9:9" x14ac:dyDescent="0.25">
      <c r="I11269" s="23"/>
    </row>
    <row r="11270" spans="9:9" x14ac:dyDescent="0.25">
      <c r="I11270" s="23"/>
    </row>
    <row r="11271" spans="9:9" x14ac:dyDescent="0.25">
      <c r="I11271" s="23"/>
    </row>
    <row r="11272" spans="9:9" x14ac:dyDescent="0.25">
      <c r="I11272" s="23"/>
    </row>
    <row r="11273" spans="9:9" x14ac:dyDescent="0.25">
      <c r="I11273" s="23"/>
    </row>
    <row r="11274" spans="9:9" x14ac:dyDescent="0.25">
      <c r="I11274" s="23"/>
    </row>
    <row r="11275" spans="9:9" x14ac:dyDescent="0.25">
      <c r="I11275" s="23"/>
    </row>
    <row r="11276" spans="9:9" x14ac:dyDescent="0.25">
      <c r="I11276" s="23"/>
    </row>
    <row r="11277" spans="9:9" x14ac:dyDescent="0.25">
      <c r="I11277" s="23"/>
    </row>
    <row r="11278" spans="9:9" x14ac:dyDescent="0.25">
      <c r="I11278" s="23"/>
    </row>
    <row r="11279" spans="9:9" x14ac:dyDescent="0.25">
      <c r="I11279" s="23"/>
    </row>
    <row r="11280" spans="9:9" x14ac:dyDescent="0.25">
      <c r="I11280" s="23"/>
    </row>
    <row r="11281" spans="9:9" x14ac:dyDescent="0.25">
      <c r="I11281" s="23"/>
    </row>
    <row r="11282" spans="9:9" x14ac:dyDescent="0.25">
      <c r="I11282" s="23"/>
    </row>
    <row r="11283" spans="9:9" x14ac:dyDescent="0.25">
      <c r="I11283" s="23"/>
    </row>
    <row r="11284" spans="9:9" x14ac:dyDescent="0.25">
      <c r="I11284" s="23"/>
    </row>
    <row r="11285" spans="9:9" x14ac:dyDescent="0.25">
      <c r="I11285" s="23"/>
    </row>
    <row r="11286" spans="9:9" x14ac:dyDescent="0.25">
      <c r="I11286" s="23"/>
    </row>
    <row r="11287" spans="9:9" x14ac:dyDescent="0.25">
      <c r="I11287" s="23"/>
    </row>
    <row r="11288" spans="9:9" x14ac:dyDescent="0.25">
      <c r="I11288" s="23"/>
    </row>
    <row r="11289" spans="9:9" x14ac:dyDescent="0.25">
      <c r="I11289" s="23"/>
    </row>
    <row r="11290" spans="9:9" x14ac:dyDescent="0.25">
      <c r="I11290" s="23"/>
    </row>
    <row r="11291" spans="9:9" x14ac:dyDescent="0.25">
      <c r="I11291" s="23"/>
    </row>
    <row r="11292" spans="9:9" x14ac:dyDescent="0.25">
      <c r="I11292" s="23"/>
    </row>
    <row r="11293" spans="9:9" x14ac:dyDescent="0.25">
      <c r="I11293" s="23"/>
    </row>
    <row r="11294" spans="9:9" x14ac:dyDescent="0.25">
      <c r="I11294" s="23"/>
    </row>
    <row r="11295" spans="9:9" x14ac:dyDescent="0.25">
      <c r="I11295" s="23"/>
    </row>
    <row r="11296" spans="9:9" x14ac:dyDescent="0.25">
      <c r="I11296" s="23"/>
    </row>
    <row r="11297" spans="9:9" x14ac:dyDescent="0.25">
      <c r="I11297" s="23"/>
    </row>
    <row r="11298" spans="9:9" x14ac:dyDescent="0.25">
      <c r="I11298" s="23"/>
    </row>
    <row r="11299" spans="9:9" x14ac:dyDescent="0.25">
      <c r="I11299" s="23"/>
    </row>
    <row r="11300" spans="9:9" x14ac:dyDescent="0.25">
      <c r="I11300" s="23"/>
    </row>
    <row r="11301" spans="9:9" x14ac:dyDescent="0.25">
      <c r="I11301" s="23"/>
    </row>
    <row r="11302" spans="9:9" x14ac:dyDescent="0.25">
      <c r="I11302" s="23"/>
    </row>
    <row r="11303" spans="9:9" x14ac:dyDescent="0.25">
      <c r="I11303" s="23"/>
    </row>
    <row r="11304" spans="9:9" x14ac:dyDescent="0.25">
      <c r="I11304" s="23"/>
    </row>
    <row r="11305" spans="9:9" x14ac:dyDescent="0.25">
      <c r="I11305" s="23"/>
    </row>
    <row r="11306" spans="9:9" x14ac:dyDescent="0.25">
      <c r="I11306" s="23"/>
    </row>
    <row r="11307" spans="9:9" x14ac:dyDescent="0.25">
      <c r="I11307" s="23"/>
    </row>
    <row r="11308" spans="9:9" x14ac:dyDescent="0.25">
      <c r="I11308" s="23"/>
    </row>
    <row r="11309" spans="9:9" x14ac:dyDescent="0.25">
      <c r="I11309" s="23"/>
    </row>
    <row r="11310" spans="9:9" x14ac:dyDescent="0.25">
      <c r="I11310" s="23"/>
    </row>
    <row r="11311" spans="9:9" x14ac:dyDescent="0.25">
      <c r="I11311" s="23"/>
    </row>
    <row r="11312" spans="9:9" x14ac:dyDescent="0.25">
      <c r="I11312" s="23"/>
    </row>
    <row r="11313" spans="9:9" x14ac:dyDescent="0.25">
      <c r="I11313" s="23"/>
    </row>
    <row r="11314" spans="9:9" x14ac:dyDescent="0.25">
      <c r="I11314" s="23"/>
    </row>
    <row r="11315" spans="9:9" x14ac:dyDescent="0.25">
      <c r="I11315" s="23"/>
    </row>
    <row r="11316" spans="9:9" x14ac:dyDescent="0.25">
      <c r="I11316" s="23"/>
    </row>
    <row r="11317" spans="9:9" x14ac:dyDescent="0.25">
      <c r="I11317" s="23"/>
    </row>
    <row r="11318" spans="9:9" x14ac:dyDescent="0.25">
      <c r="I11318" s="23"/>
    </row>
    <row r="11319" spans="9:9" x14ac:dyDescent="0.25">
      <c r="I11319" s="23"/>
    </row>
    <row r="11320" spans="9:9" x14ac:dyDescent="0.25">
      <c r="I11320" s="23"/>
    </row>
    <row r="11321" spans="9:9" x14ac:dyDescent="0.25">
      <c r="I11321" s="23"/>
    </row>
    <row r="11322" spans="9:9" x14ac:dyDescent="0.25">
      <c r="I11322" s="23"/>
    </row>
    <row r="11323" spans="9:9" x14ac:dyDescent="0.25">
      <c r="I11323" s="23"/>
    </row>
    <row r="11324" spans="9:9" x14ac:dyDescent="0.25">
      <c r="I11324" s="23"/>
    </row>
    <row r="11325" spans="9:9" x14ac:dyDescent="0.25">
      <c r="I11325" s="23"/>
    </row>
    <row r="11326" spans="9:9" x14ac:dyDescent="0.25">
      <c r="I11326" s="23"/>
    </row>
    <row r="11327" spans="9:9" x14ac:dyDescent="0.25">
      <c r="I11327" s="23"/>
    </row>
    <row r="11328" spans="9:9" x14ac:dyDescent="0.25">
      <c r="I11328" s="23"/>
    </row>
    <row r="11329" spans="9:9" x14ac:dyDescent="0.25">
      <c r="I11329" s="23"/>
    </row>
    <row r="11330" spans="9:9" x14ac:dyDescent="0.25">
      <c r="I11330" s="23"/>
    </row>
    <row r="11331" spans="9:9" x14ac:dyDescent="0.25">
      <c r="I11331" s="23"/>
    </row>
    <row r="11332" spans="9:9" x14ac:dyDescent="0.25">
      <c r="I11332" s="23"/>
    </row>
    <row r="11333" spans="9:9" x14ac:dyDescent="0.25">
      <c r="I11333" s="23"/>
    </row>
    <row r="11334" spans="9:9" x14ac:dyDescent="0.25">
      <c r="I11334" s="23"/>
    </row>
    <row r="11335" spans="9:9" x14ac:dyDescent="0.25">
      <c r="I11335" s="23"/>
    </row>
    <row r="11336" spans="9:9" x14ac:dyDescent="0.25">
      <c r="I11336" s="23"/>
    </row>
    <row r="11337" spans="9:9" x14ac:dyDescent="0.25">
      <c r="I11337" s="23"/>
    </row>
    <row r="11338" spans="9:9" x14ac:dyDescent="0.25">
      <c r="I11338" s="23"/>
    </row>
    <row r="11339" spans="9:9" x14ac:dyDescent="0.25">
      <c r="I11339" s="23"/>
    </row>
    <row r="11340" spans="9:9" x14ac:dyDescent="0.25">
      <c r="I11340" s="23"/>
    </row>
    <row r="11341" spans="9:9" x14ac:dyDescent="0.25">
      <c r="I11341" s="23"/>
    </row>
    <row r="11342" spans="9:9" x14ac:dyDescent="0.25">
      <c r="I11342" s="23"/>
    </row>
    <row r="11343" spans="9:9" x14ac:dyDescent="0.25">
      <c r="I11343" s="23"/>
    </row>
    <row r="11344" spans="9:9" x14ac:dyDescent="0.25">
      <c r="I11344" s="23"/>
    </row>
    <row r="11345" spans="9:9" x14ac:dyDescent="0.25">
      <c r="I11345" s="23"/>
    </row>
    <row r="11346" spans="9:9" x14ac:dyDescent="0.25">
      <c r="I11346" s="23"/>
    </row>
    <row r="11347" spans="9:9" x14ac:dyDescent="0.25">
      <c r="I11347" s="23"/>
    </row>
    <row r="11348" spans="9:9" x14ac:dyDescent="0.25">
      <c r="I11348" s="23"/>
    </row>
    <row r="11349" spans="9:9" x14ac:dyDescent="0.25">
      <c r="I11349" s="23"/>
    </row>
    <row r="11350" spans="9:9" x14ac:dyDescent="0.25">
      <c r="I11350" s="23"/>
    </row>
    <row r="11351" spans="9:9" x14ac:dyDescent="0.25">
      <c r="I11351" s="23"/>
    </row>
    <row r="11352" spans="9:9" x14ac:dyDescent="0.25">
      <c r="I11352" s="23"/>
    </row>
    <row r="11353" spans="9:9" x14ac:dyDescent="0.25">
      <c r="I11353" s="23"/>
    </row>
    <row r="11354" spans="9:9" x14ac:dyDescent="0.25">
      <c r="I11354" s="23"/>
    </row>
    <row r="11355" spans="9:9" x14ac:dyDescent="0.25">
      <c r="I11355" s="23"/>
    </row>
    <row r="11356" spans="9:9" x14ac:dyDescent="0.25">
      <c r="I11356" s="23"/>
    </row>
    <row r="11357" spans="9:9" x14ac:dyDescent="0.25">
      <c r="I11357" s="23"/>
    </row>
    <row r="11358" spans="9:9" x14ac:dyDescent="0.25">
      <c r="I11358" s="23"/>
    </row>
    <row r="11359" spans="9:9" x14ac:dyDescent="0.25">
      <c r="I11359" s="23"/>
    </row>
    <row r="11360" spans="9:9" x14ac:dyDescent="0.25">
      <c r="I11360" s="23"/>
    </row>
    <row r="11361" spans="9:9" x14ac:dyDescent="0.25">
      <c r="I11361" s="23"/>
    </row>
    <row r="11362" spans="9:9" x14ac:dyDescent="0.25">
      <c r="I11362" s="23"/>
    </row>
    <row r="11363" spans="9:9" x14ac:dyDescent="0.25">
      <c r="I11363" s="23"/>
    </row>
    <row r="11364" spans="9:9" x14ac:dyDescent="0.25">
      <c r="I11364" s="23"/>
    </row>
    <row r="11365" spans="9:9" x14ac:dyDescent="0.25">
      <c r="I11365" s="23"/>
    </row>
    <row r="11366" spans="9:9" x14ac:dyDescent="0.25">
      <c r="I11366" s="23"/>
    </row>
    <row r="11367" spans="9:9" x14ac:dyDescent="0.25">
      <c r="I11367" s="23"/>
    </row>
    <row r="11368" spans="9:9" x14ac:dyDescent="0.25">
      <c r="I11368" s="23"/>
    </row>
    <row r="11369" spans="9:9" x14ac:dyDescent="0.25">
      <c r="I11369" s="23"/>
    </row>
    <row r="11370" spans="9:9" x14ac:dyDescent="0.25">
      <c r="I11370" s="23"/>
    </row>
    <row r="11371" spans="9:9" x14ac:dyDescent="0.25">
      <c r="I11371" s="23"/>
    </row>
    <row r="11372" spans="9:9" x14ac:dyDescent="0.25">
      <c r="I11372" s="23"/>
    </row>
    <row r="11373" spans="9:9" x14ac:dyDescent="0.25">
      <c r="I11373" s="23"/>
    </row>
    <row r="11374" spans="9:9" x14ac:dyDescent="0.25">
      <c r="I11374" s="23"/>
    </row>
    <row r="11375" spans="9:9" x14ac:dyDescent="0.25">
      <c r="I11375" s="23"/>
    </row>
    <row r="11376" spans="9:9" x14ac:dyDescent="0.25">
      <c r="I11376" s="23"/>
    </row>
    <row r="11377" spans="9:9" x14ac:dyDescent="0.25">
      <c r="I11377" s="23"/>
    </row>
    <row r="11378" spans="9:9" x14ac:dyDescent="0.25">
      <c r="I11378" s="23"/>
    </row>
    <row r="11379" spans="9:9" x14ac:dyDescent="0.25">
      <c r="I11379" s="23"/>
    </row>
    <row r="11380" spans="9:9" x14ac:dyDescent="0.25">
      <c r="I11380" s="23"/>
    </row>
    <row r="11381" spans="9:9" x14ac:dyDescent="0.25">
      <c r="I11381" s="23"/>
    </row>
    <row r="11382" spans="9:9" x14ac:dyDescent="0.25">
      <c r="I11382" s="23"/>
    </row>
    <row r="11383" spans="9:9" x14ac:dyDescent="0.25">
      <c r="I11383" s="23"/>
    </row>
    <row r="11384" spans="9:9" x14ac:dyDescent="0.25">
      <c r="I11384" s="23"/>
    </row>
    <row r="11385" spans="9:9" x14ac:dyDescent="0.25">
      <c r="I11385" s="23"/>
    </row>
    <row r="11386" spans="9:9" x14ac:dyDescent="0.25">
      <c r="I11386" s="23"/>
    </row>
    <row r="11387" spans="9:9" x14ac:dyDescent="0.25">
      <c r="I11387" s="23"/>
    </row>
    <row r="11388" spans="9:9" x14ac:dyDescent="0.25">
      <c r="I11388" s="23"/>
    </row>
    <row r="11389" spans="9:9" x14ac:dyDescent="0.25">
      <c r="I11389" s="23"/>
    </row>
    <row r="11390" spans="9:9" x14ac:dyDescent="0.25">
      <c r="I11390" s="23"/>
    </row>
    <row r="11391" spans="9:9" x14ac:dyDescent="0.25">
      <c r="I11391" s="23"/>
    </row>
    <row r="11392" spans="9:9" x14ac:dyDescent="0.25">
      <c r="I11392" s="23"/>
    </row>
    <row r="11393" spans="9:9" x14ac:dyDescent="0.25">
      <c r="I11393" s="23"/>
    </row>
    <row r="11394" spans="9:9" x14ac:dyDescent="0.25">
      <c r="I11394" s="23"/>
    </row>
    <row r="11395" spans="9:9" x14ac:dyDescent="0.25">
      <c r="I11395" s="23"/>
    </row>
    <row r="11396" spans="9:9" x14ac:dyDescent="0.25">
      <c r="I11396" s="23"/>
    </row>
    <row r="11397" spans="9:9" x14ac:dyDescent="0.25">
      <c r="I11397" s="23"/>
    </row>
    <row r="11398" spans="9:9" x14ac:dyDescent="0.25">
      <c r="I11398" s="23"/>
    </row>
    <row r="11399" spans="9:9" x14ac:dyDescent="0.25">
      <c r="I11399" s="23"/>
    </row>
    <row r="11400" spans="9:9" x14ac:dyDescent="0.25">
      <c r="I11400" s="23"/>
    </row>
    <row r="11401" spans="9:9" x14ac:dyDescent="0.25">
      <c r="I11401" s="23"/>
    </row>
    <row r="11402" spans="9:9" x14ac:dyDescent="0.25">
      <c r="I11402" s="23"/>
    </row>
    <row r="11403" spans="9:9" x14ac:dyDescent="0.25">
      <c r="I11403" s="23"/>
    </row>
    <row r="11404" spans="9:9" x14ac:dyDescent="0.25">
      <c r="I11404" s="23"/>
    </row>
    <row r="11405" spans="9:9" x14ac:dyDescent="0.25">
      <c r="I11405" s="23"/>
    </row>
    <row r="11406" spans="9:9" x14ac:dyDescent="0.25">
      <c r="I11406" s="23"/>
    </row>
    <row r="11407" spans="9:9" x14ac:dyDescent="0.25">
      <c r="I11407" s="23"/>
    </row>
    <row r="11408" spans="9:9" x14ac:dyDescent="0.25">
      <c r="I11408" s="23"/>
    </row>
    <row r="11409" spans="9:9" x14ac:dyDescent="0.25">
      <c r="I11409" s="23"/>
    </row>
    <row r="11410" spans="9:9" x14ac:dyDescent="0.25">
      <c r="I11410" s="23"/>
    </row>
    <row r="11411" spans="9:9" x14ac:dyDescent="0.25">
      <c r="I11411" s="23"/>
    </row>
    <row r="11412" spans="9:9" x14ac:dyDescent="0.25">
      <c r="I11412" s="23"/>
    </row>
    <row r="11413" spans="9:9" x14ac:dyDescent="0.25">
      <c r="I11413" s="23"/>
    </row>
    <row r="11414" spans="9:9" x14ac:dyDescent="0.25">
      <c r="I11414" s="23"/>
    </row>
    <row r="11415" spans="9:9" x14ac:dyDescent="0.25">
      <c r="I11415" s="23"/>
    </row>
    <row r="11416" spans="9:9" x14ac:dyDescent="0.25">
      <c r="I11416" s="23"/>
    </row>
    <row r="11417" spans="9:9" x14ac:dyDescent="0.25">
      <c r="I11417" s="23"/>
    </row>
    <row r="11418" spans="9:9" x14ac:dyDescent="0.25">
      <c r="I11418" s="23"/>
    </row>
    <row r="11419" spans="9:9" x14ac:dyDescent="0.25">
      <c r="I11419" s="23"/>
    </row>
    <row r="11420" spans="9:9" x14ac:dyDescent="0.25">
      <c r="I11420" s="23"/>
    </row>
    <row r="11421" spans="9:9" x14ac:dyDescent="0.25">
      <c r="I11421" s="23"/>
    </row>
    <row r="11422" spans="9:9" x14ac:dyDescent="0.25">
      <c r="I11422" s="23"/>
    </row>
    <row r="11423" spans="9:9" x14ac:dyDescent="0.25">
      <c r="I11423" s="23"/>
    </row>
    <row r="11424" spans="9:9" x14ac:dyDescent="0.25">
      <c r="I11424" s="23"/>
    </row>
    <row r="11425" spans="9:9" x14ac:dyDescent="0.25">
      <c r="I11425" s="23"/>
    </row>
    <row r="11426" spans="9:9" x14ac:dyDescent="0.25">
      <c r="I11426" s="23"/>
    </row>
    <row r="11427" spans="9:9" x14ac:dyDescent="0.25">
      <c r="I11427" s="23"/>
    </row>
    <row r="11428" spans="9:9" x14ac:dyDescent="0.25">
      <c r="I11428" s="23"/>
    </row>
    <row r="11429" spans="9:9" x14ac:dyDescent="0.25">
      <c r="I11429" s="23"/>
    </row>
    <row r="11430" spans="9:9" x14ac:dyDescent="0.25">
      <c r="I11430" s="23"/>
    </row>
    <row r="11431" spans="9:9" x14ac:dyDescent="0.25">
      <c r="I11431" s="23"/>
    </row>
    <row r="11432" spans="9:9" x14ac:dyDescent="0.25">
      <c r="I11432" s="23"/>
    </row>
    <row r="11433" spans="9:9" x14ac:dyDescent="0.25">
      <c r="I11433" s="23"/>
    </row>
    <row r="11434" spans="9:9" x14ac:dyDescent="0.25">
      <c r="I11434" s="23"/>
    </row>
    <row r="11435" spans="9:9" x14ac:dyDescent="0.25">
      <c r="I11435" s="23"/>
    </row>
    <row r="11436" spans="9:9" x14ac:dyDescent="0.25">
      <c r="I11436" s="23"/>
    </row>
    <row r="11437" spans="9:9" x14ac:dyDescent="0.25">
      <c r="I11437" s="23"/>
    </row>
    <row r="11438" spans="9:9" x14ac:dyDescent="0.25">
      <c r="I11438" s="23"/>
    </row>
    <row r="11439" spans="9:9" x14ac:dyDescent="0.25">
      <c r="I11439" s="23"/>
    </row>
    <row r="11440" spans="9:9" x14ac:dyDescent="0.25">
      <c r="I11440" s="23"/>
    </row>
    <row r="11441" spans="9:9" x14ac:dyDescent="0.25">
      <c r="I11441" s="23"/>
    </row>
    <row r="11442" spans="9:9" x14ac:dyDescent="0.25">
      <c r="I11442" s="23"/>
    </row>
    <row r="11443" spans="9:9" x14ac:dyDescent="0.25">
      <c r="I11443" s="23"/>
    </row>
    <row r="11444" spans="9:9" x14ac:dyDescent="0.25">
      <c r="I11444" s="23"/>
    </row>
    <row r="11445" spans="9:9" x14ac:dyDescent="0.25">
      <c r="I11445" s="23"/>
    </row>
    <row r="11446" spans="9:9" x14ac:dyDescent="0.25">
      <c r="I11446" s="23"/>
    </row>
    <row r="11447" spans="9:9" x14ac:dyDescent="0.25">
      <c r="I11447" s="23"/>
    </row>
    <row r="11448" spans="9:9" x14ac:dyDescent="0.25">
      <c r="I11448" s="23"/>
    </row>
    <row r="11449" spans="9:9" x14ac:dyDescent="0.25">
      <c r="I11449" s="23"/>
    </row>
    <row r="11450" spans="9:9" x14ac:dyDescent="0.25">
      <c r="I11450" s="23"/>
    </row>
    <row r="11451" spans="9:9" x14ac:dyDescent="0.25">
      <c r="I11451" s="23"/>
    </row>
    <row r="11452" spans="9:9" x14ac:dyDescent="0.25">
      <c r="I11452" s="23"/>
    </row>
    <row r="11453" spans="9:9" x14ac:dyDescent="0.25">
      <c r="I11453" s="23"/>
    </row>
    <row r="11454" spans="9:9" x14ac:dyDescent="0.25">
      <c r="I11454" s="23"/>
    </row>
    <row r="11455" spans="9:9" x14ac:dyDescent="0.25">
      <c r="I11455" s="23"/>
    </row>
    <row r="11456" spans="9:9" x14ac:dyDescent="0.25">
      <c r="I11456" s="23"/>
    </row>
    <row r="11457" spans="9:9" x14ac:dyDescent="0.25">
      <c r="I11457" s="23"/>
    </row>
    <row r="11458" spans="9:9" x14ac:dyDescent="0.25">
      <c r="I11458" s="23"/>
    </row>
    <row r="11459" spans="9:9" x14ac:dyDescent="0.25">
      <c r="I11459" s="23"/>
    </row>
    <row r="11460" spans="9:9" x14ac:dyDescent="0.25">
      <c r="I11460" s="23"/>
    </row>
    <row r="11461" spans="9:9" x14ac:dyDescent="0.25">
      <c r="I11461" s="23"/>
    </row>
    <row r="11462" spans="9:9" x14ac:dyDescent="0.25">
      <c r="I11462" s="23"/>
    </row>
    <row r="11463" spans="9:9" x14ac:dyDescent="0.25">
      <c r="I11463" s="23"/>
    </row>
    <row r="11464" spans="9:9" x14ac:dyDescent="0.25">
      <c r="I11464" s="23"/>
    </row>
    <row r="11465" spans="9:9" x14ac:dyDescent="0.25">
      <c r="I11465" s="23"/>
    </row>
    <row r="11466" spans="9:9" x14ac:dyDescent="0.25">
      <c r="I11466" s="23"/>
    </row>
    <row r="11467" spans="9:9" x14ac:dyDescent="0.25">
      <c r="I11467" s="23"/>
    </row>
    <row r="11468" spans="9:9" x14ac:dyDescent="0.25">
      <c r="I11468" s="23"/>
    </row>
    <row r="11469" spans="9:9" x14ac:dyDescent="0.25">
      <c r="I11469" s="23"/>
    </row>
    <row r="11470" spans="9:9" x14ac:dyDescent="0.25">
      <c r="I11470" s="23"/>
    </row>
    <row r="11471" spans="9:9" x14ac:dyDescent="0.25">
      <c r="I11471" s="23"/>
    </row>
    <row r="11472" spans="9:9" x14ac:dyDescent="0.25">
      <c r="I11472" s="23"/>
    </row>
    <row r="11473" spans="9:9" x14ac:dyDescent="0.25">
      <c r="I11473" s="23"/>
    </row>
    <row r="11474" spans="9:9" x14ac:dyDescent="0.25">
      <c r="I11474" s="23"/>
    </row>
    <row r="11475" spans="9:9" x14ac:dyDescent="0.25">
      <c r="I11475" s="23"/>
    </row>
    <row r="11476" spans="9:9" x14ac:dyDescent="0.25">
      <c r="I11476" s="23"/>
    </row>
    <row r="11477" spans="9:9" x14ac:dyDescent="0.25">
      <c r="I11477" s="23"/>
    </row>
    <row r="11478" spans="9:9" x14ac:dyDescent="0.25">
      <c r="I11478" s="23"/>
    </row>
    <row r="11479" spans="9:9" x14ac:dyDescent="0.25">
      <c r="I11479" s="23"/>
    </row>
    <row r="11480" spans="9:9" x14ac:dyDescent="0.25">
      <c r="I11480" s="23"/>
    </row>
    <row r="11481" spans="9:9" x14ac:dyDescent="0.25">
      <c r="I11481" s="23"/>
    </row>
    <row r="11482" spans="9:9" x14ac:dyDescent="0.25">
      <c r="I11482" s="23"/>
    </row>
    <row r="11483" spans="9:9" x14ac:dyDescent="0.25">
      <c r="I11483" s="23"/>
    </row>
    <row r="11484" spans="9:9" x14ac:dyDescent="0.25">
      <c r="I11484" s="23"/>
    </row>
    <row r="11485" spans="9:9" x14ac:dyDescent="0.25">
      <c r="I11485" s="23"/>
    </row>
    <row r="11486" spans="9:9" x14ac:dyDescent="0.25">
      <c r="I11486" s="23"/>
    </row>
    <row r="11487" spans="9:9" x14ac:dyDescent="0.25">
      <c r="I11487" s="23"/>
    </row>
    <row r="11488" spans="9:9" x14ac:dyDescent="0.25">
      <c r="I11488" s="23"/>
    </row>
    <row r="11489" spans="9:9" x14ac:dyDescent="0.25">
      <c r="I11489" s="23"/>
    </row>
    <row r="11490" spans="9:9" x14ac:dyDescent="0.25">
      <c r="I11490" s="23"/>
    </row>
    <row r="11491" spans="9:9" x14ac:dyDescent="0.25">
      <c r="I11491" s="23"/>
    </row>
    <row r="11492" spans="9:9" x14ac:dyDescent="0.25">
      <c r="I11492" s="23"/>
    </row>
    <row r="11493" spans="9:9" x14ac:dyDescent="0.25">
      <c r="I11493" s="23"/>
    </row>
    <row r="11494" spans="9:9" x14ac:dyDescent="0.25">
      <c r="I11494" s="23"/>
    </row>
    <row r="11495" spans="9:9" x14ac:dyDescent="0.25">
      <c r="I11495" s="23"/>
    </row>
    <row r="11496" spans="9:9" x14ac:dyDescent="0.25">
      <c r="I11496" s="23"/>
    </row>
    <row r="11497" spans="9:9" x14ac:dyDescent="0.25">
      <c r="I11497" s="23"/>
    </row>
    <row r="11498" spans="9:9" x14ac:dyDescent="0.25">
      <c r="I11498" s="23"/>
    </row>
    <row r="11499" spans="9:9" x14ac:dyDescent="0.25">
      <c r="I11499" s="23"/>
    </row>
    <row r="11500" spans="9:9" x14ac:dyDescent="0.25">
      <c r="I11500" s="23"/>
    </row>
    <row r="11501" spans="9:9" x14ac:dyDescent="0.25">
      <c r="I11501" s="23"/>
    </row>
    <row r="11502" spans="9:9" x14ac:dyDescent="0.25">
      <c r="I11502" s="23"/>
    </row>
    <row r="11503" spans="9:9" x14ac:dyDescent="0.25">
      <c r="I11503" s="23"/>
    </row>
    <row r="11504" spans="9:9" x14ac:dyDescent="0.25">
      <c r="I11504" s="23"/>
    </row>
    <row r="11505" spans="9:9" x14ac:dyDescent="0.25">
      <c r="I11505" s="23"/>
    </row>
    <row r="11506" spans="9:9" x14ac:dyDescent="0.25">
      <c r="I11506" s="23"/>
    </row>
    <row r="11507" spans="9:9" x14ac:dyDescent="0.25">
      <c r="I11507" s="23"/>
    </row>
    <row r="11508" spans="9:9" x14ac:dyDescent="0.25">
      <c r="I11508" s="23"/>
    </row>
    <row r="11509" spans="9:9" x14ac:dyDescent="0.25">
      <c r="I11509" s="23"/>
    </row>
    <row r="11510" spans="9:9" x14ac:dyDescent="0.25">
      <c r="I11510" s="23"/>
    </row>
    <row r="11511" spans="9:9" x14ac:dyDescent="0.25">
      <c r="I11511" s="23"/>
    </row>
    <row r="11512" spans="9:9" x14ac:dyDescent="0.25">
      <c r="I11512" s="23"/>
    </row>
    <row r="11513" spans="9:9" x14ac:dyDescent="0.25">
      <c r="I11513" s="23"/>
    </row>
    <row r="11514" spans="9:9" x14ac:dyDescent="0.25">
      <c r="I11514" s="23"/>
    </row>
    <row r="11515" spans="9:9" x14ac:dyDescent="0.25">
      <c r="I11515" s="23"/>
    </row>
    <row r="11516" spans="9:9" x14ac:dyDescent="0.25">
      <c r="I11516" s="23"/>
    </row>
    <row r="11517" spans="9:9" x14ac:dyDescent="0.25">
      <c r="I11517" s="23"/>
    </row>
    <row r="11518" spans="9:9" x14ac:dyDescent="0.25">
      <c r="I11518" s="23"/>
    </row>
    <row r="11519" spans="9:9" x14ac:dyDescent="0.25">
      <c r="I11519" s="23"/>
    </row>
    <row r="11520" spans="9:9" x14ac:dyDescent="0.25">
      <c r="I11520" s="23"/>
    </row>
    <row r="11521" spans="9:9" x14ac:dyDescent="0.25">
      <c r="I11521" s="23"/>
    </row>
    <row r="11522" spans="9:9" x14ac:dyDescent="0.25">
      <c r="I11522" s="23"/>
    </row>
    <row r="11523" spans="9:9" x14ac:dyDescent="0.25">
      <c r="I11523" s="23"/>
    </row>
    <row r="11524" spans="9:9" x14ac:dyDescent="0.25">
      <c r="I11524" s="23"/>
    </row>
    <row r="11525" spans="9:9" x14ac:dyDescent="0.25">
      <c r="I11525" s="23"/>
    </row>
    <row r="11526" spans="9:9" x14ac:dyDescent="0.25">
      <c r="I11526" s="23"/>
    </row>
    <row r="11527" spans="9:9" x14ac:dyDescent="0.25">
      <c r="I11527" s="23"/>
    </row>
    <row r="11528" spans="9:9" x14ac:dyDescent="0.25">
      <c r="I11528" s="23"/>
    </row>
    <row r="11529" spans="9:9" x14ac:dyDescent="0.25">
      <c r="I11529" s="23"/>
    </row>
    <row r="11530" spans="9:9" x14ac:dyDescent="0.25">
      <c r="I11530" s="23"/>
    </row>
    <row r="11531" spans="9:9" x14ac:dyDescent="0.25">
      <c r="I11531" s="23"/>
    </row>
    <row r="11532" spans="9:9" x14ac:dyDescent="0.25">
      <c r="I11532" s="23"/>
    </row>
    <row r="11533" spans="9:9" x14ac:dyDescent="0.25">
      <c r="I11533" s="23"/>
    </row>
    <row r="11534" spans="9:9" x14ac:dyDescent="0.25">
      <c r="I11534" s="23"/>
    </row>
    <row r="11535" spans="9:9" x14ac:dyDescent="0.25">
      <c r="I11535" s="23"/>
    </row>
    <row r="11536" spans="9:9" x14ac:dyDescent="0.25">
      <c r="I11536" s="23"/>
    </row>
    <row r="11537" spans="9:9" x14ac:dyDescent="0.25">
      <c r="I11537" s="23"/>
    </row>
    <row r="11538" spans="9:9" x14ac:dyDescent="0.25">
      <c r="I11538" s="23"/>
    </row>
    <row r="11539" spans="9:9" x14ac:dyDescent="0.25">
      <c r="I11539" s="23"/>
    </row>
    <row r="11540" spans="9:9" x14ac:dyDescent="0.25">
      <c r="I11540" s="23"/>
    </row>
    <row r="11541" spans="9:9" x14ac:dyDescent="0.25">
      <c r="I11541" s="23"/>
    </row>
    <row r="11542" spans="9:9" x14ac:dyDescent="0.25">
      <c r="I11542" s="23"/>
    </row>
    <row r="11543" spans="9:9" x14ac:dyDescent="0.25">
      <c r="I11543" s="23"/>
    </row>
    <row r="11544" spans="9:9" x14ac:dyDescent="0.25">
      <c r="I11544" s="23"/>
    </row>
    <row r="11545" spans="9:9" x14ac:dyDescent="0.25">
      <c r="I11545" s="23"/>
    </row>
    <row r="11546" spans="9:9" x14ac:dyDescent="0.25">
      <c r="I11546" s="23"/>
    </row>
    <row r="11547" spans="9:9" x14ac:dyDescent="0.25">
      <c r="I11547" s="23"/>
    </row>
    <row r="11548" spans="9:9" x14ac:dyDescent="0.25">
      <c r="I11548" s="23"/>
    </row>
    <row r="11549" spans="9:9" x14ac:dyDescent="0.25">
      <c r="I11549" s="23"/>
    </row>
    <row r="11550" spans="9:9" x14ac:dyDescent="0.25">
      <c r="I11550" s="23"/>
    </row>
    <row r="11551" spans="9:9" x14ac:dyDescent="0.25">
      <c r="I11551" s="23"/>
    </row>
    <row r="11552" spans="9:9" x14ac:dyDescent="0.25">
      <c r="I11552" s="23"/>
    </row>
    <row r="11553" spans="9:9" x14ac:dyDescent="0.25">
      <c r="I11553" s="23"/>
    </row>
    <row r="11554" spans="9:9" x14ac:dyDescent="0.25">
      <c r="I11554" s="23"/>
    </row>
    <row r="11555" spans="9:9" x14ac:dyDescent="0.25">
      <c r="I11555" s="23"/>
    </row>
    <row r="11556" spans="9:9" x14ac:dyDescent="0.25">
      <c r="I11556" s="23"/>
    </row>
    <row r="11557" spans="9:9" x14ac:dyDescent="0.25">
      <c r="I11557" s="23"/>
    </row>
    <row r="11558" spans="9:9" x14ac:dyDescent="0.25">
      <c r="I11558" s="23"/>
    </row>
    <row r="11559" spans="9:9" x14ac:dyDescent="0.25">
      <c r="I11559" s="23"/>
    </row>
    <row r="11560" spans="9:9" x14ac:dyDescent="0.25">
      <c r="I11560" s="23"/>
    </row>
    <row r="11561" spans="9:9" x14ac:dyDescent="0.25">
      <c r="I11561" s="23"/>
    </row>
    <row r="11562" spans="9:9" x14ac:dyDescent="0.25">
      <c r="I11562" s="23"/>
    </row>
    <row r="11563" spans="9:9" x14ac:dyDescent="0.25">
      <c r="I11563" s="23"/>
    </row>
    <row r="11564" spans="9:9" x14ac:dyDescent="0.25">
      <c r="I11564" s="23"/>
    </row>
    <row r="11565" spans="9:9" x14ac:dyDescent="0.25">
      <c r="I11565" s="23"/>
    </row>
    <row r="11566" spans="9:9" x14ac:dyDescent="0.25">
      <c r="I11566" s="23"/>
    </row>
    <row r="11567" spans="9:9" x14ac:dyDescent="0.25">
      <c r="I11567" s="23"/>
    </row>
    <row r="11568" spans="9:9" x14ac:dyDescent="0.25">
      <c r="I11568" s="23"/>
    </row>
    <row r="11569" spans="9:9" x14ac:dyDescent="0.25">
      <c r="I11569" s="23"/>
    </row>
    <row r="11570" spans="9:9" x14ac:dyDescent="0.25">
      <c r="I11570" s="23"/>
    </row>
    <row r="11571" spans="9:9" x14ac:dyDescent="0.25">
      <c r="I11571" s="23"/>
    </row>
    <row r="11572" spans="9:9" x14ac:dyDescent="0.25">
      <c r="I11572" s="23"/>
    </row>
    <row r="11573" spans="9:9" x14ac:dyDescent="0.25">
      <c r="I11573" s="23"/>
    </row>
    <row r="11574" spans="9:9" x14ac:dyDescent="0.25">
      <c r="I11574" s="23"/>
    </row>
    <row r="11575" spans="9:9" x14ac:dyDescent="0.25">
      <c r="I11575" s="23"/>
    </row>
    <row r="11576" spans="9:9" x14ac:dyDescent="0.25">
      <c r="I11576" s="23"/>
    </row>
    <row r="11577" spans="9:9" x14ac:dyDescent="0.25">
      <c r="I11577" s="23"/>
    </row>
    <row r="11578" spans="9:9" x14ac:dyDescent="0.25">
      <c r="I11578" s="23"/>
    </row>
    <row r="11579" spans="9:9" x14ac:dyDescent="0.25">
      <c r="I11579" s="23"/>
    </row>
    <row r="11580" spans="9:9" x14ac:dyDescent="0.25">
      <c r="I11580" s="23"/>
    </row>
    <row r="11581" spans="9:9" x14ac:dyDescent="0.25">
      <c r="I11581" s="23"/>
    </row>
    <row r="11582" spans="9:9" x14ac:dyDescent="0.25">
      <c r="I11582" s="23"/>
    </row>
    <row r="11583" spans="9:9" x14ac:dyDescent="0.25">
      <c r="I11583" s="23"/>
    </row>
    <row r="11584" spans="9:9" x14ac:dyDescent="0.25">
      <c r="I11584" s="23"/>
    </row>
    <row r="11585" spans="9:9" x14ac:dyDescent="0.25">
      <c r="I11585" s="23"/>
    </row>
    <row r="11586" spans="9:9" x14ac:dyDescent="0.25">
      <c r="I11586" s="23"/>
    </row>
    <row r="11587" spans="9:9" x14ac:dyDescent="0.25">
      <c r="I11587" s="23"/>
    </row>
    <row r="11588" spans="9:9" x14ac:dyDescent="0.25">
      <c r="I11588" s="23"/>
    </row>
    <row r="11589" spans="9:9" x14ac:dyDescent="0.25">
      <c r="I11589" s="23"/>
    </row>
    <row r="11590" spans="9:9" x14ac:dyDescent="0.25">
      <c r="I11590" s="23"/>
    </row>
    <row r="11591" spans="9:9" x14ac:dyDescent="0.25">
      <c r="I11591" s="23"/>
    </row>
    <row r="11592" spans="9:9" x14ac:dyDescent="0.25">
      <c r="I11592" s="23"/>
    </row>
    <row r="11593" spans="9:9" x14ac:dyDescent="0.25">
      <c r="I11593" s="23"/>
    </row>
    <row r="11594" spans="9:9" x14ac:dyDescent="0.25">
      <c r="I11594" s="23"/>
    </row>
    <row r="11595" spans="9:9" x14ac:dyDescent="0.25">
      <c r="I11595" s="23"/>
    </row>
    <row r="11596" spans="9:9" x14ac:dyDescent="0.25">
      <c r="I11596" s="23"/>
    </row>
    <row r="11597" spans="9:9" x14ac:dyDescent="0.25">
      <c r="I11597" s="23"/>
    </row>
    <row r="11598" spans="9:9" x14ac:dyDescent="0.25">
      <c r="I11598" s="23"/>
    </row>
    <row r="11599" spans="9:9" x14ac:dyDescent="0.25">
      <c r="I11599" s="23"/>
    </row>
    <row r="11600" spans="9:9" x14ac:dyDescent="0.25">
      <c r="I11600" s="23"/>
    </row>
    <row r="11601" spans="9:9" x14ac:dyDescent="0.25">
      <c r="I11601" s="23"/>
    </row>
    <row r="11602" spans="9:9" x14ac:dyDescent="0.25">
      <c r="I11602" s="23"/>
    </row>
    <row r="11603" spans="9:9" x14ac:dyDescent="0.25">
      <c r="I11603" s="23"/>
    </row>
    <row r="11604" spans="9:9" x14ac:dyDescent="0.25">
      <c r="I11604" s="23"/>
    </row>
    <row r="11605" spans="9:9" x14ac:dyDescent="0.25">
      <c r="I11605" s="23"/>
    </row>
    <row r="11606" spans="9:9" x14ac:dyDescent="0.25">
      <c r="I11606" s="23"/>
    </row>
    <row r="11607" spans="9:9" x14ac:dyDescent="0.25">
      <c r="I11607" s="23"/>
    </row>
    <row r="11608" spans="9:9" x14ac:dyDescent="0.25">
      <c r="I11608" s="23"/>
    </row>
    <row r="11609" spans="9:9" x14ac:dyDescent="0.25">
      <c r="I11609" s="23"/>
    </row>
    <row r="11610" spans="9:9" x14ac:dyDescent="0.25">
      <c r="I11610" s="23"/>
    </row>
    <row r="11611" spans="9:9" x14ac:dyDescent="0.25">
      <c r="I11611" s="23"/>
    </row>
    <row r="11612" spans="9:9" x14ac:dyDescent="0.25">
      <c r="I11612" s="23"/>
    </row>
    <row r="11613" spans="9:9" x14ac:dyDescent="0.25">
      <c r="I11613" s="23"/>
    </row>
    <row r="11614" spans="9:9" x14ac:dyDescent="0.25">
      <c r="I11614" s="23"/>
    </row>
    <row r="11615" spans="9:9" x14ac:dyDescent="0.25">
      <c r="I11615" s="23"/>
    </row>
    <row r="11616" spans="9:9" x14ac:dyDescent="0.25">
      <c r="I11616" s="23"/>
    </row>
    <row r="11617" spans="9:9" x14ac:dyDescent="0.25">
      <c r="I11617" s="23"/>
    </row>
    <row r="11618" spans="9:9" x14ac:dyDescent="0.25">
      <c r="I11618" s="23"/>
    </row>
    <row r="11619" spans="9:9" x14ac:dyDescent="0.25">
      <c r="I11619" s="23"/>
    </row>
    <row r="11620" spans="9:9" x14ac:dyDescent="0.25">
      <c r="I11620" s="23"/>
    </row>
    <row r="11621" spans="9:9" x14ac:dyDescent="0.25">
      <c r="I11621" s="23"/>
    </row>
    <row r="11622" spans="9:9" x14ac:dyDescent="0.25">
      <c r="I11622" s="23"/>
    </row>
    <row r="11623" spans="9:9" x14ac:dyDescent="0.25">
      <c r="I11623" s="23"/>
    </row>
    <row r="11624" spans="9:9" x14ac:dyDescent="0.25">
      <c r="I11624" s="23"/>
    </row>
    <row r="11625" spans="9:9" x14ac:dyDescent="0.25">
      <c r="I11625" s="23"/>
    </row>
    <row r="11626" spans="9:9" x14ac:dyDescent="0.25">
      <c r="I11626" s="23"/>
    </row>
    <row r="11627" spans="9:9" x14ac:dyDescent="0.25">
      <c r="I11627" s="23"/>
    </row>
    <row r="11628" spans="9:9" x14ac:dyDescent="0.25">
      <c r="I11628" s="23"/>
    </row>
    <row r="11629" spans="9:9" x14ac:dyDescent="0.25">
      <c r="I11629" s="23"/>
    </row>
    <row r="11630" spans="9:9" x14ac:dyDescent="0.25">
      <c r="I11630" s="23"/>
    </row>
    <row r="11631" spans="9:9" x14ac:dyDescent="0.25">
      <c r="I11631" s="23"/>
    </row>
    <row r="11632" spans="9:9" x14ac:dyDescent="0.25">
      <c r="I11632" s="23"/>
    </row>
    <row r="11633" spans="9:9" x14ac:dyDescent="0.25">
      <c r="I11633" s="23"/>
    </row>
    <row r="11634" spans="9:9" x14ac:dyDescent="0.25">
      <c r="I11634" s="23"/>
    </row>
    <row r="11635" spans="9:9" x14ac:dyDescent="0.25">
      <c r="I11635" s="23"/>
    </row>
    <row r="11636" spans="9:9" x14ac:dyDescent="0.25">
      <c r="I11636" s="23"/>
    </row>
    <row r="11637" spans="9:9" x14ac:dyDescent="0.25">
      <c r="I11637" s="23"/>
    </row>
    <row r="11638" spans="9:9" x14ac:dyDescent="0.25">
      <c r="I11638" s="23"/>
    </row>
    <row r="11639" spans="9:9" x14ac:dyDescent="0.25">
      <c r="I11639" s="23"/>
    </row>
    <row r="11640" spans="9:9" x14ac:dyDescent="0.25">
      <c r="I11640" s="23"/>
    </row>
    <row r="11641" spans="9:9" x14ac:dyDescent="0.25">
      <c r="I11641" s="23"/>
    </row>
    <row r="11642" spans="9:9" x14ac:dyDescent="0.25">
      <c r="I11642" s="23"/>
    </row>
    <row r="11643" spans="9:9" x14ac:dyDescent="0.25">
      <c r="I11643" s="23"/>
    </row>
    <row r="11644" spans="9:9" x14ac:dyDescent="0.25">
      <c r="I11644" s="23"/>
    </row>
    <row r="11645" spans="9:9" x14ac:dyDescent="0.25">
      <c r="I11645" s="23"/>
    </row>
    <row r="11646" spans="9:9" x14ac:dyDescent="0.25">
      <c r="I11646" s="23"/>
    </row>
    <row r="11647" spans="9:9" x14ac:dyDescent="0.25">
      <c r="I11647" s="23"/>
    </row>
    <row r="11648" spans="9:9" x14ac:dyDescent="0.25">
      <c r="I11648" s="23"/>
    </row>
    <row r="11649" spans="9:9" x14ac:dyDescent="0.25">
      <c r="I11649" s="23"/>
    </row>
    <row r="11650" spans="9:9" x14ac:dyDescent="0.25">
      <c r="I11650" s="23"/>
    </row>
    <row r="11651" spans="9:9" x14ac:dyDescent="0.25">
      <c r="I11651" s="23"/>
    </row>
    <row r="11652" spans="9:9" x14ac:dyDescent="0.25">
      <c r="I11652" s="23"/>
    </row>
    <row r="11653" spans="9:9" x14ac:dyDescent="0.25">
      <c r="I11653" s="23"/>
    </row>
    <row r="11654" spans="9:9" x14ac:dyDescent="0.25">
      <c r="I11654" s="23"/>
    </row>
    <row r="11655" spans="9:9" x14ac:dyDescent="0.25">
      <c r="I11655" s="23"/>
    </row>
    <row r="11656" spans="9:9" x14ac:dyDescent="0.25">
      <c r="I11656" s="23"/>
    </row>
    <row r="11657" spans="9:9" x14ac:dyDescent="0.25">
      <c r="I11657" s="23"/>
    </row>
    <row r="11658" spans="9:9" x14ac:dyDescent="0.25">
      <c r="I11658" s="23"/>
    </row>
    <row r="11659" spans="9:9" x14ac:dyDescent="0.25">
      <c r="I11659" s="23"/>
    </row>
    <row r="11660" spans="9:9" x14ac:dyDescent="0.25">
      <c r="I11660" s="23"/>
    </row>
    <row r="11661" spans="9:9" x14ac:dyDescent="0.25">
      <c r="I11661" s="23"/>
    </row>
    <row r="11662" spans="9:9" x14ac:dyDescent="0.25">
      <c r="I11662" s="23"/>
    </row>
    <row r="11663" spans="9:9" x14ac:dyDescent="0.25">
      <c r="I11663" s="23"/>
    </row>
    <row r="11664" spans="9:9" x14ac:dyDescent="0.25">
      <c r="I11664" s="23"/>
    </row>
    <row r="11665" spans="9:9" x14ac:dyDescent="0.25">
      <c r="I11665" s="23"/>
    </row>
    <row r="11666" spans="9:9" x14ac:dyDescent="0.25">
      <c r="I11666" s="23"/>
    </row>
    <row r="11667" spans="9:9" x14ac:dyDescent="0.25">
      <c r="I11667" s="23"/>
    </row>
    <row r="11668" spans="9:9" x14ac:dyDescent="0.25">
      <c r="I11668" s="23"/>
    </row>
    <row r="11669" spans="9:9" x14ac:dyDescent="0.25">
      <c r="I11669" s="23"/>
    </row>
    <row r="11670" spans="9:9" x14ac:dyDescent="0.25">
      <c r="I11670" s="23"/>
    </row>
    <row r="11671" spans="9:9" x14ac:dyDescent="0.25">
      <c r="I11671" s="23"/>
    </row>
    <row r="11672" spans="9:9" x14ac:dyDescent="0.25">
      <c r="I11672" s="23"/>
    </row>
    <row r="11673" spans="9:9" x14ac:dyDescent="0.25">
      <c r="I11673" s="23"/>
    </row>
    <row r="11674" spans="9:9" x14ac:dyDescent="0.25">
      <c r="I11674" s="23"/>
    </row>
    <row r="11675" spans="9:9" x14ac:dyDescent="0.25">
      <c r="I11675" s="23"/>
    </row>
    <row r="11676" spans="9:9" x14ac:dyDescent="0.25">
      <c r="I11676" s="23"/>
    </row>
    <row r="11677" spans="9:9" x14ac:dyDescent="0.25">
      <c r="I11677" s="23"/>
    </row>
    <row r="11678" spans="9:9" x14ac:dyDescent="0.25">
      <c r="I11678" s="23"/>
    </row>
    <row r="11679" spans="9:9" x14ac:dyDescent="0.25">
      <c r="I11679" s="23"/>
    </row>
    <row r="11680" spans="9:9" x14ac:dyDescent="0.25">
      <c r="I11680" s="23"/>
    </row>
    <row r="11681" spans="9:9" x14ac:dyDescent="0.25">
      <c r="I11681" s="23"/>
    </row>
    <row r="11682" spans="9:9" x14ac:dyDescent="0.25">
      <c r="I11682" s="23"/>
    </row>
    <row r="11683" spans="9:9" x14ac:dyDescent="0.25">
      <c r="I11683" s="23"/>
    </row>
    <row r="11684" spans="9:9" x14ac:dyDescent="0.25">
      <c r="I11684" s="23"/>
    </row>
    <row r="11685" spans="9:9" x14ac:dyDescent="0.25">
      <c r="I11685" s="23"/>
    </row>
    <row r="11686" spans="9:9" x14ac:dyDescent="0.25">
      <c r="I11686" s="23"/>
    </row>
    <row r="11687" spans="9:9" x14ac:dyDescent="0.25">
      <c r="I11687" s="23"/>
    </row>
    <row r="11688" spans="9:9" x14ac:dyDescent="0.25">
      <c r="I11688" s="23"/>
    </row>
    <row r="11689" spans="9:9" x14ac:dyDescent="0.25">
      <c r="I11689" s="23"/>
    </row>
    <row r="11690" spans="9:9" x14ac:dyDescent="0.25">
      <c r="I11690" s="23"/>
    </row>
    <row r="11691" spans="9:9" x14ac:dyDescent="0.25">
      <c r="I11691" s="23"/>
    </row>
    <row r="11692" spans="9:9" x14ac:dyDescent="0.25">
      <c r="I11692" s="23"/>
    </row>
    <row r="11693" spans="9:9" x14ac:dyDescent="0.25">
      <c r="I11693" s="23"/>
    </row>
    <row r="11694" spans="9:9" x14ac:dyDescent="0.25">
      <c r="I11694" s="23"/>
    </row>
    <row r="11695" spans="9:9" x14ac:dyDescent="0.25">
      <c r="I11695" s="23"/>
    </row>
    <row r="11696" spans="9:9" x14ac:dyDescent="0.25">
      <c r="I11696" s="23"/>
    </row>
    <row r="11697" spans="9:9" x14ac:dyDescent="0.25">
      <c r="I11697" s="23"/>
    </row>
    <row r="11698" spans="9:9" x14ac:dyDescent="0.25">
      <c r="I11698" s="23"/>
    </row>
    <row r="11699" spans="9:9" x14ac:dyDescent="0.25">
      <c r="I11699" s="23"/>
    </row>
    <row r="11700" spans="9:9" x14ac:dyDescent="0.25">
      <c r="I11700" s="23"/>
    </row>
    <row r="11701" spans="9:9" x14ac:dyDescent="0.25">
      <c r="I11701" s="23"/>
    </row>
    <row r="11702" spans="9:9" x14ac:dyDescent="0.25">
      <c r="I11702" s="23"/>
    </row>
    <row r="11703" spans="9:9" x14ac:dyDescent="0.25">
      <c r="I11703" s="23"/>
    </row>
    <row r="11704" spans="9:9" x14ac:dyDescent="0.25">
      <c r="I11704" s="23"/>
    </row>
    <row r="11705" spans="9:9" x14ac:dyDescent="0.25">
      <c r="I11705" s="23"/>
    </row>
    <row r="11706" spans="9:9" x14ac:dyDescent="0.25">
      <c r="I11706" s="23"/>
    </row>
    <row r="11707" spans="9:9" x14ac:dyDescent="0.25">
      <c r="I11707" s="23"/>
    </row>
    <row r="11708" spans="9:9" x14ac:dyDescent="0.25">
      <c r="I11708" s="23"/>
    </row>
    <row r="11709" spans="9:9" x14ac:dyDescent="0.25">
      <c r="I11709" s="23"/>
    </row>
    <row r="11710" spans="9:9" x14ac:dyDescent="0.25">
      <c r="I11710" s="23"/>
    </row>
    <row r="11711" spans="9:9" x14ac:dyDescent="0.25">
      <c r="I11711" s="23"/>
    </row>
    <row r="11712" spans="9:9" x14ac:dyDescent="0.25">
      <c r="I11712" s="23"/>
    </row>
    <row r="11713" spans="9:9" x14ac:dyDescent="0.25">
      <c r="I11713" s="23"/>
    </row>
    <row r="11714" spans="9:9" x14ac:dyDescent="0.25">
      <c r="I11714" s="23"/>
    </row>
    <row r="11715" spans="9:9" x14ac:dyDescent="0.25">
      <c r="I11715" s="23"/>
    </row>
    <row r="11716" spans="9:9" x14ac:dyDescent="0.25">
      <c r="I11716" s="23"/>
    </row>
    <row r="11717" spans="9:9" x14ac:dyDescent="0.25">
      <c r="I11717" s="23"/>
    </row>
    <row r="11718" spans="9:9" x14ac:dyDescent="0.25">
      <c r="I11718" s="23"/>
    </row>
    <row r="11719" spans="9:9" x14ac:dyDescent="0.25">
      <c r="I11719" s="23"/>
    </row>
    <row r="11720" spans="9:9" x14ac:dyDescent="0.25">
      <c r="I11720" s="23"/>
    </row>
    <row r="11721" spans="9:9" x14ac:dyDescent="0.25">
      <c r="I11721" s="23"/>
    </row>
    <row r="11722" spans="9:9" x14ac:dyDescent="0.25">
      <c r="I11722" s="23"/>
    </row>
    <row r="11723" spans="9:9" x14ac:dyDescent="0.25">
      <c r="I11723" s="23"/>
    </row>
    <row r="11724" spans="9:9" x14ac:dyDescent="0.25">
      <c r="I11724" s="23"/>
    </row>
    <row r="11725" spans="9:9" x14ac:dyDescent="0.25">
      <c r="I11725" s="23"/>
    </row>
    <row r="11726" spans="9:9" x14ac:dyDescent="0.25">
      <c r="I11726" s="23"/>
    </row>
    <row r="11727" spans="9:9" x14ac:dyDescent="0.25">
      <c r="I11727" s="23"/>
    </row>
    <row r="11728" spans="9:9" x14ac:dyDescent="0.25">
      <c r="I11728" s="23"/>
    </row>
    <row r="11729" spans="9:9" x14ac:dyDescent="0.25">
      <c r="I11729" s="23"/>
    </row>
    <row r="11730" spans="9:9" x14ac:dyDescent="0.25">
      <c r="I11730" s="23"/>
    </row>
    <row r="11731" spans="9:9" x14ac:dyDescent="0.25">
      <c r="I11731" s="23"/>
    </row>
    <row r="11732" spans="9:9" x14ac:dyDescent="0.25">
      <c r="I11732" s="23"/>
    </row>
    <row r="11733" spans="9:9" x14ac:dyDescent="0.25">
      <c r="I11733" s="23"/>
    </row>
    <row r="11734" spans="9:9" x14ac:dyDescent="0.25">
      <c r="I11734" s="23"/>
    </row>
    <row r="11735" spans="9:9" x14ac:dyDescent="0.25">
      <c r="I11735" s="23"/>
    </row>
    <row r="11736" spans="9:9" x14ac:dyDescent="0.25">
      <c r="I11736" s="23"/>
    </row>
    <row r="11737" spans="9:9" x14ac:dyDescent="0.25">
      <c r="I11737" s="23"/>
    </row>
    <row r="11738" spans="9:9" x14ac:dyDescent="0.25">
      <c r="I11738" s="23"/>
    </row>
    <row r="11739" spans="9:9" x14ac:dyDescent="0.25">
      <c r="I11739" s="23"/>
    </row>
    <row r="11740" spans="9:9" x14ac:dyDescent="0.25">
      <c r="I11740" s="23"/>
    </row>
    <row r="11741" spans="9:9" x14ac:dyDescent="0.25">
      <c r="I11741" s="23"/>
    </row>
    <row r="11742" spans="9:9" x14ac:dyDescent="0.25">
      <c r="I11742" s="23"/>
    </row>
    <row r="11743" spans="9:9" x14ac:dyDescent="0.25">
      <c r="I11743" s="23"/>
    </row>
    <row r="11744" spans="9:9" x14ac:dyDescent="0.25">
      <c r="I11744" s="23"/>
    </row>
    <row r="11745" spans="9:9" x14ac:dyDescent="0.25">
      <c r="I11745" s="23"/>
    </row>
    <row r="11746" spans="9:9" x14ac:dyDescent="0.25">
      <c r="I11746" s="23"/>
    </row>
    <row r="11747" spans="9:9" x14ac:dyDescent="0.25">
      <c r="I11747" s="23"/>
    </row>
    <row r="11748" spans="9:9" x14ac:dyDescent="0.25">
      <c r="I11748" s="23"/>
    </row>
    <row r="11749" spans="9:9" x14ac:dyDescent="0.25">
      <c r="I11749" s="23"/>
    </row>
    <row r="11750" spans="9:9" x14ac:dyDescent="0.25">
      <c r="I11750" s="23"/>
    </row>
    <row r="11751" spans="9:9" x14ac:dyDescent="0.25">
      <c r="I11751" s="23"/>
    </row>
    <row r="11752" spans="9:9" x14ac:dyDescent="0.25">
      <c r="I11752" s="23"/>
    </row>
    <row r="11753" spans="9:9" x14ac:dyDescent="0.25">
      <c r="I11753" s="23"/>
    </row>
    <row r="11754" spans="9:9" x14ac:dyDescent="0.25">
      <c r="I11754" s="23"/>
    </row>
    <row r="11755" spans="9:9" x14ac:dyDescent="0.25">
      <c r="I11755" s="23"/>
    </row>
    <row r="11756" spans="9:9" x14ac:dyDescent="0.25">
      <c r="I11756" s="23"/>
    </row>
    <row r="11757" spans="9:9" x14ac:dyDescent="0.25">
      <c r="I11757" s="23"/>
    </row>
    <row r="11758" spans="9:9" x14ac:dyDescent="0.25">
      <c r="I11758" s="23"/>
    </row>
    <row r="11759" spans="9:9" x14ac:dyDescent="0.25">
      <c r="I11759" s="23"/>
    </row>
    <row r="11760" spans="9:9" x14ac:dyDescent="0.25">
      <c r="I11760" s="23"/>
    </row>
    <row r="11761" spans="9:9" x14ac:dyDescent="0.25">
      <c r="I11761" s="23"/>
    </row>
    <row r="11762" spans="9:9" x14ac:dyDescent="0.25">
      <c r="I11762" s="23"/>
    </row>
    <row r="11763" spans="9:9" x14ac:dyDescent="0.25">
      <c r="I11763" s="23"/>
    </row>
    <row r="11764" spans="9:9" x14ac:dyDescent="0.25">
      <c r="I11764" s="23"/>
    </row>
    <row r="11765" spans="9:9" x14ac:dyDescent="0.25">
      <c r="I11765" s="23"/>
    </row>
    <row r="11766" spans="9:9" x14ac:dyDescent="0.25">
      <c r="I11766" s="23"/>
    </row>
    <row r="11767" spans="9:9" x14ac:dyDescent="0.25">
      <c r="I11767" s="23"/>
    </row>
    <row r="11768" spans="9:9" x14ac:dyDescent="0.25">
      <c r="I11768" s="23"/>
    </row>
    <row r="11769" spans="9:9" x14ac:dyDescent="0.25">
      <c r="I11769" s="23"/>
    </row>
    <row r="11770" spans="9:9" x14ac:dyDescent="0.25">
      <c r="I11770" s="23"/>
    </row>
    <row r="11771" spans="9:9" x14ac:dyDescent="0.25">
      <c r="I11771" s="23"/>
    </row>
    <row r="11772" spans="9:9" x14ac:dyDescent="0.25">
      <c r="I11772" s="23"/>
    </row>
    <row r="11773" spans="9:9" x14ac:dyDescent="0.25">
      <c r="I11773" s="23"/>
    </row>
    <row r="11774" spans="9:9" x14ac:dyDescent="0.25">
      <c r="I11774" s="23"/>
    </row>
    <row r="11775" spans="9:9" x14ac:dyDescent="0.25">
      <c r="I11775" s="23"/>
    </row>
    <row r="11776" spans="9:9" x14ac:dyDescent="0.25">
      <c r="I11776" s="23"/>
    </row>
    <row r="11777" spans="9:9" x14ac:dyDescent="0.25">
      <c r="I11777" s="23"/>
    </row>
    <row r="11778" spans="9:9" x14ac:dyDescent="0.25">
      <c r="I11778" s="23"/>
    </row>
    <row r="11779" spans="9:9" x14ac:dyDescent="0.25">
      <c r="I11779" s="23"/>
    </row>
    <row r="11780" spans="9:9" x14ac:dyDescent="0.25">
      <c r="I11780" s="23"/>
    </row>
    <row r="11781" spans="9:9" x14ac:dyDescent="0.25">
      <c r="I11781" s="23"/>
    </row>
    <row r="11782" spans="9:9" x14ac:dyDescent="0.25">
      <c r="I11782" s="23"/>
    </row>
    <row r="11783" spans="9:9" x14ac:dyDescent="0.25">
      <c r="I11783" s="23"/>
    </row>
    <row r="11784" spans="9:9" x14ac:dyDescent="0.25">
      <c r="I11784" s="23"/>
    </row>
    <row r="11785" spans="9:9" x14ac:dyDescent="0.25">
      <c r="I11785" s="23"/>
    </row>
    <row r="11786" spans="9:9" x14ac:dyDescent="0.25">
      <c r="I11786" s="23"/>
    </row>
    <row r="11787" spans="9:9" x14ac:dyDescent="0.25">
      <c r="I11787" s="23"/>
    </row>
    <row r="11788" spans="9:9" x14ac:dyDescent="0.25">
      <c r="I11788" s="23"/>
    </row>
    <row r="11789" spans="9:9" x14ac:dyDescent="0.25">
      <c r="I11789" s="23"/>
    </row>
    <row r="11790" spans="9:9" x14ac:dyDescent="0.25">
      <c r="I11790" s="23"/>
    </row>
    <row r="11791" spans="9:9" x14ac:dyDescent="0.25">
      <c r="I11791" s="23"/>
    </row>
    <row r="11792" spans="9:9" x14ac:dyDescent="0.25">
      <c r="I11792" s="23"/>
    </row>
    <row r="11793" spans="9:9" x14ac:dyDescent="0.25">
      <c r="I11793" s="23"/>
    </row>
    <row r="11794" spans="9:9" x14ac:dyDescent="0.25">
      <c r="I11794" s="23"/>
    </row>
    <row r="11795" spans="9:9" x14ac:dyDescent="0.25">
      <c r="I11795" s="23"/>
    </row>
    <row r="11796" spans="9:9" x14ac:dyDescent="0.25">
      <c r="I11796" s="23"/>
    </row>
    <row r="11797" spans="9:9" x14ac:dyDescent="0.25">
      <c r="I11797" s="23"/>
    </row>
    <row r="11798" spans="9:9" x14ac:dyDescent="0.25">
      <c r="I11798" s="23"/>
    </row>
    <row r="11799" spans="9:9" x14ac:dyDescent="0.25">
      <c r="I11799" s="23"/>
    </row>
    <row r="11800" spans="9:9" x14ac:dyDescent="0.25">
      <c r="I11800" s="23"/>
    </row>
    <row r="11801" spans="9:9" x14ac:dyDescent="0.25">
      <c r="I11801" s="23"/>
    </row>
    <row r="11802" spans="9:9" x14ac:dyDescent="0.25">
      <c r="I11802" s="23"/>
    </row>
    <row r="11803" spans="9:9" x14ac:dyDescent="0.25">
      <c r="I11803" s="23"/>
    </row>
    <row r="11804" spans="9:9" x14ac:dyDescent="0.25">
      <c r="I11804" s="23"/>
    </row>
    <row r="11805" spans="9:9" x14ac:dyDescent="0.25">
      <c r="I11805" s="23"/>
    </row>
    <row r="11806" spans="9:9" x14ac:dyDescent="0.25">
      <c r="I11806" s="23"/>
    </row>
    <row r="11807" spans="9:9" x14ac:dyDescent="0.25">
      <c r="I11807" s="23"/>
    </row>
    <row r="11808" spans="9:9" x14ac:dyDescent="0.25">
      <c r="I11808" s="23"/>
    </row>
    <row r="11809" spans="9:9" x14ac:dyDescent="0.25">
      <c r="I11809" s="23"/>
    </row>
    <row r="11810" spans="9:9" x14ac:dyDescent="0.25">
      <c r="I11810" s="23"/>
    </row>
    <row r="11811" spans="9:9" x14ac:dyDescent="0.25">
      <c r="I11811" s="23"/>
    </row>
    <row r="11812" spans="9:9" x14ac:dyDescent="0.25">
      <c r="I11812" s="23"/>
    </row>
    <row r="11813" spans="9:9" x14ac:dyDescent="0.25">
      <c r="I11813" s="23"/>
    </row>
    <row r="11814" spans="9:9" x14ac:dyDescent="0.25">
      <c r="I11814" s="23"/>
    </row>
    <row r="11815" spans="9:9" x14ac:dyDescent="0.25">
      <c r="I11815" s="23"/>
    </row>
    <row r="11816" spans="9:9" x14ac:dyDescent="0.25">
      <c r="I11816" s="23"/>
    </row>
    <row r="11817" spans="9:9" x14ac:dyDescent="0.25">
      <c r="I11817" s="23"/>
    </row>
    <row r="11818" spans="9:9" x14ac:dyDescent="0.25">
      <c r="I11818" s="23"/>
    </row>
    <row r="11819" spans="9:9" x14ac:dyDescent="0.25">
      <c r="I11819" s="23"/>
    </row>
    <row r="11820" spans="9:9" x14ac:dyDescent="0.25">
      <c r="I11820" s="23"/>
    </row>
    <row r="11821" spans="9:9" x14ac:dyDescent="0.25">
      <c r="I11821" s="23"/>
    </row>
    <row r="11822" spans="9:9" x14ac:dyDescent="0.25">
      <c r="I11822" s="23"/>
    </row>
    <row r="11823" spans="9:9" x14ac:dyDescent="0.25">
      <c r="I11823" s="23"/>
    </row>
    <row r="11824" spans="9:9" x14ac:dyDescent="0.25">
      <c r="I11824" s="23"/>
    </row>
    <row r="11825" spans="9:9" x14ac:dyDescent="0.25">
      <c r="I11825" s="23"/>
    </row>
    <row r="11826" spans="9:9" x14ac:dyDescent="0.25">
      <c r="I11826" s="23"/>
    </row>
    <row r="11827" spans="9:9" x14ac:dyDescent="0.25">
      <c r="I11827" s="23"/>
    </row>
    <row r="11828" spans="9:9" x14ac:dyDescent="0.25">
      <c r="I11828" s="23"/>
    </row>
    <row r="11829" spans="9:9" x14ac:dyDescent="0.25">
      <c r="I11829" s="23"/>
    </row>
    <row r="11830" spans="9:9" x14ac:dyDescent="0.25">
      <c r="I11830" s="23"/>
    </row>
    <row r="11831" spans="9:9" x14ac:dyDescent="0.25">
      <c r="I11831" s="23"/>
    </row>
    <row r="11832" spans="9:9" x14ac:dyDescent="0.25">
      <c r="I11832" s="23"/>
    </row>
    <row r="11833" spans="9:9" x14ac:dyDescent="0.25">
      <c r="I11833" s="23"/>
    </row>
    <row r="11834" spans="9:9" x14ac:dyDescent="0.25">
      <c r="I11834" s="23"/>
    </row>
    <row r="11835" spans="9:9" x14ac:dyDescent="0.25">
      <c r="I11835" s="23"/>
    </row>
    <row r="11836" spans="9:9" x14ac:dyDescent="0.25">
      <c r="I11836" s="23"/>
    </row>
    <row r="11837" spans="9:9" x14ac:dyDescent="0.25">
      <c r="I11837" s="23"/>
    </row>
    <row r="11838" spans="9:9" x14ac:dyDescent="0.25">
      <c r="I11838" s="23"/>
    </row>
    <row r="11839" spans="9:9" x14ac:dyDescent="0.25">
      <c r="I11839" s="23"/>
    </row>
    <row r="11840" spans="9:9" x14ac:dyDescent="0.25">
      <c r="I11840" s="23"/>
    </row>
    <row r="11841" spans="9:9" x14ac:dyDescent="0.25">
      <c r="I11841" s="23"/>
    </row>
    <row r="11842" spans="9:9" x14ac:dyDescent="0.25">
      <c r="I11842" s="23"/>
    </row>
    <row r="11843" spans="9:9" x14ac:dyDescent="0.25">
      <c r="I11843" s="23"/>
    </row>
    <row r="11844" spans="9:9" x14ac:dyDescent="0.25">
      <c r="I11844" s="23"/>
    </row>
    <row r="11845" spans="9:9" x14ac:dyDescent="0.25">
      <c r="I11845" s="23"/>
    </row>
    <row r="11846" spans="9:9" x14ac:dyDescent="0.25">
      <c r="I11846" s="23"/>
    </row>
    <row r="11847" spans="9:9" x14ac:dyDescent="0.25">
      <c r="I11847" s="23"/>
    </row>
    <row r="11848" spans="9:9" x14ac:dyDescent="0.25">
      <c r="I11848" s="23"/>
    </row>
    <row r="11849" spans="9:9" x14ac:dyDescent="0.25">
      <c r="I11849" s="23"/>
    </row>
    <row r="11850" spans="9:9" x14ac:dyDescent="0.25">
      <c r="I11850" s="23"/>
    </row>
    <row r="11851" spans="9:9" x14ac:dyDescent="0.25">
      <c r="I11851" s="23"/>
    </row>
    <row r="11852" spans="9:9" x14ac:dyDescent="0.25">
      <c r="I11852" s="23"/>
    </row>
    <row r="11853" spans="9:9" x14ac:dyDescent="0.25">
      <c r="I11853" s="23"/>
    </row>
    <row r="11854" spans="9:9" x14ac:dyDescent="0.25">
      <c r="I11854" s="23"/>
    </row>
    <row r="11855" spans="9:9" x14ac:dyDescent="0.25">
      <c r="I11855" s="23"/>
    </row>
    <row r="11856" spans="9:9" x14ac:dyDescent="0.25">
      <c r="I11856" s="23"/>
    </row>
    <row r="11857" spans="9:9" x14ac:dyDescent="0.25">
      <c r="I11857" s="23"/>
    </row>
    <row r="11858" spans="9:9" x14ac:dyDescent="0.25">
      <c r="I11858" s="23"/>
    </row>
    <row r="11859" spans="9:9" x14ac:dyDescent="0.25">
      <c r="I11859" s="23"/>
    </row>
    <row r="11860" spans="9:9" x14ac:dyDescent="0.25">
      <c r="I11860" s="23"/>
    </row>
    <row r="11861" spans="9:9" x14ac:dyDescent="0.25">
      <c r="I11861" s="23"/>
    </row>
    <row r="11862" spans="9:9" x14ac:dyDescent="0.25">
      <c r="I11862" s="23"/>
    </row>
    <row r="11863" spans="9:9" x14ac:dyDescent="0.25">
      <c r="I11863" s="23"/>
    </row>
    <row r="11864" spans="9:9" x14ac:dyDescent="0.25">
      <c r="I11864" s="23"/>
    </row>
    <row r="11865" spans="9:9" x14ac:dyDescent="0.25">
      <c r="I11865" s="23"/>
    </row>
    <row r="11866" spans="9:9" x14ac:dyDescent="0.25">
      <c r="I11866" s="23"/>
    </row>
    <row r="11867" spans="9:9" x14ac:dyDescent="0.25">
      <c r="I11867" s="23"/>
    </row>
    <row r="11868" spans="9:9" x14ac:dyDescent="0.25">
      <c r="I11868" s="23"/>
    </row>
    <row r="11869" spans="9:9" x14ac:dyDescent="0.25">
      <c r="I11869" s="23"/>
    </row>
    <row r="11870" spans="9:9" x14ac:dyDescent="0.25">
      <c r="I11870" s="23"/>
    </row>
    <row r="11871" spans="9:9" x14ac:dyDescent="0.25">
      <c r="I11871" s="23"/>
    </row>
    <row r="11872" spans="9:9" x14ac:dyDescent="0.25">
      <c r="I11872" s="23"/>
    </row>
    <row r="11873" spans="9:9" x14ac:dyDescent="0.25">
      <c r="I11873" s="23"/>
    </row>
    <row r="11874" spans="9:9" x14ac:dyDescent="0.25">
      <c r="I11874" s="23"/>
    </row>
    <row r="11875" spans="9:9" x14ac:dyDescent="0.25">
      <c r="I11875" s="23"/>
    </row>
    <row r="11876" spans="9:9" x14ac:dyDescent="0.25">
      <c r="I11876" s="23"/>
    </row>
    <row r="11877" spans="9:9" x14ac:dyDescent="0.25">
      <c r="I11877" s="23"/>
    </row>
    <row r="11878" spans="9:9" x14ac:dyDescent="0.25">
      <c r="I11878" s="23"/>
    </row>
    <row r="11879" spans="9:9" x14ac:dyDescent="0.25">
      <c r="I11879" s="23"/>
    </row>
    <row r="11880" spans="9:9" x14ac:dyDescent="0.25">
      <c r="I11880" s="23"/>
    </row>
    <row r="11881" spans="9:9" x14ac:dyDescent="0.25">
      <c r="I11881" s="23"/>
    </row>
    <row r="11882" spans="9:9" x14ac:dyDescent="0.25">
      <c r="I11882" s="23"/>
    </row>
    <row r="11883" spans="9:9" x14ac:dyDescent="0.25">
      <c r="I11883" s="23"/>
    </row>
    <row r="11884" spans="9:9" x14ac:dyDescent="0.25">
      <c r="I11884" s="23"/>
    </row>
    <row r="11885" spans="9:9" x14ac:dyDescent="0.25">
      <c r="I11885" s="23"/>
    </row>
    <row r="11886" spans="9:9" x14ac:dyDescent="0.25">
      <c r="I11886" s="23"/>
    </row>
    <row r="11887" spans="9:9" x14ac:dyDescent="0.25">
      <c r="I11887" s="23"/>
    </row>
    <row r="11888" spans="9:9" x14ac:dyDescent="0.25">
      <c r="I11888" s="23"/>
    </row>
    <row r="11889" spans="9:9" x14ac:dyDescent="0.25">
      <c r="I11889" s="23"/>
    </row>
    <row r="11890" spans="9:9" x14ac:dyDescent="0.25">
      <c r="I11890" s="23"/>
    </row>
    <row r="11891" spans="9:9" x14ac:dyDescent="0.25">
      <c r="I11891" s="23"/>
    </row>
    <row r="11892" spans="9:9" x14ac:dyDescent="0.25">
      <c r="I11892" s="23"/>
    </row>
    <row r="11893" spans="9:9" x14ac:dyDescent="0.25">
      <c r="I11893" s="23"/>
    </row>
    <row r="11894" spans="9:9" x14ac:dyDescent="0.25">
      <c r="I11894" s="23"/>
    </row>
    <row r="11895" spans="9:9" x14ac:dyDescent="0.25">
      <c r="I11895" s="23"/>
    </row>
    <row r="11896" spans="9:9" x14ac:dyDescent="0.25">
      <c r="I11896" s="23"/>
    </row>
    <row r="11897" spans="9:9" x14ac:dyDescent="0.25">
      <c r="I11897" s="23"/>
    </row>
    <row r="11898" spans="9:9" x14ac:dyDescent="0.25">
      <c r="I11898" s="23"/>
    </row>
    <row r="11899" spans="9:9" x14ac:dyDescent="0.25">
      <c r="I11899" s="23"/>
    </row>
    <row r="11900" spans="9:9" x14ac:dyDescent="0.25">
      <c r="I11900" s="23"/>
    </row>
    <row r="11901" spans="9:9" x14ac:dyDescent="0.25">
      <c r="I11901" s="23"/>
    </row>
    <row r="11902" spans="9:9" x14ac:dyDescent="0.25">
      <c r="I11902" s="23"/>
    </row>
    <row r="11903" spans="9:9" x14ac:dyDescent="0.25">
      <c r="I11903" s="23"/>
    </row>
    <row r="11904" spans="9:9" x14ac:dyDescent="0.25">
      <c r="I11904" s="23"/>
    </row>
    <row r="11905" spans="9:9" x14ac:dyDescent="0.25">
      <c r="I11905" s="23"/>
    </row>
    <row r="11906" spans="9:9" x14ac:dyDescent="0.25">
      <c r="I11906" s="23"/>
    </row>
    <row r="11907" spans="9:9" x14ac:dyDescent="0.25">
      <c r="I11907" s="23"/>
    </row>
    <row r="11908" spans="9:9" x14ac:dyDescent="0.25">
      <c r="I11908" s="23"/>
    </row>
    <row r="11909" spans="9:9" x14ac:dyDescent="0.25">
      <c r="I11909" s="23"/>
    </row>
    <row r="11910" spans="9:9" x14ac:dyDescent="0.25">
      <c r="I11910" s="23"/>
    </row>
    <row r="11911" spans="9:9" x14ac:dyDescent="0.25">
      <c r="I11911" s="23"/>
    </row>
    <row r="11912" spans="9:9" x14ac:dyDescent="0.25">
      <c r="I11912" s="23"/>
    </row>
    <row r="11913" spans="9:9" x14ac:dyDescent="0.25">
      <c r="I11913" s="23"/>
    </row>
    <row r="11914" spans="9:9" x14ac:dyDescent="0.25">
      <c r="I11914" s="23"/>
    </row>
    <row r="11915" spans="9:9" x14ac:dyDescent="0.25">
      <c r="I11915" s="23"/>
    </row>
    <row r="11916" spans="9:9" x14ac:dyDescent="0.25">
      <c r="I11916" s="23"/>
    </row>
    <row r="11917" spans="9:9" x14ac:dyDescent="0.25">
      <c r="I11917" s="23"/>
    </row>
    <row r="11918" spans="9:9" x14ac:dyDescent="0.25">
      <c r="I11918" s="23"/>
    </row>
    <row r="11919" spans="9:9" x14ac:dyDescent="0.25">
      <c r="I11919" s="23"/>
    </row>
    <row r="11920" spans="9:9" x14ac:dyDescent="0.25">
      <c r="I11920" s="23"/>
    </row>
    <row r="11921" spans="9:9" x14ac:dyDescent="0.25">
      <c r="I11921" s="23"/>
    </row>
    <row r="11922" spans="9:9" x14ac:dyDescent="0.25">
      <c r="I11922" s="23"/>
    </row>
    <row r="11923" spans="9:9" x14ac:dyDescent="0.25">
      <c r="I11923" s="23"/>
    </row>
    <row r="11924" spans="9:9" x14ac:dyDescent="0.25">
      <c r="I11924" s="23"/>
    </row>
    <row r="11925" spans="9:9" x14ac:dyDescent="0.25">
      <c r="I11925" s="23"/>
    </row>
    <row r="11926" spans="9:9" x14ac:dyDescent="0.25">
      <c r="I11926" s="23"/>
    </row>
    <row r="11927" spans="9:9" x14ac:dyDescent="0.25">
      <c r="I11927" s="23"/>
    </row>
    <row r="11928" spans="9:9" x14ac:dyDescent="0.25">
      <c r="I11928" s="23"/>
    </row>
    <row r="11929" spans="9:9" x14ac:dyDescent="0.25">
      <c r="I11929" s="23"/>
    </row>
    <row r="11930" spans="9:9" x14ac:dyDescent="0.25">
      <c r="I11930" s="23"/>
    </row>
    <row r="11931" spans="9:9" x14ac:dyDescent="0.25">
      <c r="I11931" s="23"/>
    </row>
    <row r="11932" spans="9:9" x14ac:dyDescent="0.25">
      <c r="I11932" s="23"/>
    </row>
    <row r="11933" spans="9:9" x14ac:dyDescent="0.25">
      <c r="I11933" s="23"/>
    </row>
    <row r="11934" spans="9:9" x14ac:dyDescent="0.25">
      <c r="I11934" s="23"/>
    </row>
    <row r="11935" spans="9:9" x14ac:dyDescent="0.25">
      <c r="I11935" s="23"/>
    </row>
    <row r="11936" spans="9:9" x14ac:dyDescent="0.25">
      <c r="I11936" s="23"/>
    </row>
    <row r="11937" spans="9:9" x14ac:dyDescent="0.25">
      <c r="I11937" s="23"/>
    </row>
    <row r="11938" spans="9:9" x14ac:dyDescent="0.25">
      <c r="I11938" s="23"/>
    </row>
    <row r="11939" spans="9:9" x14ac:dyDescent="0.25">
      <c r="I11939" s="23"/>
    </row>
    <row r="11940" spans="9:9" x14ac:dyDescent="0.25">
      <c r="I11940" s="23"/>
    </row>
    <row r="11941" spans="9:9" x14ac:dyDescent="0.25">
      <c r="I11941" s="23"/>
    </row>
    <row r="11942" spans="9:9" x14ac:dyDescent="0.25">
      <c r="I11942" s="23"/>
    </row>
    <row r="11943" spans="9:9" x14ac:dyDescent="0.25">
      <c r="I11943" s="23"/>
    </row>
    <row r="11944" spans="9:9" x14ac:dyDescent="0.25">
      <c r="I11944" s="23"/>
    </row>
    <row r="11945" spans="9:9" x14ac:dyDescent="0.25">
      <c r="I11945" s="23"/>
    </row>
    <row r="11946" spans="9:9" x14ac:dyDescent="0.25">
      <c r="I11946" s="23"/>
    </row>
    <row r="11947" spans="9:9" x14ac:dyDescent="0.25">
      <c r="I11947" s="23"/>
    </row>
    <row r="11948" spans="9:9" x14ac:dyDescent="0.25">
      <c r="I11948" s="23"/>
    </row>
    <row r="11949" spans="9:9" x14ac:dyDescent="0.25">
      <c r="I11949" s="23"/>
    </row>
    <row r="11950" spans="9:9" x14ac:dyDescent="0.25">
      <c r="I11950" s="23"/>
    </row>
    <row r="11951" spans="9:9" x14ac:dyDescent="0.25">
      <c r="I11951" s="23"/>
    </row>
    <row r="11952" spans="9:9" x14ac:dyDescent="0.25">
      <c r="I11952" s="23"/>
    </row>
    <row r="11953" spans="9:9" x14ac:dyDescent="0.25">
      <c r="I11953" s="23"/>
    </row>
    <row r="11954" spans="9:9" x14ac:dyDescent="0.25">
      <c r="I11954" s="23"/>
    </row>
    <row r="11955" spans="9:9" x14ac:dyDescent="0.25">
      <c r="I11955" s="23"/>
    </row>
    <row r="11956" spans="9:9" x14ac:dyDescent="0.25">
      <c r="I11956" s="23"/>
    </row>
    <row r="11957" spans="9:9" x14ac:dyDescent="0.25">
      <c r="I11957" s="23"/>
    </row>
    <row r="11958" spans="9:9" x14ac:dyDescent="0.25">
      <c r="I11958" s="23"/>
    </row>
    <row r="11959" spans="9:9" x14ac:dyDescent="0.25">
      <c r="I11959" s="23"/>
    </row>
    <row r="11960" spans="9:9" x14ac:dyDescent="0.25">
      <c r="I11960" s="23"/>
    </row>
    <row r="11961" spans="9:9" x14ac:dyDescent="0.25">
      <c r="I11961" s="23"/>
    </row>
    <row r="11962" spans="9:9" x14ac:dyDescent="0.25">
      <c r="I11962" s="23"/>
    </row>
    <row r="11963" spans="9:9" x14ac:dyDescent="0.25">
      <c r="I11963" s="23"/>
    </row>
    <row r="11964" spans="9:9" x14ac:dyDescent="0.25">
      <c r="I11964" s="23"/>
    </row>
    <row r="11965" spans="9:9" x14ac:dyDescent="0.25">
      <c r="I11965" s="23"/>
    </row>
    <row r="11966" spans="9:9" x14ac:dyDescent="0.25">
      <c r="I11966" s="23"/>
    </row>
    <row r="11967" spans="9:9" x14ac:dyDescent="0.25">
      <c r="I11967" s="23"/>
    </row>
    <row r="11968" spans="9:9" x14ac:dyDescent="0.25">
      <c r="I11968" s="23"/>
    </row>
    <row r="11969" spans="9:9" x14ac:dyDescent="0.25">
      <c r="I11969" s="23"/>
    </row>
    <row r="11970" spans="9:9" x14ac:dyDescent="0.25">
      <c r="I11970" s="23"/>
    </row>
    <row r="11971" spans="9:9" x14ac:dyDescent="0.25">
      <c r="I11971" s="23"/>
    </row>
    <row r="11972" spans="9:9" x14ac:dyDescent="0.25">
      <c r="I11972" s="23"/>
    </row>
    <row r="11973" spans="9:9" x14ac:dyDescent="0.25">
      <c r="I11973" s="23"/>
    </row>
    <row r="11974" spans="9:9" x14ac:dyDescent="0.25">
      <c r="I11974" s="23"/>
    </row>
    <row r="11975" spans="9:9" x14ac:dyDescent="0.25">
      <c r="I11975" s="23"/>
    </row>
    <row r="11976" spans="9:9" x14ac:dyDescent="0.25">
      <c r="I11976" s="23"/>
    </row>
    <row r="11977" spans="9:9" x14ac:dyDescent="0.25">
      <c r="I11977" s="23"/>
    </row>
    <row r="11978" spans="9:9" x14ac:dyDescent="0.25">
      <c r="I11978" s="23"/>
    </row>
    <row r="11979" spans="9:9" x14ac:dyDescent="0.25">
      <c r="I11979" s="23"/>
    </row>
    <row r="11980" spans="9:9" x14ac:dyDescent="0.25">
      <c r="I11980" s="23"/>
    </row>
    <row r="11981" spans="9:9" x14ac:dyDescent="0.25">
      <c r="I11981" s="23"/>
    </row>
    <row r="11982" spans="9:9" x14ac:dyDescent="0.25">
      <c r="I11982" s="23"/>
    </row>
    <row r="11983" spans="9:9" x14ac:dyDescent="0.25">
      <c r="I11983" s="23"/>
    </row>
    <row r="11984" spans="9:9" x14ac:dyDescent="0.25">
      <c r="I11984" s="23"/>
    </row>
    <row r="11985" spans="9:9" x14ac:dyDescent="0.25">
      <c r="I11985" s="23"/>
    </row>
    <row r="11986" spans="9:9" x14ac:dyDescent="0.25">
      <c r="I11986" s="23"/>
    </row>
    <row r="11987" spans="9:9" x14ac:dyDescent="0.25">
      <c r="I11987" s="23"/>
    </row>
    <row r="11988" spans="9:9" x14ac:dyDescent="0.25">
      <c r="I11988" s="23"/>
    </row>
    <row r="11989" spans="9:9" x14ac:dyDescent="0.25">
      <c r="I11989" s="23"/>
    </row>
    <row r="11990" spans="9:9" x14ac:dyDescent="0.25">
      <c r="I11990" s="23"/>
    </row>
    <row r="11991" spans="9:9" x14ac:dyDescent="0.25">
      <c r="I11991" s="23"/>
    </row>
    <row r="11992" spans="9:9" x14ac:dyDescent="0.25">
      <c r="I11992" s="23"/>
    </row>
    <row r="11993" spans="9:9" x14ac:dyDescent="0.25">
      <c r="I11993" s="23"/>
    </row>
    <row r="11994" spans="9:9" x14ac:dyDescent="0.25">
      <c r="I11994" s="23"/>
    </row>
    <row r="11995" spans="9:9" x14ac:dyDescent="0.25">
      <c r="I11995" s="23"/>
    </row>
    <row r="11996" spans="9:9" x14ac:dyDescent="0.25">
      <c r="I11996" s="23"/>
    </row>
    <row r="11997" spans="9:9" x14ac:dyDescent="0.25">
      <c r="I11997" s="23"/>
    </row>
    <row r="11998" spans="9:9" x14ac:dyDescent="0.25">
      <c r="I11998" s="23"/>
    </row>
    <row r="11999" spans="9:9" x14ac:dyDescent="0.25">
      <c r="I11999" s="23"/>
    </row>
    <row r="12000" spans="9:9" x14ac:dyDescent="0.25">
      <c r="I12000" s="23"/>
    </row>
    <row r="12001" spans="9:9" x14ac:dyDescent="0.25">
      <c r="I12001" s="23"/>
    </row>
    <row r="12002" spans="9:9" x14ac:dyDescent="0.25">
      <c r="I12002" s="23"/>
    </row>
    <row r="12003" spans="9:9" x14ac:dyDescent="0.25">
      <c r="I12003" s="23"/>
    </row>
    <row r="12004" spans="9:9" x14ac:dyDescent="0.25">
      <c r="I12004" s="23"/>
    </row>
    <row r="12005" spans="9:9" x14ac:dyDescent="0.25">
      <c r="I12005" s="23"/>
    </row>
    <row r="12006" spans="9:9" x14ac:dyDescent="0.25">
      <c r="I12006" s="23"/>
    </row>
    <row r="12007" spans="9:9" x14ac:dyDescent="0.25">
      <c r="I12007" s="23"/>
    </row>
    <row r="12008" spans="9:9" x14ac:dyDescent="0.25">
      <c r="I12008" s="23"/>
    </row>
    <row r="12009" spans="9:9" x14ac:dyDescent="0.25">
      <c r="I12009" s="23"/>
    </row>
    <row r="12010" spans="9:9" x14ac:dyDescent="0.25">
      <c r="I12010" s="23"/>
    </row>
    <row r="12011" spans="9:9" x14ac:dyDescent="0.25">
      <c r="I12011" s="23"/>
    </row>
    <row r="12012" spans="9:9" x14ac:dyDescent="0.25">
      <c r="I12012" s="23"/>
    </row>
    <row r="12013" spans="9:9" x14ac:dyDescent="0.25">
      <c r="I12013" s="23"/>
    </row>
    <row r="12014" spans="9:9" x14ac:dyDescent="0.25">
      <c r="I12014" s="23"/>
    </row>
    <row r="12015" spans="9:9" x14ac:dyDescent="0.25">
      <c r="I12015" s="23"/>
    </row>
    <row r="12016" spans="9:9" x14ac:dyDescent="0.25">
      <c r="I12016" s="23"/>
    </row>
    <row r="12017" spans="9:9" x14ac:dyDescent="0.25">
      <c r="I12017" s="23"/>
    </row>
    <row r="12018" spans="9:9" x14ac:dyDescent="0.25">
      <c r="I12018" s="23"/>
    </row>
    <row r="12019" spans="9:9" x14ac:dyDescent="0.25">
      <c r="I12019" s="23"/>
    </row>
    <row r="12020" spans="9:9" x14ac:dyDescent="0.25">
      <c r="I12020" s="23"/>
    </row>
    <row r="12021" spans="9:9" x14ac:dyDescent="0.25">
      <c r="I12021" s="23"/>
    </row>
    <row r="12022" spans="9:9" x14ac:dyDescent="0.25">
      <c r="I12022" s="23"/>
    </row>
    <row r="12023" spans="9:9" x14ac:dyDescent="0.25">
      <c r="I12023" s="23"/>
    </row>
    <row r="12024" spans="9:9" x14ac:dyDescent="0.25">
      <c r="I12024" s="23"/>
    </row>
    <row r="12025" spans="9:9" x14ac:dyDescent="0.25">
      <c r="I12025" s="23"/>
    </row>
    <row r="12026" spans="9:9" x14ac:dyDescent="0.25">
      <c r="I12026" s="23"/>
    </row>
    <row r="12027" spans="9:9" x14ac:dyDescent="0.25">
      <c r="I12027" s="23"/>
    </row>
    <row r="12028" spans="9:9" x14ac:dyDescent="0.25">
      <c r="I12028" s="23"/>
    </row>
    <row r="12029" spans="9:9" x14ac:dyDescent="0.25">
      <c r="I12029" s="23"/>
    </row>
    <row r="12030" spans="9:9" x14ac:dyDescent="0.25">
      <c r="I12030" s="23"/>
    </row>
    <row r="12031" spans="9:9" x14ac:dyDescent="0.25">
      <c r="I12031" s="23"/>
    </row>
    <row r="12032" spans="9:9" x14ac:dyDescent="0.25">
      <c r="I12032" s="23"/>
    </row>
    <row r="12033" spans="9:9" x14ac:dyDescent="0.25">
      <c r="I12033" s="23"/>
    </row>
    <row r="12034" spans="9:9" x14ac:dyDescent="0.25">
      <c r="I12034" s="23"/>
    </row>
    <row r="12035" spans="9:9" x14ac:dyDescent="0.25">
      <c r="I12035" s="23"/>
    </row>
    <row r="12036" spans="9:9" x14ac:dyDescent="0.25">
      <c r="I12036" s="23"/>
    </row>
    <row r="12037" spans="9:9" x14ac:dyDescent="0.25">
      <c r="I12037" s="23"/>
    </row>
    <row r="12038" spans="9:9" x14ac:dyDescent="0.25">
      <c r="I12038" s="23"/>
    </row>
    <row r="12039" spans="9:9" x14ac:dyDescent="0.25">
      <c r="I12039" s="23"/>
    </row>
    <row r="12040" spans="9:9" x14ac:dyDescent="0.25">
      <c r="I12040" s="23"/>
    </row>
    <row r="12041" spans="9:9" x14ac:dyDescent="0.25">
      <c r="I12041" s="23"/>
    </row>
    <row r="12042" spans="9:9" x14ac:dyDescent="0.25">
      <c r="I12042" s="23"/>
    </row>
    <row r="12043" spans="9:9" x14ac:dyDescent="0.25">
      <c r="I12043" s="23"/>
    </row>
    <row r="12044" spans="9:9" x14ac:dyDescent="0.25">
      <c r="I12044" s="23"/>
    </row>
    <row r="12045" spans="9:9" x14ac:dyDescent="0.25">
      <c r="I12045" s="23"/>
    </row>
    <row r="12046" spans="9:9" x14ac:dyDescent="0.25">
      <c r="I12046" s="23"/>
    </row>
    <row r="12047" spans="9:9" x14ac:dyDescent="0.25">
      <c r="I12047" s="23"/>
    </row>
    <row r="12048" spans="9:9" x14ac:dyDescent="0.25">
      <c r="I12048" s="23"/>
    </row>
    <row r="12049" spans="9:9" x14ac:dyDescent="0.25">
      <c r="I12049" s="23"/>
    </row>
    <row r="12050" spans="9:9" x14ac:dyDescent="0.25">
      <c r="I12050" s="23"/>
    </row>
    <row r="12051" spans="9:9" x14ac:dyDescent="0.25">
      <c r="I12051" s="23"/>
    </row>
    <row r="12052" spans="9:9" x14ac:dyDescent="0.25">
      <c r="I12052" s="23"/>
    </row>
    <row r="12053" spans="9:9" x14ac:dyDescent="0.25">
      <c r="I12053" s="23"/>
    </row>
    <row r="12054" spans="9:9" x14ac:dyDescent="0.25">
      <c r="I12054" s="23"/>
    </row>
    <row r="12055" spans="9:9" x14ac:dyDescent="0.25">
      <c r="I12055" s="23"/>
    </row>
    <row r="12056" spans="9:9" x14ac:dyDescent="0.25">
      <c r="I12056" s="23"/>
    </row>
    <row r="12057" spans="9:9" x14ac:dyDescent="0.25">
      <c r="I12057" s="23"/>
    </row>
    <row r="12058" spans="9:9" x14ac:dyDescent="0.25">
      <c r="I12058" s="23"/>
    </row>
    <row r="12059" spans="9:9" x14ac:dyDescent="0.25">
      <c r="I12059" s="23"/>
    </row>
    <row r="12060" spans="9:9" x14ac:dyDescent="0.25">
      <c r="I12060" s="23"/>
    </row>
    <row r="12061" spans="9:9" x14ac:dyDescent="0.25">
      <c r="I12061" s="23"/>
    </row>
    <row r="12062" spans="9:9" x14ac:dyDescent="0.25">
      <c r="I12062" s="23"/>
    </row>
    <row r="12063" spans="9:9" x14ac:dyDescent="0.25">
      <c r="I12063" s="23"/>
    </row>
    <row r="12064" spans="9:9" x14ac:dyDescent="0.25">
      <c r="I12064" s="23"/>
    </row>
    <row r="12065" spans="9:9" x14ac:dyDescent="0.25">
      <c r="I12065" s="23"/>
    </row>
    <row r="12066" spans="9:9" x14ac:dyDescent="0.25">
      <c r="I12066" s="23"/>
    </row>
    <row r="12067" spans="9:9" x14ac:dyDescent="0.25">
      <c r="I12067" s="23"/>
    </row>
    <row r="12068" spans="9:9" x14ac:dyDescent="0.25">
      <c r="I12068" s="23"/>
    </row>
    <row r="12069" spans="9:9" x14ac:dyDescent="0.25">
      <c r="I12069" s="23"/>
    </row>
    <row r="12070" spans="9:9" x14ac:dyDescent="0.25">
      <c r="I12070" s="23"/>
    </row>
    <row r="12071" spans="9:9" x14ac:dyDescent="0.25">
      <c r="I12071" s="23"/>
    </row>
    <row r="12072" spans="9:9" x14ac:dyDescent="0.25">
      <c r="I12072" s="23"/>
    </row>
    <row r="12073" spans="9:9" x14ac:dyDescent="0.25">
      <c r="I12073" s="23"/>
    </row>
    <row r="12074" spans="9:9" x14ac:dyDescent="0.25">
      <c r="I12074" s="23"/>
    </row>
    <row r="12075" spans="9:9" x14ac:dyDescent="0.25">
      <c r="I12075" s="23"/>
    </row>
    <row r="12076" spans="9:9" x14ac:dyDescent="0.25">
      <c r="I12076" s="23"/>
    </row>
    <row r="12077" spans="9:9" x14ac:dyDescent="0.25">
      <c r="I12077" s="23"/>
    </row>
    <row r="12078" spans="9:9" x14ac:dyDescent="0.25">
      <c r="I12078" s="23"/>
    </row>
    <row r="12079" spans="9:9" x14ac:dyDescent="0.25">
      <c r="I12079" s="23"/>
    </row>
    <row r="12080" spans="9:9" x14ac:dyDescent="0.25">
      <c r="I12080" s="23"/>
    </row>
    <row r="12081" spans="9:9" x14ac:dyDescent="0.25">
      <c r="I12081" s="23"/>
    </row>
    <row r="12082" spans="9:9" x14ac:dyDescent="0.25">
      <c r="I12082" s="23"/>
    </row>
    <row r="12083" spans="9:9" x14ac:dyDescent="0.25">
      <c r="I12083" s="23"/>
    </row>
    <row r="12084" spans="9:9" x14ac:dyDescent="0.25">
      <c r="I12084" s="23"/>
    </row>
    <row r="12085" spans="9:9" x14ac:dyDescent="0.25">
      <c r="I12085" s="23"/>
    </row>
    <row r="12086" spans="9:9" x14ac:dyDescent="0.25">
      <c r="I12086" s="23"/>
    </row>
    <row r="12087" spans="9:9" x14ac:dyDescent="0.25">
      <c r="I12087" s="23"/>
    </row>
    <row r="12088" spans="9:9" x14ac:dyDescent="0.25">
      <c r="I12088" s="23"/>
    </row>
    <row r="12089" spans="9:9" x14ac:dyDescent="0.25">
      <c r="I12089" s="23"/>
    </row>
    <row r="12090" spans="9:9" x14ac:dyDescent="0.25">
      <c r="I12090" s="23"/>
    </row>
    <row r="12091" spans="9:9" x14ac:dyDescent="0.25">
      <c r="I12091" s="23"/>
    </row>
    <row r="12092" spans="9:9" x14ac:dyDescent="0.25">
      <c r="I12092" s="23"/>
    </row>
    <row r="12093" spans="9:9" x14ac:dyDescent="0.25">
      <c r="I12093" s="23"/>
    </row>
    <row r="12094" spans="9:9" x14ac:dyDescent="0.25">
      <c r="I12094" s="23"/>
    </row>
    <row r="12095" spans="9:9" x14ac:dyDescent="0.25">
      <c r="I12095" s="23"/>
    </row>
    <row r="12096" spans="9:9" x14ac:dyDescent="0.25">
      <c r="I12096" s="23"/>
    </row>
    <row r="12097" spans="9:9" x14ac:dyDescent="0.25">
      <c r="I12097" s="23"/>
    </row>
    <row r="12098" spans="9:9" x14ac:dyDescent="0.25">
      <c r="I12098" s="23"/>
    </row>
    <row r="12099" spans="9:9" x14ac:dyDescent="0.25">
      <c r="I12099" s="23"/>
    </row>
    <row r="12100" spans="9:9" x14ac:dyDescent="0.25">
      <c r="I12100" s="23"/>
    </row>
    <row r="12101" spans="9:9" x14ac:dyDescent="0.25">
      <c r="I12101" s="23"/>
    </row>
    <row r="12102" spans="9:9" x14ac:dyDescent="0.25">
      <c r="I12102" s="23"/>
    </row>
    <row r="12103" spans="9:9" x14ac:dyDescent="0.25">
      <c r="I12103" s="23"/>
    </row>
    <row r="12104" spans="9:9" x14ac:dyDescent="0.25">
      <c r="I12104" s="23"/>
    </row>
    <row r="12105" spans="9:9" x14ac:dyDescent="0.25">
      <c r="I12105" s="23"/>
    </row>
    <row r="12106" spans="9:9" x14ac:dyDescent="0.25">
      <c r="I12106" s="23"/>
    </row>
    <row r="12107" spans="9:9" x14ac:dyDescent="0.25">
      <c r="I12107" s="23"/>
    </row>
    <row r="12108" spans="9:9" x14ac:dyDescent="0.25">
      <c r="I12108" s="23"/>
    </row>
    <row r="12109" spans="9:9" x14ac:dyDescent="0.25">
      <c r="I12109" s="23"/>
    </row>
    <row r="12110" spans="9:9" x14ac:dyDescent="0.25">
      <c r="I12110" s="23"/>
    </row>
    <row r="12111" spans="9:9" x14ac:dyDescent="0.25">
      <c r="I12111" s="23"/>
    </row>
    <row r="12112" spans="9:9" x14ac:dyDescent="0.25">
      <c r="I12112" s="23"/>
    </row>
    <row r="12113" spans="9:9" x14ac:dyDescent="0.25">
      <c r="I12113" s="23"/>
    </row>
    <row r="12114" spans="9:9" x14ac:dyDescent="0.25">
      <c r="I12114" s="23"/>
    </row>
    <row r="12115" spans="9:9" x14ac:dyDescent="0.25">
      <c r="I12115" s="23"/>
    </row>
    <row r="12116" spans="9:9" x14ac:dyDescent="0.25">
      <c r="I12116" s="23"/>
    </row>
    <row r="12117" spans="9:9" x14ac:dyDescent="0.25">
      <c r="I12117" s="23"/>
    </row>
    <row r="12118" spans="9:9" x14ac:dyDescent="0.25">
      <c r="I12118" s="23"/>
    </row>
    <row r="12119" spans="9:9" x14ac:dyDescent="0.25">
      <c r="I12119" s="23"/>
    </row>
    <row r="12120" spans="9:9" x14ac:dyDescent="0.25">
      <c r="I12120" s="23"/>
    </row>
    <row r="12121" spans="9:9" x14ac:dyDescent="0.25">
      <c r="I12121" s="23"/>
    </row>
    <row r="12122" spans="9:9" x14ac:dyDescent="0.25">
      <c r="I12122" s="23"/>
    </row>
    <row r="12123" spans="9:9" x14ac:dyDescent="0.25">
      <c r="I12123" s="23"/>
    </row>
    <row r="12124" spans="9:9" x14ac:dyDescent="0.25">
      <c r="I12124" s="23"/>
    </row>
    <row r="12125" spans="9:9" x14ac:dyDescent="0.25">
      <c r="I12125" s="23"/>
    </row>
    <row r="12126" spans="9:9" x14ac:dyDescent="0.25">
      <c r="I12126" s="23"/>
    </row>
    <row r="12127" spans="9:9" x14ac:dyDescent="0.25">
      <c r="I12127" s="23"/>
    </row>
    <row r="12128" spans="9:9" x14ac:dyDescent="0.25">
      <c r="I12128" s="23"/>
    </row>
    <row r="12129" spans="9:9" x14ac:dyDescent="0.25">
      <c r="I12129" s="23"/>
    </row>
    <row r="12130" spans="9:9" x14ac:dyDescent="0.25">
      <c r="I12130" s="23"/>
    </row>
    <row r="12131" spans="9:9" x14ac:dyDescent="0.25">
      <c r="I12131" s="23"/>
    </row>
    <row r="12132" spans="9:9" x14ac:dyDescent="0.25">
      <c r="I12132" s="23"/>
    </row>
    <row r="12133" spans="9:9" x14ac:dyDescent="0.25">
      <c r="I12133" s="23"/>
    </row>
    <row r="12134" spans="9:9" x14ac:dyDescent="0.25">
      <c r="I12134" s="23"/>
    </row>
    <row r="12135" spans="9:9" x14ac:dyDescent="0.25">
      <c r="I12135" s="23"/>
    </row>
    <row r="12136" spans="9:9" x14ac:dyDescent="0.25">
      <c r="I12136" s="23"/>
    </row>
    <row r="12137" spans="9:9" x14ac:dyDescent="0.25">
      <c r="I12137" s="23"/>
    </row>
    <row r="12138" spans="9:9" x14ac:dyDescent="0.25">
      <c r="I12138" s="23"/>
    </row>
    <row r="12139" spans="9:9" x14ac:dyDescent="0.25">
      <c r="I12139" s="23"/>
    </row>
    <row r="12140" spans="9:9" x14ac:dyDescent="0.25">
      <c r="I12140" s="23"/>
    </row>
    <row r="12141" spans="9:9" x14ac:dyDescent="0.25">
      <c r="I12141" s="23"/>
    </row>
    <row r="12142" spans="9:9" x14ac:dyDescent="0.25">
      <c r="I12142" s="23"/>
    </row>
    <row r="12143" spans="9:9" x14ac:dyDescent="0.25">
      <c r="I12143" s="23"/>
    </row>
    <row r="12144" spans="9:9" x14ac:dyDescent="0.25">
      <c r="I12144" s="23"/>
    </row>
    <row r="12145" spans="9:9" x14ac:dyDescent="0.25">
      <c r="I12145" s="23"/>
    </row>
    <row r="12146" spans="9:9" x14ac:dyDescent="0.25">
      <c r="I12146" s="23"/>
    </row>
    <row r="12147" spans="9:9" x14ac:dyDescent="0.25">
      <c r="I12147" s="23"/>
    </row>
    <row r="12148" spans="9:9" x14ac:dyDescent="0.25">
      <c r="I12148" s="23"/>
    </row>
    <row r="12149" spans="9:9" x14ac:dyDescent="0.25">
      <c r="I12149" s="23"/>
    </row>
    <row r="12150" spans="9:9" x14ac:dyDescent="0.25">
      <c r="I12150" s="23"/>
    </row>
    <row r="12151" spans="9:9" x14ac:dyDescent="0.25">
      <c r="I12151" s="23"/>
    </row>
    <row r="12152" spans="9:9" x14ac:dyDescent="0.25">
      <c r="I12152" s="23"/>
    </row>
    <row r="12153" spans="9:9" x14ac:dyDescent="0.25">
      <c r="I12153" s="23"/>
    </row>
    <row r="12154" spans="9:9" x14ac:dyDescent="0.25">
      <c r="I12154" s="23"/>
    </row>
    <row r="12155" spans="9:9" x14ac:dyDescent="0.25">
      <c r="I12155" s="23"/>
    </row>
    <row r="12156" spans="9:9" x14ac:dyDescent="0.25">
      <c r="I12156" s="23"/>
    </row>
    <row r="12157" spans="9:9" x14ac:dyDescent="0.25">
      <c r="I12157" s="23"/>
    </row>
    <row r="12158" spans="9:9" x14ac:dyDescent="0.25">
      <c r="I12158" s="23"/>
    </row>
    <row r="12159" spans="9:9" x14ac:dyDescent="0.25">
      <c r="I12159" s="23"/>
    </row>
    <row r="12160" spans="9:9" x14ac:dyDescent="0.25">
      <c r="I12160" s="23"/>
    </row>
    <row r="12161" spans="9:9" x14ac:dyDescent="0.25">
      <c r="I12161" s="23"/>
    </row>
    <row r="12162" spans="9:9" x14ac:dyDescent="0.25">
      <c r="I12162" s="23"/>
    </row>
    <row r="12163" spans="9:9" x14ac:dyDescent="0.25">
      <c r="I12163" s="23"/>
    </row>
    <row r="12164" spans="9:9" x14ac:dyDescent="0.25">
      <c r="I12164" s="23"/>
    </row>
    <row r="12165" spans="9:9" x14ac:dyDescent="0.25">
      <c r="I12165" s="23"/>
    </row>
    <row r="12166" spans="9:9" x14ac:dyDescent="0.25">
      <c r="I12166" s="23"/>
    </row>
    <row r="12167" spans="9:9" x14ac:dyDescent="0.25">
      <c r="I12167" s="23"/>
    </row>
    <row r="12168" spans="9:9" x14ac:dyDescent="0.25">
      <c r="I12168" s="23"/>
    </row>
    <row r="12169" spans="9:9" x14ac:dyDescent="0.25">
      <c r="I12169" s="23"/>
    </row>
    <row r="12170" spans="9:9" x14ac:dyDescent="0.25">
      <c r="I12170" s="23"/>
    </row>
    <row r="12171" spans="9:9" x14ac:dyDescent="0.25">
      <c r="I12171" s="23"/>
    </row>
    <row r="12172" spans="9:9" x14ac:dyDescent="0.25">
      <c r="I12172" s="23"/>
    </row>
    <row r="12173" spans="9:9" x14ac:dyDescent="0.25">
      <c r="I12173" s="23"/>
    </row>
    <row r="12174" spans="9:9" x14ac:dyDescent="0.25">
      <c r="I12174" s="23"/>
    </row>
    <row r="12175" spans="9:9" x14ac:dyDescent="0.25">
      <c r="I12175" s="23"/>
    </row>
    <row r="12176" spans="9:9" x14ac:dyDescent="0.25">
      <c r="I12176" s="23"/>
    </row>
    <row r="12177" spans="9:9" x14ac:dyDescent="0.25">
      <c r="I12177" s="23"/>
    </row>
    <row r="12178" spans="9:9" x14ac:dyDescent="0.25">
      <c r="I12178" s="23"/>
    </row>
    <row r="12179" spans="9:9" x14ac:dyDescent="0.25">
      <c r="I12179" s="23"/>
    </row>
    <row r="12180" spans="9:9" x14ac:dyDescent="0.25">
      <c r="I12180" s="23"/>
    </row>
    <row r="12181" spans="9:9" x14ac:dyDescent="0.25">
      <c r="I12181" s="23"/>
    </row>
    <row r="12182" spans="9:9" x14ac:dyDescent="0.25">
      <c r="I12182" s="23"/>
    </row>
    <row r="12183" spans="9:9" x14ac:dyDescent="0.25">
      <c r="I12183" s="23"/>
    </row>
    <row r="12184" spans="9:9" x14ac:dyDescent="0.25">
      <c r="I12184" s="23"/>
    </row>
    <row r="12185" spans="9:9" x14ac:dyDescent="0.25">
      <c r="I12185" s="23"/>
    </row>
    <row r="12186" spans="9:9" x14ac:dyDescent="0.25">
      <c r="I12186" s="23"/>
    </row>
    <row r="12187" spans="9:9" x14ac:dyDescent="0.25">
      <c r="I12187" s="23"/>
    </row>
    <row r="12188" spans="9:9" x14ac:dyDescent="0.25">
      <c r="I12188" s="23"/>
    </row>
    <row r="12189" spans="9:9" x14ac:dyDescent="0.25">
      <c r="I12189" s="23"/>
    </row>
    <row r="12190" spans="9:9" x14ac:dyDescent="0.25">
      <c r="I12190" s="23"/>
    </row>
    <row r="12191" spans="9:9" x14ac:dyDescent="0.25">
      <c r="I12191" s="23"/>
    </row>
    <row r="12192" spans="9:9" x14ac:dyDescent="0.25">
      <c r="I12192" s="23"/>
    </row>
    <row r="12193" spans="9:9" x14ac:dyDescent="0.25">
      <c r="I12193" s="23"/>
    </row>
    <row r="12194" spans="9:9" x14ac:dyDescent="0.25">
      <c r="I12194" s="23"/>
    </row>
    <row r="12195" spans="9:9" x14ac:dyDescent="0.25">
      <c r="I12195" s="23"/>
    </row>
    <row r="12196" spans="9:9" x14ac:dyDescent="0.25">
      <c r="I12196" s="23"/>
    </row>
    <row r="12197" spans="9:9" x14ac:dyDescent="0.25">
      <c r="I12197" s="23"/>
    </row>
    <row r="12198" spans="9:9" x14ac:dyDescent="0.25">
      <c r="I12198" s="23"/>
    </row>
    <row r="12199" spans="9:9" x14ac:dyDescent="0.25">
      <c r="I12199" s="23"/>
    </row>
    <row r="12200" spans="9:9" x14ac:dyDescent="0.25">
      <c r="I12200" s="23"/>
    </row>
    <row r="12201" spans="9:9" x14ac:dyDescent="0.25">
      <c r="I12201" s="23"/>
    </row>
    <row r="12202" spans="9:9" x14ac:dyDescent="0.25">
      <c r="I12202" s="23"/>
    </row>
    <row r="12203" spans="9:9" x14ac:dyDescent="0.25">
      <c r="I12203" s="23"/>
    </row>
    <row r="12204" spans="9:9" x14ac:dyDescent="0.25">
      <c r="I12204" s="23"/>
    </row>
    <row r="12205" spans="9:9" x14ac:dyDescent="0.25">
      <c r="I12205" s="23"/>
    </row>
    <row r="12206" spans="9:9" x14ac:dyDescent="0.25">
      <c r="I12206" s="23"/>
    </row>
    <row r="12207" spans="9:9" x14ac:dyDescent="0.25">
      <c r="I12207" s="23"/>
    </row>
    <row r="12208" spans="9:9" x14ac:dyDescent="0.25">
      <c r="I12208" s="23"/>
    </row>
    <row r="12209" spans="9:9" x14ac:dyDescent="0.25">
      <c r="I12209" s="23"/>
    </row>
    <row r="12210" spans="9:9" x14ac:dyDescent="0.25">
      <c r="I12210" s="23"/>
    </row>
    <row r="12211" spans="9:9" x14ac:dyDescent="0.25">
      <c r="I12211" s="23"/>
    </row>
    <row r="12212" spans="9:9" x14ac:dyDescent="0.25">
      <c r="I12212" s="23"/>
    </row>
    <row r="12213" spans="9:9" x14ac:dyDescent="0.25">
      <c r="I12213" s="23"/>
    </row>
    <row r="12214" spans="9:9" x14ac:dyDescent="0.25">
      <c r="I12214" s="23"/>
    </row>
    <row r="12215" spans="9:9" x14ac:dyDescent="0.25">
      <c r="I12215" s="23"/>
    </row>
    <row r="12216" spans="9:9" x14ac:dyDescent="0.25">
      <c r="I12216" s="23"/>
    </row>
    <row r="12217" spans="9:9" x14ac:dyDescent="0.25">
      <c r="I12217" s="23"/>
    </row>
    <row r="12218" spans="9:9" x14ac:dyDescent="0.25">
      <c r="I12218" s="23"/>
    </row>
    <row r="12219" spans="9:9" x14ac:dyDescent="0.25">
      <c r="I12219" s="23"/>
    </row>
    <row r="12220" spans="9:9" x14ac:dyDescent="0.25">
      <c r="I12220" s="23"/>
    </row>
    <row r="12221" spans="9:9" x14ac:dyDescent="0.25">
      <c r="I12221" s="23"/>
    </row>
    <row r="12222" spans="9:9" x14ac:dyDescent="0.25">
      <c r="I12222" s="23"/>
    </row>
    <row r="12223" spans="9:9" x14ac:dyDescent="0.25">
      <c r="I12223" s="23"/>
    </row>
    <row r="12224" spans="9:9" x14ac:dyDescent="0.25">
      <c r="I12224" s="23"/>
    </row>
    <row r="12225" spans="9:9" x14ac:dyDescent="0.25">
      <c r="I12225" s="23"/>
    </row>
    <row r="12226" spans="9:9" x14ac:dyDescent="0.25">
      <c r="I12226" s="23"/>
    </row>
    <row r="12227" spans="9:9" x14ac:dyDescent="0.25">
      <c r="I12227" s="23"/>
    </row>
    <row r="12228" spans="9:9" x14ac:dyDescent="0.25">
      <c r="I12228" s="23"/>
    </row>
    <row r="12229" spans="9:9" x14ac:dyDescent="0.25">
      <c r="I12229" s="23"/>
    </row>
    <row r="12230" spans="9:9" x14ac:dyDescent="0.25">
      <c r="I12230" s="23"/>
    </row>
    <row r="12231" spans="9:9" x14ac:dyDescent="0.25">
      <c r="I12231" s="23"/>
    </row>
    <row r="12232" spans="9:9" x14ac:dyDescent="0.25">
      <c r="I12232" s="23"/>
    </row>
    <row r="12233" spans="9:9" x14ac:dyDescent="0.25">
      <c r="I12233" s="23"/>
    </row>
    <row r="12234" spans="9:9" x14ac:dyDescent="0.25">
      <c r="I12234" s="23"/>
    </row>
    <row r="12235" spans="9:9" x14ac:dyDescent="0.25">
      <c r="I12235" s="23"/>
    </row>
    <row r="12236" spans="9:9" x14ac:dyDescent="0.25">
      <c r="I12236" s="23"/>
    </row>
    <row r="12237" spans="9:9" x14ac:dyDescent="0.25">
      <c r="I12237" s="23"/>
    </row>
    <row r="12238" spans="9:9" x14ac:dyDescent="0.25">
      <c r="I12238" s="23"/>
    </row>
    <row r="12239" spans="9:9" x14ac:dyDescent="0.25">
      <c r="I12239" s="23"/>
    </row>
    <row r="12240" spans="9:9" x14ac:dyDescent="0.25">
      <c r="I12240" s="23"/>
    </row>
    <row r="12241" spans="9:9" x14ac:dyDescent="0.25">
      <c r="I12241" s="23"/>
    </row>
    <row r="12242" spans="9:9" x14ac:dyDescent="0.25">
      <c r="I12242" s="23"/>
    </row>
    <row r="12243" spans="9:9" x14ac:dyDescent="0.25">
      <c r="I12243" s="23"/>
    </row>
    <row r="12244" spans="9:9" x14ac:dyDescent="0.25">
      <c r="I12244" s="23"/>
    </row>
    <row r="12245" spans="9:9" x14ac:dyDescent="0.25">
      <c r="I12245" s="23"/>
    </row>
    <row r="12246" spans="9:9" x14ac:dyDescent="0.25">
      <c r="I12246" s="23"/>
    </row>
    <row r="12247" spans="9:9" x14ac:dyDescent="0.25">
      <c r="I12247" s="23"/>
    </row>
    <row r="12248" spans="9:9" x14ac:dyDescent="0.25">
      <c r="I12248" s="23"/>
    </row>
    <row r="12249" spans="9:9" x14ac:dyDescent="0.25">
      <c r="I12249" s="23"/>
    </row>
    <row r="12250" spans="9:9" x14ac:dyDescent="0.25">
      <c r="I12250" s="23"/>
    </row>
    <row r="12251" spans="9:9" x14ac:dyDescent="0.25">
      <c r="I12251" s="23"/>
    </row>
    <row r="12252" spans="9:9" x14ac:dyDescent="0.25">
      <c r="I12252" s="23"/>
    </row>
    <row r="12253" spans="9:9" x14ac:dyDescent="0.25">
      <c r="I12253" s="23"/>
    </row>
    <row r="12254" spans="9:9" x14ac:dyDescent="0.25">
      <c r="I12254" s="23"/>
    </row>
    <row r="12255" spans="9:9" x14ac:dyDescent="0.25">
      <c r="I12255" s="23"/>
    </row>
    <row r="12256" spans="9:9" x14ac:dyDescent="0.25">
      <c r="I12256" s="23"/>
    </row>
    <row r="12257" spans="9:9" x14ac:dyDescent="0.25">
      <c r="I12257" s="23"/>
    </row>
    <row r="12258" spans="9:9" x14ac:dyDescent="0.25">
      <c r="I12258" s="23"/>
    </row>
    <row r="12259" spans="9:9" x14ac:dyDescent="0.25">
      <c r="I12259" s="23"/>
    </row>
    <row r="12260" spans="9:9" x14ac:dyDescent="0.25">
      <c r="I12260" s="23"/>
    </row>
    <row r="12261" spans="9:9" x14ac:dyDescent="0.25">
      <c r="I12261" s="23"/>
    </row>
    <row r="12262" spans="9:9" x14ac:dyDescent="0.25">
      <c r="I12262" s="23"/>
    </row>
    <row r="12263" spans="9:9" x14ac:dyDescent="0.25">
      <c r="I12263" s="23"/>
    </row>
    <row r="12264" spans="9:9" x14ac:dyDescent="0.25">
      <c r="I12264" s="23"/>
    </row>
    <row r="12265" spans="9:9" x14ac:dyDescent="0.25">
      <c r="I12265" s="23"/>
    </row>
    <row r="12266" spans="9:9" x14ac:dyDescent="0.25">
      <c r="I12266" s="23"/>
    </row>
    <row r="12267" spans="9:9" x14ac:dyDescent="0.25">
      <c r="I12267" s="23"/>
    </row>
    <row r="12268" spans="9:9" x14ac:dyDescent="0.25">
      <c r="I12268" s="23"/>
    </row>
    <row r="12269" spans="9:9" x14ac:dyDescent="0.25">
      <c r="I12269" s="23"/>
    </row>
    <row r="12270" spans="9:9" x14ac:dyDescent="0.25">
      <c r="I12270" s="23"/>
    </row>
    <row r="12271" spans="9:9" x14ac:dyDescent="0.25">
      <c r="I12271" s="23"/>
    </row>
    <row r="12272" spans="9:9" x14ac:dyDescent="0.25">
      <c r="I12272" s="23"/>
    </row>
    <row r="12273" spans="9:9" x14ac:dyDescent="0.25">
      <c r="I12273" s="23"/>
    </row>
    <row r="12274" spans="9:9" x14ac:dyDescent="0.25">
      <c r="I12274" s="23"/>
    </row>
    <row r="12275" spans="9:9" x14ac:dyDescent="0.25">
      <c r="I12275" s="23"/>
    </row>
    <row r="12276" spans="9:9" x14ac:dyDescent="0.25">
      <c r="I12276" s="23"/>
    </row>
    <row r="12277" spans="9:9" x14ac:dyDescent="0.25">
      <c r="I12277" s="23"/>
    </row>
    <row r="12278" spans="9:9" x14ac:dyDescent="0.25">
      <c r="I12278" s="23"/>
    </row>
    <row r="12279" spans="9:9" x14ac:dyDescent="0.25">
      <c r="I12279" s="23"/>
    </row>
    <row r="12280" spans="9:9" x14ac:dyDescent="0.25">
      <c r="I12280" s="23"/>
    </row>
    <row r="12281" spans="9:9" x14ac:dyDescent="0.25">
      <c r="I12281" s="23"/>
    </row>
    <row r="12282" spans="9:9" x14ac:dyDescent="0.25">
      <c r="I12282" s="23"/>
    </row>
    <row r="12283" spans="9:9" x14ac:dyDescent="0.25">
      <c r="I12283" s="23"/>
    </row>
    <row r="12284" spans="9:9" x14ac:dyDescent="0.25">
      <c r="I12284" s="23"/>
    </row>
    <row r="12285" spans="9:9" x14ac:dyDescent="0.25">
      <c r="I12285" s="23"/>
    </row>
    <row r="12286" spans="9:9" x14ac:dyDescent="0.25">
      <c r="I12286" s="23"/>
    </row>
    <row r="12287" spans="9:9" x14ac:dyDescent="0.25">
      <c r="I12287" s="23"/>
    </row>
    <row r="12288" spans="9:9" x14ac:dyDescent="0.25">
      <c r="I12288" s="23"/>
    </row>
    <row r="12289" spans="9:9" x14ac:dyDescent="0.25">
      <c r="I12289" s="23"/>
    </row>
    <row r="12290" spans="9:9" x14ac:dyDescent="0.25">
      <c r="I12290" s="23"/>
    </row>
    <row r="12291" spans="9:9" x14ac:dyDescent="0.25">
      <c r="I12291" s="23"/>
    </row>
    <row r="12292" spans="9:9" x14ac:dyDescent="0.25">
      <c r="I12292" s="23"/>
    </row>
    <row r="12293" spans="9:9" x14ac:dyDescent="0.25">
      <c r="I12293" s="23"/>
    </row>
    <row r="12294" spans="9:9" x14ac:dyDescent="0.25">
      <c r="I12294" s="23"/>
    </row>
    <row r="12295" spans="9:9" x14ac:dyDescent="0.25">
      <c r="I12295" s="23"/>
    </row>
    <row r="12296" spans="9:9" x14ac:dyDescent="0.25">
      <c r="I12296" s="23"/>
    </row>
    <row r="12297" spans="9:9" x14ac:dyDescent="0.25">
      <c r="I12297" s="23"/>
    </row>
    <row r="12298" spans="9:9" x14ac:dyDescent="0.25">
      <c r="I12298" s="23"/>
    </row>
    <row r="12299" spans="9:9" x14ac:dyDescent="0.25">
      <c r="I12299" s="23"/>
    </row>
    <row r="12300" spans="9:9" x14ac:dyDescent="0.25">
      <c r="I12300" s="23"/>
    </row>
    <row r="12301" spans="9:9" x14ac:dyDescent="0.25">
      <c r="I12301" s="23"/>
    </row>
    <row r="12302" spans="9:9" x14ac:dyDescent="0.25">
      <c r="I12302" s="23"/>
    </row>
    <row r="12303" spans="9:9" x14ac:dyDescent="0.25">
      <c r="I12303" s="23"/>
    </row>
    <row r="12304" spans="9:9" x14ac:dyDescent="0.25">
      <c r="I12304" s="23"/>
    </row>
    <row r="12305" spans="9:9" x14ac:dyDescent="0.25">
      <c r="I12305" s="23"/>
    </row>
    <row r="12306" spans="9:9" x14ac:dyDescent="0.25">
      <c r="I12306" s="23"/>
    </row>
    <row r="12307" spans="9:9" x14ac:dyDescent="0.25">
      <c r="I12307" s="23"/>
    </row>
    <row r="12308" spans="9:9" x14ac:dyDescent="0.25">
      <c r="I12308" s="23"/>
    </row>
    <row r="12309" spans="9:9" x14ac:dyDescent="0.25">
      <c r="I12309" s="23"/>
    </row>
    <row r="12310" spans="9:9" x14ac:dyDescent="0.25">
      <c r="I12310" s="23"/>
    </row>
    <row r="12311" spans="9:9" x14ac:dyDescent="0.25">
      <c r="I12311" s="23"/>
    </row>
    <row r="12312" spans="9:9" x14ac:dyDescent="0.25">
      <c r="I12312" s="23"/>
    </row>
    <row r="12313" spans="9:9" x14ac:dyDescent="0.25">
      <c r="I12313" s="23"/>
    </row>
    <row r="12314" spans="9:9" x14ac:dyDescent="0.25">
      <c r="I12314" s="23"/>
    </row>
    <row r="12315" spans="9:9" x14ac:dyDescent="0.25">
      <c r="I12315" s="23"/>
    </row>
    <row r="12316" spans="9:9" x14ac:dyDescent="0.25">
      <c r="I12316" s="23"/>
    </row>
    <row r="12317" spans="9:9" x14ac:dyDescent="0.25">
      <c r="I12317" s="23"/>
    </row>
    <row r="12318" spans="9:9" x14ac:dyDescent="0.25">
      <c r="I12318" s="23"/>
    </row>
    <row r="12319" spans="9:9" x14ac:dyDescent="0.25">
      <c r="I12319" s="23"/>
    </row>
    <row r="12320" spans="9:9" x14ac:dyDescent="0.25">
      <c r="I12320" s="23"/>
    </row>
    <row r="12321" spans="9:9" x14ac:dyDescent="0.25">
      <c r="I12321" s="23"/>
    </row>
    <row r="12322" spans="9:9" x14ac:dyDescent="0.25">
      <c r="I12322" s="23"/>
    </row>
    <row r="12323" spans="9:9" x14ac:dyDescent="0.25">
      <c r="I12323" s="23"/>
    </row>
    <row r="12324" spans="9:9" x14ac:dyDescent="0.25">
      <c r="I12324" s="23"/>
    </row>
    <row r="12325" spans="9:9" x14ac:dyDescent="0.25">
      <c r="I12325" s="23"/>
    </row>
    <row r="12326" spans="9:9" x14ac:dyDescent="0.25">
      <c r="I12326" s="23"/>
    </row>
    <row r="12327" spans="9:9" x14ac:dyDescent="0.25">
      <c r="I12327" s="23"/>
    </row>
    <row r="12328" spans="9:9" x14ac:dyDescent="0.25">
      <c r="I12328" s="23"/>
    </row>
    <row r="12329" spans="9:9" x14ac:dyDescent="0.25">
      <c r="I12329" s="23"/>
    </row>
    <row r="12330" spans="9:9" x14ac:dyDescent="0.25">
      <c r="I12330" s="23"/>
    </row>
    <row r="12331" spans="9:9" x14ac:dyDescent="0.25">
      <c r="I12331" s="23"/>
    </row>
    <row r="12332" spans="9:9" x14ac:dyDescent="0.25">
      <c r="I12332" s="23"/>
    </row>
    <row r="12333" spans="9:9" x14ac:dyDescent="0.25">
      <c r="I12333" s="23"/>
    </row>
    <row r="12334" spans="9:9" x14ac:dyDescent="0.25">
      <c r="I12334" s="23"/>
    </row>
    <row r="12335" spans="9:9" x14ac:dyDescent="0.25">
      <c r="I12335" s="23"/>
    </row>
    <row r="12336" spans="9:9" x14ac:dyDescent="0.25">
      <c r="I12336" s="23"/>
    </row>
    <row r="12337" spans="9:9" x14ac:dyDescent="0.25">
      <c r="I12337" s="23"/>
    </row>
    <row r="12338" spans="9:9" x14ac:dyDescent="0.25">
      <c r="I12338" s="23"/>
    </row>
    <row r="12339" spans="9:9" x14ac:dyDescent="0.25">
      <c r="I12339" s="23"/>
    </row>
    <row r="12340" spans="9:9" x14ac:dyDescent="0.25">
      <c r="I12340" s="23"/>
    </row>
    <row r="12341" spans="9:9" x14ac:dyDescent="0.25">
      <c r="I12341" s="23"/>
    </row>
    <row r="12342" spans="9:9" x14ac:dyDescent="0.25">
      <c r="I12342" s="23"/>
    </row>
    <row r="12343" spans="9:9" x14ac:dyDescent="0.25">
      <c r="I12343" s="23"/>
    </row>
    <row r="12344" spans="9:9" x14ac:dyDescent="0.25">
      <c r="I12344" s="23"/>
    </row>
    <row r="12345" spans="9:9" x14ac:dyDescent="0.25">
      <c r="I12345" s="23"/>
    </row>
    <row r="12346" spans="9:9" x14ac:dyDescent="0.25">
      <c r="I12346" s="23"/>
    </row>
    <row r="12347" spans="9:9" x14ac:dyDescent="0.25">
      <c r="I12347" s="23"/>
    </row>
    <row r="12348" spans="9:9" x14ac:dyDescent="0.25">
      <c r="I12348" s="23"/>
    </row>
    <row r="12349" spans="9:9" x14ac:dyDescent="0.25">
      <c r="I12349" s="23"/>
    </row>
    <row r="12350" spans="9:9" x14ac:dyDescent="0.25">
      <c r="I12350" s="23"/>
    </row>
    <row r="12351" spans="9:9" x14ac:dyDescent="0.25">
      <c r="I12351" s="23"/>
    </row>
    <row r="12352" spans="9:9" x14ac:dyDescent="0.25">
      <c r="I12352" s="23"/>
    </row>
    <row r="12353" spans="9:9" x14ac:dyDescent="0.25">
      <c r="I12353" s="23"/>
    </row>
    <row r="12354" spans="9:9" x14ac:dyDescent="0.25">
      <c r="I12354" s="23"/>
    </row>
    <row r="12355" spans="9:9" x14ac:dyDescent="0.25">
      <c r="I12355" s="23"/>
    </row>
    <row r="12356" spans="9:9" x14ac:dyDescent="0.25">
      <c r="I12356" s="23"/>
    </row>
    <row r="12357" spans="9:9" x14ac:dyDescent="0.25">
      <c r="I12357" s="23"/>
    </row>
    <row r="12358" spans="9:9" x14ac:dyDescent="0.25">
      <c r="I12358" s="23"/>
    </row>
    <row r="12359" spans="9:9" x14ac:dyDescent="0.25">
      <c r="I12359" s="23"/>
    </row>
    <row r="12360" spans="9:9" x14ac:dyDescent="0.25">
      <c r="I12360" s="23"/>
    </row>
    <row r="12361" spans="9:9" x14ac:dyDescent="0.25">
      <c r="I12361" s="23"/>
    </row>
    <row r="12362" spans="9:9" x14ac:dyDescent="0.25">
      <c r="I12362" s="23"/>
    </row>
    <row r="12363" spans="9:9" x14ac:dyDescent="0.25">
      <c r="I12363" s="23"/>
    </row>
    <row r="12364" spans="9:9" x14ac:dyDescent="0.25">
      <c r="I12364" s="23"/>
    </row>
    <row r="12365" spans="9:9" x14ac:dyDescent="0.25">
      <c r="I12365" s="23"/>
    </row>
    <row r="12366" spans="9:9" x14ac:dyDescent="0.25">
      <c r="I12366" s="23"/>
    </row>
    <row r="12367" spans="9:9" x14ac:dyDescent="0.25">
      <c r="I12367" s="23"/>
    </row>
    <row r="12368" spans="9:9" x14ac:dyDescent="0.25">
      <c r="I12368" s="23"/>
    </row>
    <row r="12369" spans="9:9" x14ac:dyDescent="0.25">
      <c r="I12369" s="23"/>
    </row>
    <row r="12370" spans="9:9" x14ac:dyDescent="0.25">
      <c r="I12370" s="23"/>
    </row>
    <row r="12371" spans="9:9" x14ac:dyDescent="0.25">
      <c r="I12371" s="23"/>
    </row>
    <row r="12372" spans="9:9" x14ac:dyDescent="0.25">
      <c r="I12372" s="23"/>
    </row>
    <row r="12373" spans="9:9" x14ac:dyDescent="0.25">
      <c r="I12373" s="23"/>
    </row>
    <row r="12374" spans="9:9" x14ac:dyDescent="0.25">
      <c r="I12374" s="23"/>
    </row>
    <row r="12375" spans="9:9" x14ac:dyDescent="0.25">
      <c r="I12375" s="23"/>
    </row>
    <row r="12376" spans="9:9" x14ac:dyDescent="0.25">
      <c r="I12376" s="23"/>
    </row>
    <row r="12377" spans="9:9" x14ac:dyDescent="0.25">
      <c r="I12377" s="23"/>
    </row>
    <row r="12378" spans="9:9" x14ac:dyDescent="0.25">
      <c r="I12378" s="23"/>
    </row>
    <row r="12379" spans="9:9" x14ac:dyDescent="0.25">
      <c r="I12379" s="23"/>
    </row>
    <row r="12380" spans="9:9" x14ac:dyDescent="0.25">
      <c r="I12380" s="23"/>
    </row>
    <row r="12381" spans="9:9" x14ac:dyDescent="0.25">
      <c r="I12381" s="23"/>
    </row>
    <row r="12382" spans="9:9" x14ac:dyDescent="0.25">
      <c r="I12382" s="23"/>
    </row>
    <row r="12383" spans="9:9" x14ac:dyDescent="0.25">
      <c r="I12383" s="23"/>
    </row>
    <row r="12384" spans="9:9" x14ac:dyDescent="0.25">
      <c r="I12384" s="23"/>
    </row>
    <row r="12385" spans="9:9" x14ac:dyDescent="0.25">
      <c r="I12385" s="23"/>
    </row>
    <row r="12386" spans="9:9" x14ac:dyDescent="0.25">
      <c r="I12386" s="23"/>
    </row>
    <row r="12387" spans="9:9" x14ac:dyDescent="0.25">
      <c r="I12387" s="23"/>
    </row>
    <row r="12388" spans="9:9" x14ac:dyDescent="0.25">
      <c r="I12388" s="23"/>
    </row>
    <row r="12389" spans="9:9" x14ac:dyDescent="0.25">
      <c r="I12389" s="23"/>
    </row>
    <row r="12390" spans="9:9" x14ac:dyDescent="0.25">
      <c r="I12390" s="23"/>
    </row>
    <row r="12391" spans="9:9" x14ac:dyDescent="0.25">
      <c r="I12391" s="23"/>
    </row>
    <row r="12392" spans="9:9" x14ac:dyDescent="0.25">
      <c r="I12392" s="23"/>
    </row>
    <row r="12393" spans="9:9" x14ac:dyDescent="0.25">
      <c r="I12393" s="23"/>
    </row>
    <row r="12394" spans="9:9" x14ac:dyDescent="0.25">
      <c r="I12394" s="23"/>
    </row>
    <row r="12395" spans="9:9" x14ac:dyDescent="0.25">
      <c r="I12395" s="23"/>
    </row>
    <row r="12396" spans="9:9" x14ac:dyDescent="0.25">
      <c r="I12396" s="23"/>
    </row>
    <row r="12397" spans="9:9" x14ac:dyDescent="0.25">
      <c r="I12397" s="23"/>
    </row>
    <row r="12398" spans="9:9" x14ac:dyDescent="0.25">
      <c r="I12398" s="23"/>
    </row>
    <row r="12399" spans="9:9" x14ac:dyDescent="0.25">
      <c r="I12399" s="23"/>
    </row>
    <row r="12400" spans="9:9" x14ac:dyDescent="0.25">
      <c r="I12400" s="23"/>
    </row>
    <row r="12401" spans="9:9" x14ac:dyDescent="0.25">
      <c r="I12401" s="23"/>
    </row>
    <row r="12402" spans="9:9" x14ac:dyDescent="0.25">
      <c r="I12402" s="23"/>
    </row>
    <row r="12403" spans="9:9" x14ac:dyDescent="0.25">
      <c r="I12403" s="23"/>
    </row>
    <row r="12404" spans="9:9" x14ac:dyDescent="0.25">
      <c r="I12404" s="23"/>
    </row>
    <row r="12405" spans="9:9" x14ac:dyDescent="0.25">
      <c r="I12405" s="23"/>
    </row>
    <row r="12406" spans="9:9" x14ac:dyDescent="0.25">
      <c r="I12406" s="23"/>
    </row>
    <row r="12407" spans="9:9" x14ac:dyDescent="0.25">
      <c r="I12407" s="23"/>
    </row>
    <row r="12408" spans="9:9" x14ac:dyDescent="0.25">
      <c r="I12408" s="23"/>
    </row>
    <row r="12409" spans="9:9" x14ac:dyDescent="0.25">
      <c r="I12409" s="23"/>
    </row>
    <row r="12410" spans="9:9" x14ac:dyDescent="0.25">
      <c r="I12410" s="23"/>
    </row>
    <row r="12411" spans="9:9" x14ac:dyDescent="0.25">
      <c r="I12411" s="23"/>
    </row>
    <row r="12412" spans="9:9" x14ac:dyDescent="0.25">
      <c r="I12412" s="23"/>
    </row>
    <row r="12413" spans="9:9" x14ac:dyDescent="0.25">
      <c r="I12413" s="23"/>
    </row>
    <row r="12414" spans="9:9" x14ac:dyDescent="0.25">
      <c r="I12414" s="23"/>
    </row>
    <row r="12415" spans="9:9" x14ac:dyDescent="0.25">
      <c r="I12415" s="23"/>
    </row>
    <row r="12416" spans="9:9" x14ac:dyDescent="0.25">
      <c r="I12416" s="23"/>
    </row>
    <row r="12417" spans="9:9" x14ac:dyDescent="0.25">
      <c r="I12417" s="23"/>
    </row>
    <row r="12418" spans="9:9" x14ac:dyDescent="0.25">
      <c r="I12418" s="23"/>
    </row>
    <row r="12419" spans="9:9" x14ac:dyDescent="0.25">
      <c r="I12419" s="23"/>
    </row>
    <row r="12420" spans="9:9" x14ac:dyDescent="0.25">
      <c r="I12420" s="23"/>
    </row>
    <row r="12421" spans="9:9" x14ac:dyDescent="0.25">
      <c r="I12421" s="23"/>
    </row>
    <row r="12422" spans="9:9" x14ac:dyDescent="0.25">
      <c r="I12422" s="23"/>
    </row>
    <row r="12423" spans="9:9" x14ac:dyDescent="0.25">
      <c r="I12423" s="23"/>
    </row>
    <row r="12424" spans="9:9" x14ac:dyDescent="0.25">
      <c r="I12424" s="23"/>
    </row>
    <row r="12425" spans="9:9" x14ac:dyDescent="0.25">
      <c r="I12425" s="23"/>
    </row>
    <row r="12426" spans="9:9" x14ac:dyDescent="0.25">
      <c r="I12426" s="23"/>
    </row>
    <row r="12427" spans="9:9" x14ac:dyDescent="0.25">
      <c r="I12427" s="23"/>
    </row>
    <row r="12428" spans="9:9" x14ac:dyDescent="0.25">
      <c r="I12428" s="23"/>
    </row>
    <row r="12429" spans="9:9" x14ac:dyDescent="0.25">
      <c r="I12429" s="23"/>
    </row>
    <row r="12430" spans="9:9" x14ac:dyDescent="0.25">
      <c r="I12430" s="23"/>
    </row>
    <row r="12431" spans="9:9" x14ac:dyDescent="0.25">
      <c r="I12431" s="23"/>
    </row>
    <row r="12432" spans="9:9" x14ac:dyDescent="0.25">
      <c r="I12432" s="23"/>
    </row>
    <row r="12433" spans="9:9" x14ac:dyDescent="0.25">
      <c r="I12433" s="23"/>
    </row>
    <row r="12434" spans="9:9" x14ac:dyDescent="0.25">
      <c r="I12434" s="23"/>
    </row>
    <row r="12435" spans="9:9" x14ac:dyDescent="0.25">
      <c r="I12435" s="23"/>
    </row>
    <row r="12436" spans="9:9" x14ac:dyDescent="0.25">
      <c r="I12436" s="23"/>
    </row>
    <row r="12437" spans="9:9" x14ac:dyDescent="0.25">
      <c r="I12437" s="23"/>
    </row>
    <row r="12438" spans="9:9" x14ac:dyDescent="0.25">
      <c r="I12438" s="23"/>
    </row>
    <row r="12439" spans="9:9" x14ac:dyDescent="0.25">
      <c r="I12439" s="23"/>
    </row>
    <row r="12440" spans="9:9" x14ac:dyDescent="0.25">
      <c r="I12440" s="23"/>
    </row>
    <row r="12441" spans="9:9" x14ac:dyDescent="0.25">
      <c r="I12441" s="23"/>
    </row>
    <row r="12442" spans="9:9" x14ac:dyDescent="0.25">
      <c r="I12442" s="23"/>
    </row>
    <row r="12443" spans="9:9" x14ac:dyDescent="0.25">
      <c r="I12443" s="23"/>
    </row>
    <row r="12444" spans="9:9" x14ac:dyDescent="0.25">
      <c r="I12444" s="23"/>
    </row>
    <row r="12445" spans="9:9" x14ac:dyDescent="0.25">
      <c r="I12445" s="23"/>
    </row>
    <row r="12446" spans="9:9" x14ac:dyDescent="0.25">
      <c r="I12446" s="23"/>
    </row>
    <row r="12447" spans="9:9" x14ac:dyDescent="0.25">
      <c r="I12447" s="23"/>
    </row>
    <row r="12448" spans="9:9" x14ac:dyDescent="0.25">
      <c r="I12448" s="23"/>
    </row>
    <row r="12449" spans="9:9" x14ac:dyDescent="0.25">
      <c r="I12449" s="23"/>
    </row>
    <row r="12450" spans="9:9" x14ac:dyDescent="0.25">
      <c r="I12450" s="23"/>
    </row>
    <row r="12451" spans="9:9" x14ac:dyDescent="0.25">
      <c r="I12451" s="23"/>
    </row>
    <row r="12452" spans="9:9" x14ac:dyDescent="0.25">
      <c r="I12452" s="23"/>
    </row>
    <row r="12453" spans="9:9" x14ac:dyDescent="0.25">
      <c r="I12453" s="23"/>
    </row>
    <row r="12454" spans="9:9" x14ac:dyDescent="0.25">
      <c r="I12454" s="23"/>
    </row>
    <row r="12455" spans="9:9" x14ac:dyDescent="0.25">
      <c r="I12455" s="23"/>
    </row>
    <row r="12456" spans="9:9" x14ac:dyDescent="0.25">
      <c r="I12456" s="23"/>
    </row>
    <row r="12457" spans="9:9" x14ac:dyDescent="0.25">
      <c r="I12457" s="23"/>
    </row>
    <row r="12458" spans="9:9" x14ac:dyDescent="0.25">
      <c r="I12458" s="23"/>
    </row>
    <row r="12459" spans="9:9" x14ac:dyDescent="0.25">
      <c r="I12459" s="23"/>
    </row>
    <row r="12460" spans="9:9" x14ac:dyDescent="0.25">
      <c r="I12460" s="23"/>
    </row>
    <row r="12461" spans="9:9" x14ac:dyDescent="0.25">
      <c r="I12461" s="23"/>
    </row>
    <row r="12462" spans="9:9" x14ac:dyDescent="0.25">
      <c r="I12462" s="23"/>
    </row>
    <row r="12463" spans="9:9" x14ac:dyDescent="0.25">
      <c r="I12463" s="23"/>
    </row>
    <row r="12464" spans="9:9" x14ac:dyDescent="0.25">
      <c r="I12464" s="23"/>
    </row>
    <row r="12465" spans="9:9" x14ac:dyDescent="0.25">
      <c r="I12465" s="23"/>
    </row>
    <row r="12466" spans="9:9" x14ac:dyDescent="0.25">
      <c r="I12466" s="23"/>
    </row>
    <row r="12467" spans="9:9" x14ac:dyDescent="0.25">
      <c r="I12467" s="23"/>
    </row>
    <row r="12468" spans="9:9" x14ac:dyDescent="0.25">
      <c r="I12468" s="23"/>
    </row>
    <row r="12469" spans="9:9" x14ac:dyDescent="0.25">
      <c r="I12469" s="23"/>
    </row>
    <row r="12470" spans="9:9" x14ac:dyDescent="0.25">
      <c r="I12470" s="23"/>
    </row>
    <row r="12471" spans="9:9" x14ac:dyDescent="0.25">
      <c r="I12471" s="23"/>
    </row>
    <row r="12472" spans="9:9" x14ac:dyDescent="0.25">
      <c r="I12472" s="23"/>
    </row>
    <row r="12473" spans="9:9" x14ac:dyDescent="0.25">
      <c r="I12473" s="23"/>
    </row>
    <row r="12474" spans="9:9" x14ac:dyDescent="0.25">
      <c r="I12474" s="23"/>
    </row>
    <row r="12475" spans="9:9" x14ac:dyDescent="0.25">
      <c r="I12475" s="23"/>
    </row>
    <row r="12476" spans="9:9" x14ac:dyDescent="0.25">
      <c r="I12476" s="23"/>
    </row>
    <row r="12477" spans="9:9" x14ac:dyDescent="0.25">
      <c r="I12477" s="23"/>
    </row>
    <row r="12478" spans="9:9" x14ac:dyDescent="0.25">
      <c r="I12478" s="23"/>
    </row>
    <row r="12479" spans="9:9" x14ac:dyDescent="0.25">
      <c r="I12479" s="23"/>
    </row>
    <row r="12480" spans="9:9" x14ac:dyDescent="0.25">
      <c r="I12480" s="23"/>
    </row>
    <row r="12481" spans="9:9" x14ac:dyDescent="0.25">
      <c r="I12481" s="23"/>
    </row>
    <row r="12482" spans="9:9" x14ac:dyDescent="0.25">
      <c r="I12482" s="23"/>
    </row>
    <row r="12483" spans="9:9" x14ac:dyDescent="0.25">
      <c r="I12483" s="23"/>
    </row>
    <row r="12484" spans="9:9" x14ac:dyDescent="0.25">
      <c r="I12484" s="23"/>
    </row>
    <row r="12485" spans="9:9" x14ac:dyDescent="0.25">
      <c r="I12485" s="23"/>
    </row>
    <row r="12486" spans="9:9" x14ac:dyDescent="0.25">
      <c r="I12486" s="23"/>
    </row>
    <row r="12487" spans="9:9" x14ac:dyDescent="0.25">
      <c r="I12487" s="23"/>
    </row>
    <row r="12488" spans="9:9" x14ac:dyDescent="0.25">
      <c r="I12488" s="23"/>
    </row>
    <row r="12489" spans="9:9" x14ac:dyDescent="0.25">
      <c r="I12489" s="23"/>
    </row>
    <row r="12490" spans="9:9" x14ac:dyDescent="0.25">
      <c r="I12490" s="23"/>
    </row>
    <row r="12491" spans="9:9" x14ac:dyDescent="0.25">
      <c r="I12491" s="23"/>
    </row>
    <row r="12492" spans="9:9" x14ac:dyDescent="0.25">
      <c r="I12492" s="23"/>
    </row>
    <row r="12493" spans="9:9" x14ac:dyDescent="0.25">
      <c r="I12493" s="23"/>
    </row>
    <row r="12494" spans="9:9" x14ac:dyDescent="0.25">
      <c r="I12494" s="23"/>
    </row>
    <row r="12495" spans="9:9" x14ac:dyDescent="0.25">
      <c r="I12495" s="23"/>
    </row>
    <row r="12496" spans="9:9" x14ac:dyDescent="0.25">
      <c r="I12496" s="23"/>
    </row>
    <row r="12497" spans="9:9" x14ac:dyDescent="0.25">
      <c r="I12497" s="23"/>
    </row>
    <row r="12498" spans="9:9" x14ac:dyDescent="0.25">
      <c r="I12498" s="23"/>
    </row>
    <row r="12499" spans="9:9" x14ac:dyDescent="0.25">
      <c r="I12499" s="23"/>
    </row>
    <row r="12500" spans="9:9" x14ac:dyDescent="0.25">
      <c r="I12500" s="23"/>
    </row>
    <row r="12501" spans="9:9" x14ac:dyDescent="0.25">
      <c r="I12501" s="23"/>
    </row>
    <row r="12502" spans="9:9" x14ac:dyDescent="0.25">
      <c r="I12502" s="23"/>
    </row>
    <row r="12503" spans="9:9" x14ac:dyDescent="0.25">
      <c r="I12503" s="23"/>
    </row>
    <row r="12504" spans="9:9" x14ac:dyDescent="0.25">
      <c r="I12504" s="23"/>
    </row>
    <row r="12505" spans="9:9" x14ac:dyDescent="0.25">
      <c r="I12505" s="23"/>
    </row>
    <row r="12506" spans="9:9" x14ac:dyDescent="0.25">
      <c r="I12506" s="23"/>
    </row>
    <row r="12507" spans="9:9" x14ac:dyDescent="0.25">
      <c r="I12507" s="23"/>
    </row>
    <row r="12508" spans="9:9" x14ac:dyDescent="0.25">
      <c r="I12508" s="23"/>
    </row>
    <row r="12509" spans="9:9" x14ac:dyDescent="0.25">
      <c r="I12509" s="23"/>
    </row>
    <row r="12510" spans="9:9" x14ac:dyDescent="0.25">
      <c r="I12510" s="23"/>
    </row>
    <row r="12511" spans="9:9" x14ac:dyDescent="0.25">
      <c r="I12511" s="23"/>
    </row>
    <row r="12512" spans="9:9" x14ac:dyDescent="0.25">
      <c r="I12512" s="23"/>
    </row>
    <row r="12513" spans="9:9" x14ac:dyDescent="0.25">
      <c r="I12513" s="23"/>
    </row>
    <row r="12514" spans="9:9" x14ac:dyDescent="0.25">
      <c r="I12514" s="23"/>
    </row>
    <row r="12515" spans="9:9" x14ac:dyDescent="0.25">
      <c r="I12515" s="23"/>
    </row>
    <row r="12516" spans="9:9" x14ac:dyDescent="0.25">
      <c r="I12516" s="23"/>
    </row>
    <row r="12517" spans="9:9" x14ac:dyDescent="0.25">
      <c r="I12517" s="23"/>
    </row>
    <row r="12518" spans="9:9" x14ac:dyDescent="0.25">
      <c r="I12518" s="23"/>
    </row>
    <row r="12519" spans="9:9" x14ac:dyDescent="0.25">
      <c r="I12519" s="23"/>
    </row>
    <row r="12520" spans="9:9" x14ac:dyDescent="0.25">
      <c r="I12520" s="23"/>
    </row>
    <row r="12521" spans="9:9" x14ac:dyDescent="0.25">
      <c r="I12521" s="23"/>
    </row>
    <row r="12522" spans="9:9" x14ac:dyDescent="0.25">
      <c r="I12522" s="23"/>
    </row>
    <row r="12523" spans="9:9" x14ac:dyDescent="0.25">
      <c r="I12523" s="23"/>
    </row>
    <row r="12524" spans="9:9" x14ac:dyDescent="0.25">
      <c r="I12524" s="23"/>
    </row>
    <row r="12525" spans="9:9" x14ac:dyDescent="0.25">
      <c r="I12525" s="23"/>
    </row>
    <row r="12526" spans="9:9" x14ac:dyDescent="0.25">
      <c r="I12526" s="23"/>
    </row>
    <row r="12527" spans="9:9" x14ac:dyDescent="0.25">
      <c r="I12527" s="23"/>
    </row>
    <row r="12528" spans="9:9" x14ac:dyDescent="0.25">
      <c r="I12528" s="23"/>
    </row>
    <row r="12529" spans="9:9" x14ac:dyDescent="0.25">
      <c r="I12529" s="23"/>
    </row>
    <row r="12530" spans="9:9" x14ac:dyDescent="0.25">
      <c r="I12530" s="23"/>
    </row>
    <row r="12531" spans="9:9" x14ac:dyDescent="0.25">
      <c r="I12531" s="23"/>
    </row>
    <row r="12532" spans="9:9" x14ac:dyDescent="0.25">
      <c r="I12532" s="23"/>
    </row>
    <row r="12533" spans="9:9" x14ac:dyDescent="0.25">
      <c r="I12533" s="23"/>
    </row>
    <row r="12534" spans="9:9" x14ac:dyDescent="0.25">
      <c r="I12534" s="23"/>
    </row>
    <row r="12535" spans="9:9" x14ac:dyDescent="0.25">
      <c r="I12535" s="23"/>
    </row>
    <row r="12536" spans="9:9" x14ac:dyDescent="0.25">
      <c r="I12536" s="23"/>
    </row>
    <row r="12537" spans="9:9" x14ac:dyDescent="0.25">
      <c r="I12537" s="23"/>
    </row>
    <row r="12538" spans="9:9" x14ac:dyDescent="0.25">
      <c r="I12538" s="23"/>
    </row>
    <row r="12539" spans="9:9" x14ac:dyDescent="0.25">
      <c r="I12539" s="23"/>
    </row>
    <row r="12540" spans="9:9" x14ac:dyDescent="0.25">
      <c r="I12540" s="23"/>
    </row>
    <row r="12541" spans="9:9" x14ac:dyDescent="0.25">
      <c r="I12541" s="23"/>
    </row>
    <row r="12542" spans="9:9" x14ac:dyDescent="0.25">
      <c r="I12542" s="23"/>
    </row>
    <row r="12543" spans="9:9" x14ac:dyDescent="0.25">
      <c r="I12543" s="23"/>
    </row>
    <row r="12544" spans="9:9" x14ac:dyDescent="0.25">
      <c r="I12544" s="23"/>
    </row>
    <row r="12545" spans="9:9" x14ac:dyDescent="0.25">
      <c r="I12545" s="23"/>
    </row>
    <row r="12546" spans="9:9" x14ac:dyDescent="0.25">
      <c r="I12546" s="23"/>
    </row>
    <row r="12547" spans="9:9" x14ac:dyDescent="0.25">
      <c r="I12547" s="23"/>
    </row>
    <row r="12548" spans="9:9" x14ac:dyDescent="0.25">
      <c r="I12548" s="23"/>
    </row>
    <row r="12549" spans="9:9" x14ac:dyDescent="0.25">
      <c r="I12549" s="23"/>
    </row>
    <row r="12550" spans="9:9" x14ac:dyDescent="0.25">
      <c r="I12550" s="23"/>
    </row>
    <row r="12551" spans="9:9" x14ac:dyDescent="0.25">
      <c r="I12551" s="23"/>
    </row>
    <row r="12552" spans="9:9" x14ac:dyDescent="0.25">
      <c r="I12552" s="23"/>
    </row>
    <row r="12553" spans="9:9" x14ac:dyDescent="0.25">
      <c r="I12553" s="23"/>
    </row>
    <row r="12554" spans="9:9" x14ac:dyDescent="0.25">
      <c r="I12554" s="23"/>
    </row>
    <row r="12555" spans="9:9" x14ac:dyDescent="0.25">
      <c r="I12555" s="23"/>
    </row>
    <row r="12556" spans="9:9" x14ac:dyDescent="0.25">
      <c r="I12556" s="23"/>
    </row>
    <row r="12557" spans="9:9" x14ac:dyDescent="0.25">
      <c r="I12557" s="23"/>
    </row>
    <row r="12558" spans="9:9" x14ac:dyDescent="0.25">
      <c r="I12558" s="23"/>
    </row>
    <row r="12559" spans="9:9" x14ac:dyDescent="0.25">
      <c r="I12559" s="23"/>
    </row>
    <row r="12560" spans="9:9" x14ac:dyDescent="0.25">
      <c r="I12560" s="23"/>
    </row>
    <row r="12561" spans="9:9" x14ac:dyDescent="0.25">
      <c r="I12561" s="23"/>
    </row>
    <row r="12562" spans="9:9" x14ac:dyDescent="0.25">
      <c r="I12562" s="23"/>
    </row>
    <row r="12563" spans="9:9" x14ac:dyDescent="0.25">
      <c r="I12563" s="23"/>
    </row>
    <row r="12564" spans="9:9" x14ac:dyDescent="0.25">
      <c r="I12564" s="23"/>
    </row>
    <row r="12565" spans="9:9" x14ac:dyDescent="0.25">
      <c r="I12565" s="23"/>
    </row>
    <row r="12566" spans="9:9" x14ac:dyDescent="0.25">
      <c r="I12566" s="23"/>
    </row>
    <row r="12567" spans="9:9" x14ac:dyDescent="0.25">
      <c r="I12567" s="23"/>
    </row>
    <row r="12568" spans="9:9" x14ac:dyDescent="0.25">
      <c r="I12568" s="23"/>
    </row>
    <row r="12569" spans="9:9" x14ac:dyDescent="0.25">
      <c r="I12569" s="23"/>
    </row>
    <row r="12570" spans="9:9" x14ac:dyDescent="0.25">
      <c r="I12570" s="23"/>
    </row>
    <row r="12571" spans="9:9" x14ac:dyDescent="0.25">
      <c r="I12571" s="23"/>
    </row>
    <row r="12572" spans="9:9" x14ac:dyDescent="0.25">
      <c r="I12572" s="23"/>
    </row>
    <row r="12573" spans="9:9" x14ac:dyDescent="0.25">
      <c r="I12573" s="23"/>
    </row>
    <row r="12574" spans="9:9" x14ac:dyDescent="0.25">
      <c r="I12574" s="23"/>
    </row>
    <row r="12575" spans="9:9" x14ac:dyDescent="0.25">
      <c r="I12575" s="23"/>
    </row>
    <row r="12576" spans="9:9" x14ac:dyDescent="0.25">
      <c r="I12576" s="23"/>
    </row>
    <row r="12577" spans="9:9" x14ac:dyDescent="0.25">
      <c r="I12577" s="23"/>
    </row>
    <row r="12578" spans="9:9" x14ac:dyDescent="0.25">
      <c r="I12578" s="23"/>
    </row>
    <row r="12579" spans="9:9" x14ac:dyDescent="0.25">
      <c r="I12579" s="23"/>
    </row>
    <row r="12580" spans="9:9" x14ac:dyDescent="0.25">
      <c r="I12580" s="23"/>
    </row>
    <row r="12581" spans="9:9" x14ac:dyDescent="0.25">
      <c r="I12581" s="23"/>
    </row>
    <row r="12582" spans="9:9" x14ac:dyDescent="0.25">
      <c r="I12582" s="23"/>
    </row>
    <row r="12583" spans="9:9" x14ac:dyDescent="0.25">
      <c r="I12583" s="23"/>
    </row>
    <row r="12584" spans="9:9" x14ac:dyDescent="0.25">
      <c r="I12584" s="23"/>
    </row>
    <row r="12585" spans="9:9" x14ac:dyDescent="0.25">
      <c r="I12585" s="23"/>
    </row>
    <row r="12586" spans="9:9" x14ac:dyDescent="0.25">
      <c r="I12586" s="23"/>
    </row>
    <row r="12587" spans="9:9" x14ac:dyDescent="0.25">
      <c r="I12587" s="23"/>
    </row>
    <row r="12588" spans="9:9" x14ac:dyDescent="0.25">
      <c r="I12588" s="23"/>
    </row>
    <row r="12589" spans="9:9" x14ac:dyDescent="0.25">
      <c r="I12589" s="23"/>
    </row>
    <row r="12590" spans="9:9" x14ac:dyDescent="0.25">
      <c r="I12590" s="23"/>
    </row>
    <row r="12591" spans="9:9" x14ac:dyDescent="0.25">
      <c r="I12591" s="23"/>
    </row>
    <row r="12592" spans="9:9" x14ac:dyDescent="0.25">
      <c r="I12592" s="23"/>
    </row>
    <row r="12593" spans="9:9" x14ac:dyDescent="0.25">
      <c r="I12593" s="23"/>
    </row>
    <row r="12594" spans="9:9" x14ac:dyDescent="0.25">
      <c r="I12594" s="23"/>
    </row>
    <row r="12595" spans="9:9" x14ac:dyDescent="0.25">
      <c r="I12595" s="23"/>
    </row>
    <row r="12596" spans="9:9" x14ac:dyDescent="0.25">
      <c r="I12596" s="23"/>
    </row>
    <row r="12597" spans="9:9" x14ac:dyDescent="0.25">
      <c r="I12597" s="23"/>
    </row>
    <row r="12598" spans="9:9" x14ac:dyDescent="0.25">
      <c r="I12598" s="23"/>
    </row>
    <row r="12599" spans="9:9" x14ac:dyDescent="0.25">
      <c r="I12599" s="23"/>
    </row>
    <row r="12600" spans="9:9" x14ac:dyDescent="0.25">
      <c r="I12600" s="23"/>
    </row>
    <row r="12601" spans="9:9" x14ac:dyDescent="0.25">
      <c r="I12601" s="23"/>
    </row>
    <row r="12602" spans="9:9" x14ac:dyDescent="0.25">
      <c r="I12602" s="23"/>
    </row>
    <row r="12603" spans="9:9" x14ac:dyDescent="0.25">
      <c r="I12603" s="23"/>
    </row>
    <row r="12604" spans="9:9" x14ac:dyDescent="0.25">
      <c r="I12604" s="23"/>
    </row>
    <row r="12605" spans="9:9" x14ac:dyDescent="0.25">
      <c r="I12605" s="23"/>
    </row>
    <row r="12606" spans="9:9" x14ac:dyDescent="0.25">
      <c r="I12606" s="23"/>
    </row>
    <row r="12607" spans="9:9" x14ac:dyDescent="0.25">
      <c r="I12607" s="23"/>
    </row>
    <row r="12608" spans="9:9" x14ac:dyDescent="0.25">
      <c r="I12608" s="23"/>
    </row>
    <row r="12609" spans="9:9" x14ac:dyDescent="0.25">
      <c r="I12609" s="23"/>
    </row>
    <row r="12610" spans="9:9" x14ac:dyDescent="0.25">
      <c r="I12610" s="23"/>
    </row>
    <row r="12611" spans="9:9" x14ac:dyDescent="0.25">
      <c r="I12611" s="23"/>
    </row>
    <row r="12612" spans="9:9" x14ac:dyDescent="0.25">
      <c r="I12612" s="23"/>
    </row>
    <row r="12613" spans="9:9" x14ac:dyDescent="0.25">
      <c r="I12613" s="23"/>
    </row>
    <row r="12614" spans="9:9" x14ac:dyDescent="0.25">
      <c r="I12614" s="23"/>
    </row>
    <row r="12615" spans="9:9" x14ac:dyDescent="0.25">
      <c r="I12615" s="23"/>
    </row>
    <row r="12616" spans="9:9" x14ac:dyDescent="0.25">
      <c r="I12616" s="23"/>
    </row>
    <row r="12617" spans="9:9" x14ac:dyDescent="0.25">
      <c r="I12617" s="23"/>
    </row>
    <row r="12618" spans="9:9" x14ac:dyDescent="0.25">
      <c r="I12618" s="23"/>
    </row>
    <row r="12619" spans="9:9" x14ac:dyDescent="0.25">
      <c r="I12619" s="23"/>
    </row>
    <row r="12620" spans="9:9" x14ac:dyDescent="0.25">
      <c r="I12620" s="23"/>
    </row>
    <row r="12621" spans="9:9" x14ac:dyDescent="0.25">
      <c r="I12621" s="23"/>
    </row>
    <row r="12622" spans="9:9" x14ac:dyDescent="0.25">
      <c r="I12622" s="23"/>
    </row>
    <row r="12623" spans="9:9" x14ac:dyDescent="0.25">
      <c r="I12623" s="23"/>
    </row>
    <row r="12624" spans="9:9" x14ac:dyDescent="0.25">
      <c r="I12624" s="23"/>
    </row>
    <row r="12625" spans="9:9" x14ac:dyDescent="0.25">
      <c r="I12625" s="23"/>
    </row>
    <row r="12626" spans="9:9" x14ac:dyDescent="0.25">
      <c r="I12626" s="23"/>
    </row>
    <row r="12627" spans="9:9" x14ac:dyDescent="0.25">
      <c r="I12627" s="23"/>
    </row>
    <row r="12628" spans="9:9" x14ac:dyDescent="0.25">
      <c r="I12628" s="23"/>
    </row>
    <row r="12629" spans="9:9" x14ac:dyDescent="0.25">
      <c r="I12629" s="23"/>
    </row>
    <row r="12630" spans="9:9" x14ac:dyDescent="0.25">
      <c r="I12630" s="23"/>
    </row>
    <row r="12631" spans="9:9" x14ac:dyDescent="0.25">
      <c r="I12631" s="23"/>
    </row>
    <row r="12632" spans="9:9" x14ac:dyDescent="0.25">
      <c r="I12632" s="23"/>
    </row>
    <row r="12633" spans="9:9" x14ac:dyDescent="0.25">
      <c r="I12633" s="23"/>
    </row>
    <row r="12634" spans="9:9" x14ac:dyDescent="0.25">
      <c r="I12634" s="23"/>
    </row>
    <row r="12635" spans="9:9" x14ac:dyDescent="0.25">
      <c r="I12635" s="23"/>
    </row>
    <row r="12636" spans="9:9" x14ac:dyDescent="0.25">
      <c r="I12636" s="23"/>
    </row>
    <row r="12637" spans="9:9" x14ac:dyDescent="0.25">
      <c r="I12637" s="23"/>
    </row>
    <row r="12638" spans="9:9" x14ac:dyDescent="0.25">
      <c r="I12638" s="23"/>
    </row>
    <row r="12639" spans="9:9" x14ac:dyDescent="0.25">
      <c r="I12639" s="23"/>
    </row>
    <row r="12640" spans="9:9" x14ac:dyDescent="0.25">
      <c r="I12640" s="23"/>
    </row>
    <row r="12641" spans="9:9" x14ac:dyDescent="0.25">
      <c r="I12641" s="23"/>
    </row>
    <row r="12642" spans="9:9" x14ac:dyDescent="0.25">
      <c r="I12642" s="23"/>
    </row>
    <row r="12643" spans="9:9" x14ac:dyDescent="0.25">
      <c r="I12643" s="23"/>
    </row>
    <row r="12644" spans="9:9" x14ac:dyDescent="0.25">
      <c r="I12644" s="23"/>
    </row>
    <row r="12645" spans="9:9" x14ac:dyDescent="0.25">
      <c r="I12645" s="23"/>
    </row>
    <row r="12646" spans="9:9" x14ac:dyDescent="0.25">
      <c r="I12646" s="23"/>
    </row>
    <row r="12647" spans="9:9" x14ac:dyDescent="0.25">
      <c r="I12647" s="23"/>
    </row>
    <row r="12648" spans="9:9" x14ac:dyDescent="0.25">
      <c r="I12648" s="23"/>
    </row>
    <row r="12649" spans="9:9" x14ac:dyDescent="0.25">
      <c r="I12649" s="23"/>
    </row>
    <row r="12650" spans="9:9" x14ac:dyDescent="0.25">
      <c r="I12650" s="23"/>
    </row>
    <row r="12651" spans="9:9" x14ac:dyDescent="0.25">
      <c r="I12651" s="23"/>
    </row>
    <row r="12652" spans="9:9" x14ac:dyDescent="0.25">
      <c r="I12652" s="23"/>
    </row>
    <row r="12653" spans="9:9" x14ac:dyDescent="0.25">
      <c r="I12653" s="23"/>
    </row>
    <row r="12654" spans="9:9" x14ac:dyDescent="0.25">
      <c r="I12654" s="23"/>
    </row>
    <row r="12655" spans="9:9" x14ac:dyDescent="0.25">
      <c r="I12655" s="23"/>
    </row>
    <row r="12656" spans="9:9" x14ac:dyDescent="0.25">
      <c r="I12656" s="23"/>
    </row>
    <row r="12657" spans="9:9" x14ac:dyDescent="0.25">
      <c r="I12657" s="23"/>
    </row>
    <row r="12658" spans="9:9" x14ac:dyDescent="0.25">
      <c r="I12658" s="23"/>
    </row>
    <row r="12659" spans="9:9" x14ac:dyDescent="0.25">
      <c r="I12659" s="23"/>
    </row>
    <row r="12660" spans="9:9" x14ac:dyDescent="0.25">
      <c r="I12660" s="23"/>
    </row>
    <row r="12661" spans="9:9" x14ac:dyDescent="0.25">
      <c r="I12661" s="23"/>
    </row>
    <row r="12662" spans="9:9" x14ac:dyDescent="0.25">
      <c r="I12662" s="23"/>
    </row>
    <row r="12663" spans="9:9" x14ac:dyDescent="0.25">
      <c r="I12663" s="23"/>
    </row>
    <row r="12664" spans="9:9" x14ac:dyDescent="0.25">
      <c r="I12664" s="23"/>
    </row>
    <row r="12665" spans="9:9" x14ac:dyDescent="0.25">
      <c r="I12665" s="23"/>
    </row>
    <row r="12666" spans="9:9" x14ac:dyDescent="0.25">
      <c r="I12666" s="23"/>
    </row>
    <row r="12667" spans="9:9" x14ac:dyDescent="0.25">
      <c r="I12667" s="23"/>
    </row>
    <row r="12668" spans="9:9" x14ac:dyDescent="0.25">
      <c r="I12668" s="23"/>
    </row>
    <row r="12669" spans="9:9" x14ac:dyDescent="0.25">
      <c r="I12669" s="23"/>
    </row>
    <row r="12670" spans="9:9" x14ac:dyDescent="0.25">
      <c r="I12670" s="23"/>
    </row>
    <row r="12671" spans="9:9" x14ac:dyDescent="0.25">
      <c r="I12671" s="23"/>
    </row>
    <row r="12672" spans="9:9" x14ac:dyDescent="0.25">
      <c r="I12672" s="23"/>
    </row>
    <row r="12673" spans="9:9" x14ac:dyDescent="0.25">
      <c r="I12673" s="23"/>
    </row>
    <row r="12674" spans="9:9" x14ac:dyDescent="0.25">
      <c r="I12674" s="23"/>
    </row>
    <row r="12675" spans="9:9" x14ac:dyDescent="0.25">
      <c r="I12675" s="23"/>
    </row>
    <row r="12676" spans="9:9" x14ac:dyDescent="0.25">
      <c r="I12676" s="23"/>
    </row>
    <row r="12677" spans="9:9" x14ac:dyDescent="0.25">
      <c r="I12677" s="23"/>
    </row>
    <row r="12678" spans="9:9" x14ac:dyDescent="0.25">
      <c r="I12678" s="23"/>
    </row>
    <row r="12679" spans="9:9" x14ac:dyDescent="0.25">
      <c r="I12679" s="23"/>
    </row>
    <row r="12680" spans="9:9" x14ac:dyDescent="0.25">
      <c r="I12680" s="23"/>
    </row>
    <row r="12681" spans="9:9" x14ac:dyDescent="0.25">
      <c r="I12681" s="23"/>
    </row>
    <row r="12682" spans="9:9" x14ac:dyDescent="0.25">
      <c r="I12682" s="23"/>
    </row>
    <row r="12683" spans="9:9" x14ac:dyDescent="0.25">
      <c r="I12683" s="23"/>
    </row>
    <row r="12684" spans="9:9" x14ac:dyDescent="0.25">
      <c r="I12684" s="23"/>
    </row>
    <row r="12685" spans="9:9" x14ac:dyDescent="0.25">
      <c r="I12685" s="23"/>
    </row>
    <row r="12686" spans="9:9" x14ac:dyDescent="0.25">
      <c r="I12686" s="23"/>
    </row>
    <row r="12687" spans="9:9" x14ac:dyDescent="0.25">
      <c r="I12687" s="23"/>
    </row>
    <row r="12688" spans="9:9" x14ac:dyDescent="0.25">
      <c r="I12688" s="23"/>
    </row>
    <row r="12689" spans="9:9" x14ac:dyDescent="0.25">
      <c r="I12689" s="23"/>
    </row>
    <row r="12690" spans="9:9" x14ac:dyDescent="0.25">
      <c r="I12690" s="23"/>
    </row>
    <row r="12691" spans="9:9" x14ac:dyDescent="0.25">
      <c r="I12691" s="23"/>
    </row>
    <row r="12692" spans="9:9" x14ac:dyDescent="0.25">
      <c r="I12692" s="23"/>
    </row>
    <row r="12693" spans="9:9" x14ac:dyDescent="0.25">
      <c r="I12693" s="23"/>
    </row>
    <row r="12694" spans="9:9" x14ac:dyDescent="0.25">
      <c r="I12694" s="23"/>
    </row>
    <row r="12695" spans="9:9" x14ac:dyDescent="0.25">
      <c r="I12695" s="23"/>
    </row>
    <row r="12696" spans="9:9" x14ac:dyDescent="0.25">
      <c r="I12696" s="23"/>
    </row>
    <row r="12697" spans="9:9" x14ac:dyDescent="0.25">
      <c r="I12697" s="23"/>
    </row>
    <row r="12698" spans="9:9" x14ac:dyDescent="0.25">
      <c r="I12698" s="23"/>
    </row>
    <row r="12699" spans="9:9" x14ac:dyDescent="0.25">
      <c r="I12699" s="23"/>
    </row>
    <row r="12700" spans="9:9" x14ac:dyDescent="0.25">
      <c r="I12700" s="23"/>
    </row>
    <row r="12701" spans="9:9" x14ac:dyDescent="0.25">
      <c r="I12701" s="23"/>
    </row>
    <row r="12702" spans="9:9" x14ac:dyDescent="0.25">
      <c r="I12702" s="23"/>
    </row>
    <row r="12703" spans="9:9" x14ac:dyDescent="0.25">
      <c r="I12703" s="23"/>
    </row>
    <row r="12704" spans="9:9" x14ac:dyDescent="0.25">
      <c r="I12704" s="23"/>
    </row>
    <row r="12705" spans="9:9" x14ac:dyDescent="0.25">
      <c r="I12705" s="23"/>
    </row>
    <row r="12706" spans="9:9" x14ac:dyDescent="0.25">
      <c r="I12706" s="23"/>
    </row>
    <row r="12707" spans="9:9" x14ac:dyDescent="0.25">
      <c r="I12707" s="23"/>
    </row>
    <row r="12708" spans="9:9" x14ac:dyDescent="0.25">
      <c r="I12708" s="23"/>
    </row>
    <row r="12709" spans="9:9" x14ac:dyDescent="0.25">
      <c r="I12709" s="23"/>
    </row>
    <row r="12710" spans="9:9" x14ac:dyDescent="0.25">
      <c r="I12710" s="23"/>
    </row>
    <row r="12711" spans="9:9" x14ac:dyDescent="0.25">
      <c r="I12711" s="23"/>
    </row>
    <row r="12712" spans="9:9" x14ac:dyDescent="0.25">
      <c r="I12712" s="23"/>
    </row>
    <row r="12713" spans="9:9" x14ac:dyDescent="0.25">
      <c r="I12713" s="23"/>
    </row>
    <row r="12714" spans="9:9" x14ac:dyDescent="0.25">
      <c r="I12714" s="23"/>
    </row>
    <row r="12715" spans="9:9" x14ac:dyDescent="0.25">
      <c r="I12715" s="23"/>
    </row>
    <row r="12716" spans="9:9" x14ac:dyDescent="0.25">
      <c r="I12716" s="23"/>
    </row>
    <row r="12717" spans="9:9" x14ac:dyDescent="0.25">
      <c r="I12717" s="23"/>
    </row>
    <row r="12718" spans="9:9" x14ac:dyDescent="0.25">
      <c r="I12718" s="23"/>
    </row>
    <row r="12719" spans="9:9" x14ac:dyDescent="0.25">
      <c r="I12719" s="23"/>
    </row>
    <row r="12720" spans="9:9" x14ac:dyDescent="0.25">
      <c r="I12720" s="23"/>
    </row>
    <row r="12721" spans="9:9" x14ac:dyDescent="0.25">
      <c r="I12721" s="23"/>
    </row>
    <row r="12722" spans="9:9" x14ac:dyDescent="0.25">
      <c r="I12722" s="23"/>
    </row>
    <row r="12723" spans="9:9" x14ac:dyDescent="0.25">
      <c r="I12723" s="23"/>
    </row>
    <row r="12724" spans="9:9" x14ac:dyDescent="0.25">
      <c r="I12724" s="23"/>
    </row>
    <row r="12725" spans="9:9" x14ac:dyDescent="0.25">
      <c r="I12725" s="23"/>
    </row>
    <row r="12726" spans="9:9" x14ac:dyDescent="0.25">
      <c r="I12726" s="23"/>
    </row>
    <row r="12727" spans="9:9" x14ac:dyDescent="0.25">
      <c r="I12727" s="23"/>
    </row>
    <row r="12728" spans="9:9" x14ac:dyDescent="0.25">
      <c r="I12728" s="23"/>
    </row>
    <row r="12729" spans="9:9" x14ac:dyDescent="0.25">
      <c r="I12729" s="23"/>
    </row>
    <row r="12730" spans="9:9" x14ac:dyDescent="0.25">
      <c r="I12730" s="23"/>
    </row>
    <row r="12731" spans="9:9" x14ac:dyDescent="0.25">
      <c r="I12731" s="23"/>
    </row>
    <row r="12732" spans="9:9" x14ac:dyDescent="0.25">
      <c r="I12732" s="23"/>
    </row>
    <row r="12733" spans="9:9" x14ac:dyDescent="0.25">
      <c r="I12733" s="23"/>
    </row>
    <row r="12734" spans="9:9" x14ac:dyDescent="0.25">
      <c r="I12734" s="23"/>
    </row>
    <row r="12735" spans="9:9" x14ac:dyDescent="0.25">
      <c r="I12735" s="23"/>
    </row>
    <row r="12736" spans="9:9" x14ac:dyDescent="0.25">
      <c r="I12736" s="23"/>
    </row>
    <row r="12737" spans="9:9" x14ac:dyDescent="0.25">
      <c r="I12737" s="23"/>
    </row>
    <row r="12738" spans="9:9" x14ac:dyDescent="0.25">
      <c r="I12738" s="23"/>
    </row>
    <row r="12739" spans="9:9" x14ac:dyDescent="0.25">
      <c r="I12739" s="23"/>
    </row>
    <row r="12740" spans="9:9" x14ac:dyDescent="0.25">
      <c r="I12740" s="23"/>
    </row>
    <row r="12741" spans="9:9" x14ac:dyDescent="0.25">
      <c r="I12741" s="23"/>
    </row>
    <row r="12742" spans="9:9" x14ac:dyDescent="0.25">
      <c r="I12742" s="23"/>
    </row>
    <row r="12743" spans="9:9" x14ac:dyDescent="0.25">
      <c r="I12743" s="23"/>
    </row>
    <row r="12744" spans="9:9" x14ac:dyDescent="0.25">
      <c r="I12744" s="23"/>
    </row>
    <row r="12745" spans="9:9" x14ac:dyDescent="0.25">
      <c r="I12745" s="23"/>
    </row>
    <row r="12746" spans="9:9" x14ac:dyDescent="0.25">
      <c r="I12746" s="23"/>
    </row>
    <row r="12747" spans="9:9" x14ac:dyDescent="0.25">
      <c r="I12747" s="23"/>
    </row>
    <row r="12748" spans="9:9" x14ac:dyDescent="0.25">
      <c r="I12748" s="23"/>
    </row>
    <row r="12749" spans="9:9" x14ac:dyDescent="0.25">
      <c r="I12749" s="23"/>
    </row>
    <row r="12750" spans="9:9" x14ac:dyDescent="0.25">
      <c r="I12750" s="23"/>
    </row>
    <row r="12751" spans="9:9" x14ac:dyDescent="0.25">
      <c r="I12751" s="23"/>
    </row>
    <row r="12752" spans="9:9" x14ac:dyDescent="0.25">
      <c r="I12752" s="23"/>
    </row>
    <row r="12753" spans="9:9" x14ac:dyDescent="0.25">
      <c r="I12753" s="23"/>
    </row>
    <row r="12754" spans="9:9" x14ac:dyDescent="0.25">
      <c r="I12754" s="23"/>
    </row>
    <row r="12755" spans="9:9" x14ac:dyDescent="0.25">
      <c r="I12755" s="23"/>
    </row>
    <row r="12756" spans="9:9" x14ac:dyDescent="0.25">
      <c r="I12756" s="23"/>
    </row>
    <row r="12757" spans="9:9" x14ac:dyDescent="0.25">
      <c r="I12757" s="23"/>
    </row>
    <row r="12758" spans="9:9" x14ac:dyDescent="0.25">
      <c r="I12758" s="23"/>
    </row>
    <row r="12759" spans="9:9" x14ac:dyDescent="0.25">
      <c r="I12759" s="23"/>
    </row>
    <row r="12760" spans="9:9" x14ac:dyDescent="0.25">
      <c r="I12760" s="23"/>
    </row>
    <row r="12761" spans="9:9" x14ac:dyDescent="0.25">
      <c r="I12761" s="23"/>
    </row>
    <row r="12762" spans="9:9" x14ac:dyDescent="0.25">
      <c r="I12762" s="23"/>
    </row>
    <row r="12763" spans="9:9" x14ac:dyDescent="0.25">
      <c r="I12763" s="23"/>
    </row>
    <row r="12764" spans="9:9" x14ac:dyDescent="0.25">
      <c r="I12764" s="23"/>
    </row>
    <row r="12765" spans="9:9" x14ac:dyDescent="0.25">
      <c r="I12765" s="23"/>
    </row>
    <row r="12766" spans="9:9" x14ac:dyDescent="0.25">
      <c r="I12766" s="23"/>
    </row>
    <row r="12767" spans="9:9" x14ac:dyDescent="0.25">
      <c r="I12767" s="23"/>
    </row>
    <row r="12768" spans="9:9" x14ac:dyDescent="0.25">
      <c r="I12768" s="23"/>
    </row>
    <row r="12769" spans="9:9" x14ac:dyDescent="0.25">
      <c r="I12769" s="23"/>
    </row>
    <row r="12770" spans="9:9" x14ac:dyDescent="0.25">
      <c r="I12770" s="23"/>
    </row>
    <row r="12771" spans="9:9" x14ac:dyDescent="0.25">
      <c r="I12771" s="23"/>
    </row>
    <row r="12772" spans="9:9" x14ac:dyDescent="0.25">
      <c r="I12772" s="23"/>
    </row>
    <row r="12773" spans="9:9" x14ac:dyDescent="0.25">
      <c r="I12773" s="23"/>
    </row>
    <row r="12774" spans="9:9" x14ac:dyDescent="0.25">
      <c r="I12774" s="23"/>
    </row>
    <row r="12775" spans="9:9" x14ac:dyDescent="0.25">
      <c r="I12775" s="23"/>
    </row>
    <row r="12776" spans="9:9" x14ac:dyDescent="0.25">
      <c r="I12776" s="23"/>
    </row>
    <row r="12777" spans="9:9" x14ac:dyDescent="0.25">
      <c r="I12777" s="23"/>
    </row>
    <row r="12778" spans="9:9" x14ac:dyDescent="0.25">
      <c r="I12778" s="23"/>
    </row>
    <row r="12779" spans="9:9" x14ac:dyDescent="0.25">
      <c r="I12779" s="23"/>
    </row>
    <row r="12780" spans="9:9" x14ac:dyDescent="0.25">
      <c r="I12780" s="23"/>
    </row>
    <row r="12781" spans="9:9" x14ac:dyDescent="0.25">
      <c r="I12781" s="23"/>
    </row>
    <row r="12782" spans="9:9" x14ac:dyDescent="0.25">
      <c r="I12782" s="23"/>
    </row>
    <row r="12783" spans="9:9" x14ac:dyDescent="0.25">
      <c r="I12783" s="23"/>
    </row>
    <row r="12784" spans="9:9" x14ac:dyDescent="0.25">
      <c r="I12784" s="23"/>
    </row>
    <row r="12785" spans="9:9" x14ac:dyDescent="0.25">
      <c r="I12785" s="23"/>
    </row>
    <row r="12786" spans="9:9" x14ac:dyDescent="0.25">
      <c r="I12786" s="23"/>
    </row>
    <row r="12787" spans="9:9" x14ac:dyDescent="0.25">
      <c r="I12787" s="23"/>
    </row>
    <row r="12788" spans="9:9" x14ac:dyDescent="0.25">
      <c r="I12788" s="23"/>
    </row>
    <row r="12789" spans="9:9" x14ac:dyDescent="0.25">
      <c r="I12789" s="23"/>
    </row>
    <row r="12790" spans="9:9" x14ac:dyDescent="0.25">
      <c r="I12790" s="23"/>
    </row>
    <row r="12791" spans="9:9" x14ac:dyDescent="0.25">
      <c r="I12791" s="23"/>
    </row>
    <row r="12792" spans="9:9" x14ac:dyDescent="0.25">
      <c r="I12792" s="23"/>
    </row>
    <row r="12793" spans="9:9" x14ac:dyDescent="0.25">
      <c r="I12793" s="23"/>
    </row>
    <row r="12794" spans="9:9" x14ac:dyDescent="0.25">
      <c r="I12794" s="23"/>
    </row>
    <row r="12795" spans="9:9" x14ac:dyDescent="0.25">
      <c r="I12795" s="23"/>
    </row>
    <row r="12796" spans="9:9" x14ac:dyDescent="0.25">
      <c r="I12796" s="23"/>
    </row>
    <row r="12797" spans="9:9" x14ac:dyDescent="0.25">
      <c r="I12797" s="23"/>
    </row>
    <row r="12798" spans="9:9" x14ac:dyDescent="0.25">
      <c r="I12798" s="23"/>
    </row>
    <row r="12799" spans="9:9" x14ac:dyDescent="0.25">
      <c r="I12799" s="23"/>
    </row>
    <row r="12800" spans="9:9" x14ac:dyDescent="0.25">
      <c r="I12800" s="23"/>
    </row>
    <row r="12801" spans="9:9" x14ac:dyDescent="0.25">
      <c r="I12801" s="23"/>
    </row>
    <row r="12802" spans="9:9" x14ac:dyDescent="0.25">
      <c r="I12802" s="23"/>
    </row>
    <row r="12803" spans="9:9" x14ac:dyDescent="0.25">
      <c r="I12803" s="23"/>
    </row>
    <row r="12804" spans="9:9" x14ac:dyDescent="0.25">
      <c r="I12804" s="23"/>
    </row>
    <row r="12805" spans="9:9" x14ac:dyDescent="0.25">
      <c r="I12805" s="23"/>
    </row>
    <row r="12806" spans="9:9" x14ac:dyDescent="0.25">
      <c r="I12806" s="23"/>
    </row>
    <row r="12807" spans="9:9" x14ac:dyDescent="0.25">
      <c r="I12807" s="23"/>
    </row>
    <row r="12808" spans="9:9" x14ac:dyDescent="0.25">
      <c r="I12808" s="23"/>
    </row>
    <row r="12809" spans="9:9" x14ac:dyDescent="0.25">
      <c r="I12809" s="23"/>
    </row>
    <row r="12810" spans="9:9" x14ac:dyDescent="0.25">
      <c r="I12810" s="23"/>
    </row>
    <row r="12811" spans="9:9" x14ac:dyDescent="0.25">
      <c r="I12811" s="23"/>
    </row>
    <row r="12812" spans="9:9" x14ac:dyDescent="0.25">
      <c r="I12812" s="23"/>
    </row>
    <row r="12813" spans="9:9" x14ac:dyDescent="0.25">
      <c r="I12813" s="23"/>
    </row>
    <row r="12814" spans="9:9" x14ac:dyDescent="0.25">
      <c r="I12814" s="23"/>
    </row>
    <row r="12815" spans="9:9" x14ac:dyDescent="0.25">
      <c r="I12815" s="23"/>
    </row>
    <row r="12816" spans="9:9" x14ac:dyDescent="0.25">
      <c r="I12816" s="23"/>
    </row>
    <row r="12817" spans="9:9" x14ac:dyDescent="0.25">
      <c r="I12817" s="23"/>
    </row>
    <row r="12818" spans="9:9" x14ac:dyDescent="0.25">
      <c r="I12818" s="23"/>
    </row>
    <row r="12819" spans="9:9" x14ac:dyDescent="0.25">
      <c r="I12819" s="23"/>
    </row>
    <row r="12820" spans="9:9" x14ac:dyDescent="0.25">
      <c r="I12820" s="23"/>
    </row>
    <row r="12821" spans="9:9" x14ac:dyDescent="0.25">
      <c r="I12821" s="23"/>
    </row>
    <row r="12822" spans="9:9" x14ac:dyDescent="0.25">
      <c r="I12822" s="23"/>
    </row>
    <row r="12823" spans="9:9" x14ac:dyDescent="0.25">
      <c r="I12823" s="23"/>
    </row>
    <row r="12824" spans="9:9" x14ac:dyDescent="0.25">
      <c r="I12824" s="23"/>
    </row>
    <row r="12825" spans="9:9" x14ac:dyDescent="0.25">
      <c r="I12825" s="23"/>
    </row>
    <row r="12826" spans="9:9" x14ac:dyDescent="0.25">
      <c r="I12826" s="23"/>
    </row>
    <row r="12827" spans="9:9" x14ac:dyDescent="0.25">
      <c r="I12827" s="23"/>
    </row>
    <row r="12828" spans="9:9" x14ac:dyDescent="0.25">
      <c r="I12828" s="23"/>
    </row>
    <row r="12829" spans="9:9" x14ac:dyDescent="0.25">
      <c r="I12829" s="23"/>
    </row>
    <row r="12830" spans="9:9" x14ac:dyDescent="0.25">
      <c r="I12830" s="23"/>
    </row>
    <row r="12831" spans="9:9" x14ac:dyDescent="0.25">
      <c r="I12831" s="23"/>
    </row>
    <row r="12832" spans="9:9" x14ac:dyDescent="0.25">
      <c r="I12832" s="23"/>
    </row>
    <row r="12833" spans="9:9" x14ac:dyDescent="0.25">
      <c r="I12833" s="23"/>
    </row>
    <row r="12834" spans="9:9" x14ac:dyDescent="0.25">
      <c r="I12834" s="23"/>
    </row>
    <row r="12835" spans="9:9" x14ac:dyDescent="0.25">
      <c r="I12835" s="23"/>
    </row>
    <row r="12836" spans="9:9" x14ac:dyDescent="0.25">
      <c r="I12836" s="23"/>
    </row>
    <row r="12837" spans="9:9" x14ac:dyDescent="0.25">
      <c r="I12837" s="23"/>
    </row>
    <row r="12838" spans="9:9" x14ac:dyDescent="0.25">
      <c r="I12838" s="23"/>
    </row>
    <row r="12839" spans="9:9" x14ac:dyDescent="0.25">
      <c r="I12839" s="23"/>
    </row>
    <row r="12840" spans="9:9" x14ac:dyDescent="0.25">
      <c r="I12840" s="23"/>
    </row>
    <row r="12841" spans="9:9" x14ac:dyDescent="0.25">
      <c r="I12841" s="23"/>
    </row>
    <row r="12842" spans="9:9" x14ac:dyDescent="0.25">
      <c r="I12842" s="23"/>
    </row>
    <row r="12843" spans="9:9" x14ac:dyDescent="0.25">
      <c r="I12843" s="23"/>
    </row>
    <row r="12844" spans="9:9" x14ac:dyDescent="0.25">
      <c r="I12844" s="23"/>
    </row>
    <row r="12845" spans="9:9" x14ac:dyDescent="0.25">
      <c r="I12845" s="23"/>
    </row>
    <row r="12846" spans="9:9" x14ac:dyDescent="0.25">
      <c r="I12846" s="23"/>
    </row>
    <row r="12847" spans="9:9" x14ac:dyDescent="0.25">
      <c r="I12847" s="23"/>
    </row>
    <row r="12848" spans="9:9" x14ac:dyDescent="0.25">
      <c r="I12848" s="23"/>
    </row>
    <row r="12849" spans="9:9" x14ac:dyDescent="0.25">
      <c r="I12849" s="23"/>
    </row>
    <row r="12850" spans="9:9" x14ac:dyDescent="0.25">
      <c r="I12850" s="23"/>
    </row>
    <row r="12851" spans="9:9" x14ac:dyDescent="0.25">
      <c r="I12851" s="23"/>
    </row>
    <row r="12852" spans="9:9" x14ac:dyDescent="0.25">
      <c r="I12852" s="23"/>
    </row>
    <row r="12853" spans="9:9" x14ac:dyDescent="0.25">
      <c r="I12853" s="23"/>
    </row>
    <row r="12854" spans="9:9" x14ac:dyDescent="0.25">
      <c r="I12854" s="23"/>
    </row>
    <row r="12855" spans="9:9" x14ac:dyDescent="0.25">
      <c r="I12855" s="23"/>
    </row>
    <row r="12856" spans="9:9" x14ac:dyDescent="0.25">
      <c r="I12856" s="23"/>
    </row>
    <row r="12857" spans="9:9" x14ac:dyDescent="0.25">
      <c r="I12857" s="23"/>
    </row>
    <row r="12858" spans="9:9" x14ac:dyDescent="0.25">
      <c r="I12858" s="23"/>
    </row>
    <row r="12859" spans="9:9" x14ac:dyDescent="0.25">
      <c r="I12859" s="23"/>
    </row>
    <row r="12860" spans="9:9" x14ac:dyDescent="0.25">
      <c r="I12860" s="23"/>
    </row>
    <row r="12861" spans="9:9" x14ac:dyDescent="0.25">
      <c r="I12861" s="23"/>
    </row>
    <row r="12862" spans="9:9" x14ac:dyDescent="0.25">
      <c r="I12862" s="23"/>
    </row>
    <row r="12863" spans="9:9" x14ac:dyDescent="0.25">
      <c r="I12863" s="23"/>
    </row>
    <row r="12864" spans="9:9" x14ac:dyDescent="0.25">
      <c r="I12864" s="23"/>
    </row>
    <row r="12865" spans="9:9" x14ac:dyDescent="0.25">
      <c r="I12865" s="23"/>
    </row>
    <row r="12866" spans="9:9" x14ac:dyDescent="0.25">
      <c r="I12866" s="23"/>
    </row>
    <row r="12867" spans="9:9" x14ac:dyDescent="0.25">
      <c r="I12867" s="23"/>
    </row>
    <row r="12868" spans="9:9" x14ac:dyDescent="0.25">
      <c r="I12868" s="23"/>
    </row>
    <row r="12869" spans="9:9" x14ac:dyDescent="0.25">
      <c r="I12869" s="23"/>
    </row>
    <row r="12870" spans="9:9" x14ac:dyDescent="0.25">
      <c r="I12870" s="23"/>
    </row>
    <row r="12871" spans="9:9" x14ac:dyDescent="0.25">
      <c r="I12871" s="23"/>
    </row>
    <row r="12872" spans="9:9" x14ac:dyDescent="0.25">
      <c r="I12872" s="23"/>
    </row>
    <row r="12873" spans="9:9" x14ac:dyDescent="0.25">
      <c r="I12873" s="23"/>
    </row>
    <row r="12874" spans="9:9" x14ac:dyDescent="0.25">
      <c r="I12874" s="23"/>
    </row>
    <row r="12875" spans="9:9" x14ac:dyDescent="0.25">
      <c r="I12875" s="23"/>
    </row>
    <row r="12876" spans="9:9" x14ac:dyDescent="0.25">
      <c r="I12876" s="23"/>
    </row>
    <row r="12877" spans="9:9" x14ac:dyDescent="0.25">
      <c r="I12877" s="23"/>
    </row>
    <row r="12878" spans="9:9" x14ac:dyDescent="0.25">
      <c r="I12878" s="23"/>
    </row>
    <row r="12879" spans="9:9" x14ac:dyDescent="0.25">
      <c r="I12879" s="23"/>
    </row>
    <row r="12880" spans="9:9" x14ac:dyDescent="0.25">
      <c r="I12880" s="23"/>
    </row>
    <row r="12881" spans="9:9" x14ac:dyDescent="0.25">
      <c r="I12881" s="23"/>
    </row>
    <row r="12882" spans="9:9" x14ac:dyDescent="0.25">
      <c r="I12882" s="23"/>
    </row>
    <row r="12883" spans="9:9" x14ac:dyDescent="0.25">
      <c r="I12883" s="23"/>
    </row>
    <row r="12884" spans="9:9" x14ac:dyDescent="0.25">
      <c r="I12884" s="23"/>
    </row>
    <row r="12885" spans="9:9" x14ac:dyDescent="0.25">
      <c r="I12885" s="23"/>
    </row>
    <row r="12886" spans="9:9" x14ac:dyDescent="0.25">
      <c r="I12886" s="23"/>
    </row>
    <row r="12887" spans="9:9" x14ac:dyDescent="0.25">
      <c r="I12887" s="23"/>
    </row>
    <row r="12888" spans="9:9" x14ac:dyDescent="0.25">
      <c r="I12888" s="23"/>
    </row>
    <row r="12889" spans="9:9" x14ac:dyDescent="0.25">
      <c r="I12889" s="23"/>
    </row>
    <row r="12890" spans="9:9" x14ac:dyDescent="0.25">
      <c r="I12890" s="23"/>
    </row>
    <row r="12891" spans="9:9" x14ac:dyDescent="0.25">
      <c r="I12891" s="23"/>
    </row>
    <row r="12892" spans="9:9" x14ac:dyDescent="0.25">
      <c r="I12892" s="23"/>
    </row>
    <row r="12893" spans="9:9" x14ac:dyDescent="0.25">
      <c r="I12893" s="23"/>
    </row>
    <row r="12894" spans="9:9" x14ac:dyDescent="0.25">
      <c r="I12894" s="23"/>
    </row>
    <row r="12895" spans="9:9" x14ac:dyDescent="0.25">
      <c r="I12895" s="23"/>
    </row>
    <row r="12896" spans="9:9" x14ac:dyDescent="0.25">
      <c r="I12896" s="23"/>
    </row>
    <row r="12897" spans="9:9" x14ac:dyDescent="0.25">
      <c r="I12897" s="23"/>
    </row>
    <row r="12898" spans="9:9" x14ac:dyDescent="0.25">
      <c r="I12898" s="23"/>
    </row>
    <row r="12899" spans="9:9" x14ac:dyDescent="0.25">
      <c r="I12899" s="23"/>
    </row>
    <row r="12900" spans="9:9" x14ac:dyDescent="0.25">
      <c r="I12900" s="23"/>
    </row>
    <row r="12901" spans="9:9" x14ac:dyDescent="0.25">
      <c r="I12901" s="23"/>
    </row>
    <row r="12902" spans="9:9" x14ac:dyDescent="0.25">
      <c r="I12902" s="23"/>
    </row>
    <row r="12903" spans="9:9" x14ac:dyDescent="0.25">
      <c r="I12903" s="23"/>
    </row>
    <row r="12904" spans="9:9" x14ac:dyDescent="0.25">
      <c r="I12904" s="23"/>
    </row>
    <row r="12905" spans="9:9" x14ac:dyDescent="0.25">
      <c r="I12905" s="23"/>
    </row>
    <row r="12906" spans="9:9" x14ac:dyDescent="0.25">
      <c r="I12906" s="23"/>
    </row>
    <row r="12907" spans="9:9" x14ac:dyDescent="0.25">
      <c r="I12907" s="23"/>
    </row>
    <row r="12908" spans="9:9" x14ac:dyDescent="0.25">
      <c r="I12908" s="23"/>
    </row>
    <row r="12909" spans="9:9" x14ac:dyDescent="0.25">
      <c r="I12909" s="23"/>
    </row>
    <row r="12910" spans="9:9" x14ac:dyDescent="0.25">
      <c r="I12910" s="23"/>
    </row>
    <row r="12911" spans="9:9" x14ac:dyDescent="0.25">
      <c r="I12911" s="23"/>
    </row>
    <row r="12912" spans="9:9" x14ac:dyDescent="0.25">
      <c r="I12912" s="23"/>
    </row>
    <row r="12913" spans="9:9" x14ac:dyDescent="0.25">
      <c r="I12913" s="23"/>
    </row>
    <row r="12914" spans="9:9" x14ac:dyDescent="0.25">
      <c r="I12914" s="23"/>
    </row>
    <row r="12915" spans="9:9" x14ac:dyDescent="0.25">
      <c r="I12915" s="23"/>
    </row>
    <row r="12916" spans="9:9" x14ac:dyDescent="0.25">
      <c r="I12916" s="23"/>
    </row>
    <row r="12917" spans="9:9" x14ac:dyDescent="0.25">
      <c r="I12917" s="23"/>
    </row>
    <row r="12918" spans="9:9" x14ac:dyDescent="0.25">
      <c r="I12918" s="23"/>
    </row>
    <row r="12919" spans="9:9" x14ac:dyDescent="0.25">
      <c r="I12919" s="23"/>
    </row>
    <row r="12920" spans="9:9" x14ac:dyDescent="0.25">
      <c r="I12920" s="23"/>
    </row>
    <row r="12921" spans="9:9" x14ac:dyDescent="0.25">
      <c r="I12921" s="23"/>
    </row>
    <row r="12922" spans="9:9" x14ac:dyDescent="0.25">
      <c r="I12922" s="23"/>
    </row>
    <row r="12923" spans="9:9" x14ac:dyDescent="0.25">
      <c r="I12923" s="23"/>
    </row>
    <row r="12924" spans="9:9" x14ac:dyDescent="0.25">
      <c r="I12924" s="23"/>
    </row>
    <row r="12925" spans="9:9" x14ac:dyDescent="0.25">
      <c r="I12925" s="23"/>
    </row>
    <row r="12926" spans="9:9" x14ac:dyDescent="0.25">
      <c r="I12926" s="23"/>
    </row>
    <row r="12927" spans="9:9" x14ac:dyDescent="0.25">
      <c r="I12927" s="23"/>
    </row>
    <row r="12928" spans="9:9" x14ac:dyDescent="0.25">
      <c r="I12928" s="23"/>
    </row>
    <row r="12929" spans="9:9" x14ac:dyDescent="0.25">
      <c r="I12929" s="23"/>
    </row>
    <row r="12930" spans="9:9" x14ac:dyDescent="0.25">
      <c r="I12930" s="23"/>
    </row>
    <row r="12931" spans="9:9" x14ac:dyDescent="0.25">
      <c r="I12931" s="23"/>
    </row>
    <row r="12932" spans="9:9" x14ac:dyDescent="0.25">
      <c r="I12932" s="23"/>
    </row>
    <row r="12933" spans="9:9" x14ac:dyDescent="0.25">
      <c r="I12933" s="23"/>
    </row>
    <row r="12934" spans="9:9" x14ac:dyDescent="0.25">
      <c r="I12934" s="23"/>
    </row>
    <row r="12935" spans="9:9" x14ac:dyDescent="0.25">
      <c r="I12935" s="23"/>
    </row>
    <row r="12936" spans="9:9" x14ac:dyDescent="0.25">
      <c r="I12936" s="23"/>
    </row>
    <row r="12937" spans="9:9" x14ac:dyDescent="0.25">
      <c r="I12937" s="23"/>
    </row>
    <row r="12938" spans="9:9" x14ac:dyDescent="0.25">
      <c r="I12938" s="23"/>
    </row>
    <row r="12939" spans="9:9" x14ac:dyDescent="0.25">
      <c r="I12939" s="23"/>
    </row>
    <row r="12940" spans="9:9" x14ac:dyDescent="0.25">
      <c r="I12940" s="23"/>
    </row>
    <row r="12941" spans="9:9" x14ac:dyDescent="0.25">
      <c r="I12941" s="23"/>
    </row>
    <row r="12942" spans="9:9" x14ac:dyDescent="0.25">
      <c r="I12942" s="23"/>
    </row>
    <row r="12943" spans="9:9" x14ac:dyDescent="0.25">
      <c r="I12943" s="23"/>
    </row>
    <row r="12944" spans="9:9" x14ac:dyDescent="0.25">
      <c r="I12944" s="23"/>
    </row>
    <row r="12945" spans="9:9" x14ac:dyDescent="0.25">
      <c r="I12945" s="23"/>
    </row>
    <row r="12946" spans="9:9" x14ac:dyDescent="0.25">
      <c r="I12946" s="23"/>
    </row>
    <row r="12947" spans="9:9" x14ac:dyDescent="0.25">
      <c r="I12947" s="23"/>
    </row>
    <row r="12948" spans="9:9" x14ac:dyDescent="0.25">
      <c r="I12948" s="23"/>
    </row>
    <row r="12949" spans="9:9" x14ac:dyDescent="0.25">
      <c r="I12949" s="23"/>
    </row>
    <row r="12950" spans="9:9" x14ac:dyDescent="0.25">
      <c r="I12950" s="23"/>
    </row>
    <row r="12951" spans="9:9" x14ac:dyDescent="0.25">
      <c r="I12951" s="23"/>
    </row>
    <row r="12952" spans="9:9" x14ac:dyDescent="0.25">
      <c r="I12952" s="23"/>
    </row>
    <row r="12953" spans="9:9" x14ac:dyDescent="0.25">
      <c r="I12953" s="23"/>
    </row>
    <row r="12954" spans="9:9" x14ac:dyDescent="0.25">
      <c r="I12954" s="23"/>
    </row>
    <row r="12955" spans="9:9" x14ac:dyDescent="0.25">
      <c r="I12955" s="23"/>
    </row>
    <row r="12956" spans="9:9" x14ac:dyDescent="0.25">
      <c r="I12956" s="23"/>
    </row>
    <row r="12957" spans="9:9" x14ac:dyDescent="0.25">
      <c r="I12957" s="23"/>
    </row>
    <row r="12958" spans="9:9" x14ac:dyDescent="0.25">
      <c r="I12958" s="23"/>
    </row>
    <row r="12959" spans="9:9" x14ac:dyDescent="0.25">
      <c r="I12959" s="23"/>
    </row>
    <row r="12960" spans="9:9" x14ac:dyDescent="0.25">
      <c r="I12960" s="23"/>
    </row>
    <row r="12961" spans="9:9" x14ac:dyDescent="0.25">
      <c r="I12961" s="23"/>
    </row>
    <row r="12962" spans="9:9" x14ac:dyDescent="0.25">
      <c r="I12962" s="23"/>
    </row>
    <row r="12963" spans="9:9" x14ac:dyDescent="0.25">
      <c r="I12963" s="23"/>
    </row>
    <row r="12964" spans="9:9" x14ac:dyDescent="0.25">
      <c r="I12964" s="23"/>
    </row>
    <row r="12965" spans="9:9" x14ac:dyDescent="0.25">
      <c r="I12965" s="23"/>
    </row>
    <row r="12966" spans="9:9" x14ac:dyDescent="0.25">
      <c r="I12966" s="23"/>
    </row>
    <row r="12967" spans="9:9" x14ac:dyDescent="0.25">
      <c r="I12967" s="23"/>
    </row>
    <row r="12968" spans="9:9" x14ac:dyDescent="0.25">
      <c r="I12968" s="23"/>
    </row>
    <row r="12969" spans="9:9" x14ac:dyDescent="0.25">
      <c r="I12969" s="23"/>
    </row>
    <row r="12970" spans="9:9" x14ac:dyDescent="0.25">
      <c r="I12970" s="23"/>
    </row>
    <row r="12971" spans="9:9" x14ac:dyDescent="0.25">
      <c r="I12971" s="23"/>
    </row>
    <row r="12972" spans="9:9" x14ac:dyDescent="0.25">
      <c r="I12972" s="23"/>
    </row>
    <row r="12973" spans="9:9" x14ac:dyDescent="0.25">
      <c r="I12973" s="23"/>
    </row>
    <row r="12974" spans="9:9" x14ac:dyDescent="0.25">
      <c r="I12974" s="23"/>
    </row>
    <row r="12975" spans="9:9" x14ac:dyDescent="0.25">
      <c r="I12975" s="23"/>
    </row>
    <row r="12976" spans="9:9" x14ac:dyDescent="0.25">
      <c r="I12976" s="23"/>
    </row>
    <row r="12977" spans="9:9" x14ac:dyDescent="0.25">
      <c r="I12977" s="23"/>
    </row>
    <row r="12978" spans="9:9" x14ac:dyDescent="0.25">
      <c r="I12978" s="23"/>
    </row>
    <row r="12979" spans="9:9" x14ac:dyDescent="0.25">
      <c r="I12979" s="23"/>
    </row>
    <row r="12980" spans="9:9" x14ac:dyDescent="0.25">
      <c r="I12980" s="23"/>
    </row>
    <row r="12981" spans="9:9" x14ac:dyDescent="0.25">
      <c r="I12981" s="23"/>
    </row>
    <row r="12982" spans="9:9" x14ac:dyDescent="0.25">
      <c r="I12982" s="23"/>
    </row>
    <row r="12983" spans="9:9" x14ac:dyDescent="0.25">
      <c r="I12983" s="23"/>
    </row>
    <row r="12984" spans="9:9" x14ac:dyDescent="0.25">
      <c r="I12984" s="23"/>
    </row>
    <row r="12985" spans="9:9" x14ac:dyDescent="0.25">
      <c r="I12985" s="23"/>
    </row>
    <row r="12986" spans="9:9" x14ac:dyDescent="0.25">
      <c r="I12986" s="23"/>
    </row>
    <row r="12987" spans="9:9" x14ac:dyDescent="0.25">
      <c r="I12987" s="23"/>
    </row>
    <row r="12988" spans="9:9" x14ac:dyDescent="0.25">
      <c r="I12988" s="23"/>
    </row>
    <row r="12989" spans="9:9" x14ac:dyDescent="0.25">
      <c r="I12989" s="23"/>
    </row>
    <row r="12990" spans="9:9" x14ac:dyDescent="0.25">
      <c r="I12990" s="23"/>
    </row>
    <row r="12991" spans="9:9" x14ac:dyDescent="0.25">
      <c r="I12991" s="23"/>
    </row>
    <row r="12992" spans="9:9" x14ac:dyDescent="0.25">
      <c r="I12992" s="23"/>
    </row>
    <row r="12993" spans="9:9" x14ac:dyDescent="0.25">
      <c r="I12993" s="23"/>
    </row>
    <row r="12994" spans="9:9" x14ac:dyDescent="0.25">
      <c r="I12994" s="23"/>
    </row>
    <row r="12995" spans="9:9" x14ac:dyDescent="0.25">
      <c r="I12995" s="23"/>
    </row>
    <row r="12996" spans="9:9" x14ac:dyDescent="0.25">
      <c r="I12996" s="23"/>
    </row>
    <row r="12997" spans="9:9" x14ac:dyDescent="0.25">
      <c r="I12997" s="23"/>
    </row>
    <row r="12998" spans="9:9" x14ac:dyDescent="0.25">
      <c r="I12998" s="23"/>
    </row>
    <row r="12999" spans="9:9" x14ac:dyDescent="0.25">
      <c r="I12999" s="23"/>
    </row>
    <row r="13000" spans="9:9" x14ac:dyDescent="0.25">
      <c r="I13000" s="23"/>
    </row>
    <row r="13001" spans="9:9" x14ac:dyDescent="0.25">
      <c r="I13001" s="23"/>
    </row>
    <row r="13002" spans="9:9" x14ac:dyDescent="0.25">
      <c r="I13002" s="23"/>
    </row>
    <row r="13003" spans="9:9" x14ac:dyDescent="0.25">
      <c r="I13003" s="23"/>
    </row>
    <row r="13004" spans="9:9" x14ac:dyDescent="0.25">
      <c r="I13004" s="23"/>
    </row>
    <row r="13005" spans="9:9" x14ac:dyDescent="0.25">
      <c r="I13005" s="23"/>
    </row>
    <row r="13006" spans="9:9" x14ac:dyDescent="0.25">
      <c r="I13006" s="23"/>
    </row>
    <row r="13007" spans="9:9" x14ac:dyDescent="0.25">
      <c r="I13007" s="23"/>
    </row>
    <row r="13008" spans="9:9" x14ac:dyDescent="0.25">
      <c r="I13008" s="23"/>
    </row>
    <row r="13009" spans="9:9" x14ac:dyDescent="0.25">
      <c r="I13009" s="23"/>
    </row>
    <row r="13010" spans="9:9" x14ac:dyDescent="0.25">
      <c r="I13010" s="23"/>
    </row>
    <row r="13011" spans="9:9" x14ac:dyDescent="0.25">
      <c r="I13011" s="23"/>
    </row>
    <row r="13012" spans="9:9" x14ac:dyDescent="0.25">
      <c r="I13012" s="23"/>
    </row>
    <row r="13013" spans="9:9" x14ac:dyDescent="0.25">
      <c r="I13013" s="23"/>
    </row>
    <row r="13014" spans="9:9" x14ac:dyDescent="0.25">
      <c r="I13014" s="23"/>
    </row>
    <row r="13015" spans="9:9" x14ac:dyDescent="0.25">
      <c r="I13015" s="23"/>
    </row>
    <row r="13016" spans="9:9" x14ac:dyDescent="0.25">
      <c r="I13016" s="23"/>
    </row>
    <row r="13017" spans="9:9" x14ac:dyDescent="0.25">
      <c r="I13017" s="23"/>
    </row>
    <row r="13018" spans="9:9" x14ac:dyDescent="0.25">
      <c r="I13018" s="23"/>
    </row>
    <row r="13019" spans="9:9" x14ac:dyDescent="0.25">
      <c r="I13019" s="23"/>
    </row>
    <row r="13020" spans="9:9" x14ac:dyDescent="0.25">
      <c r="I13020" s="23"/>
    </row>
    <row r="13021" spans="9:9" x14ac:dyDescent="0.25">
      <c r="I13021" s="23"/>
    </row>
    <row r="13022" spans="9:9" x14ac:dyDescent="0.25">
      <c r="I13022" s="23"/>
    </row>
    <row r="13023" spans="9:9" x14ac:dyDescent="0.25">
      <c r="I13023" s="23"/>
    </row>
    <row r="13024" spans="9:9" x14ac:dyDescent="0.25">
      <c r="I13024" s="23"/>
    </row>
    <row r="13025" spans="9:9" x14ac:dyDescent="0.25">
      <c r="I13025" s="23"/>
    </row>
    <row r="13026" spans="9:9" x14ac:dyDescent="0.25">
      <c r="I13026" s="23"/>
    </row>
    <row r="13027" spans="9:9" x14ac:dyDescent="0.25">
      <c r="I13027" s="23"/>
    </row>
    <row r="13028" spans="9:9" x14ac:dyDescent="0.25">
      <c r="I13028" s="23"/>
    </row>
    <row r="13029" spans="9:9" x14ac:dyDescent="0.25">
      <c r="I13029" s="23"/>
    </row>
    <row r="13030" spans="9:9" x14ac:dyDescent="0.25">
      <c r="I13030" s="23"/>
    </row>
    <row r="13031" spans="9:9" x14ac:dyDescent="0.25">
      <c r="I13031" s="23"/>
    </row>
    <row r="13032" spans="9:9" x14ac:dyDescent="0.25">
      <c r="I13032" s="23"/>
    </row>
    <row r="13033" spans="9:9" x14ac:dyDescent="0.25">
      <c r="I13033" s="23"/>
    </row>
    <row r="13034" spans="9:9" x14ac:dyDescent="0.25">
      <c r="I13034" s="23"/>
    </row>
    <row r="13035" spans="9:9" x14ac:dyDescent="0.25">
      <c r="I13035" s="23"/>
    </row>
    <row r="13036" spans="9:9" x14ac:dyDescent="0.25">
      <c r="I13036" s="23"/>
    </row>
    <row r="13037" spans="9:9" x14ac:dyDescent="0.25">
      <c r="I13037" s="23"/>
    </row>
    <row r="13038" spans="9:9" x14ac:dyDescent="0.25">
      <c r="I13038" s="23"/>
    </row>
    <row r="13039" spans="9:9" x14ac:dyDescent="0.25">
      <c r="I13039" s="23"/>
    </row>
    <row r="13040" spans="9:9" x14ac:dyDescent="0.25">
      <c r="I13040" s="23"/>
    </row>
    <row r="13041" spans="9:9" x14ac:dyDescent="0.25">
      <c r="I13041" s="23"/>
    </row>
    <row r="13042" spans="9:9" x14ac:dyDescent="0.25">
      <c r="I13042" s="23"/>
    </row>
    <row r="13043" spans="9:9" x14ac:dyDescent="0.25">
      <c r="I13043" s="23"/>
    </row>
    <row r="13044" spans="9:9" x14ac:dyDescent="0.25">
      <c r="I13044" s="23"/>
    </row>
    <row r="13045" spans="9:9" x14ac:dyDescent="0.25">
      <c r="I13045" s="23"/>
    </row>
    <row r="13046" spans="9:9" x14ac:dyDescent="0.25">
      <c r="I13046" s="23"/>
    </row>
    <row r="13047" spans="9:9" x14ac:dyDescent="0.25">
      <c r="I13047" s="23"/>
    </row>
    <row r="13048" spans="9:9" x14ac:dyDescent="0.25">
      <c r="I13048" s="23"/>
    </row>
    <row r="13049" spans="9:9" x14ac:dyDescent="0.25">
      <c r="I13049" s="23"/>
    </row>
    <row r="13050" spans="9:9" x14ac:dyDescent="0.25">
      <c r="I13050" s="23"/>
    </row>
    <row r="13051" spans="9:9" x14ac:dyDescent="0.25">
      <c r="I13051" s="23"/>
    </row>
    <row r="13052" spans="9:9" x14ac:dyDescent="0.25">
      <c r="I13052" s="23"/>
    </row>
    <row r="13053" spans="9:9" x14ac:dyDescent="0.25">
      <c r="I13053" s="23"/>
    </row>
    <row r="13054" spans="9:9" x14ac:dyDescent="0.25">
      <c r="I13054" s="23"/>
    </row>
    <row r="13055" spans="9:9" x14ac:dyDescent="0.25">
      <c r="I13055" s="23"/>
    </row>
    <row r="13056" spans="9:9" x14ac:dyDescent="0.25">
      <c r="I13056" s="23"/>
    </row>
    <row r="13057" spans="9:9" x14ac:dyDescent="0.25">
      <c r="I13057" s="23"/>
    </row>
    <row r="13058" spans="9:9" x14ac:dyDescent="0.25">
      <c r="I13058" s="23"/>
    </row>
    <row r="13059" spans="9:9" x14ac:dyDescent="0.25">
      <c r="I13059" s="23"/>
    </row>
    <row r="13060" spans="9:9" x14ac:dyDescent="0.25">
      <c r="I13060" s="23"/>
    </row>
    <row r="13061" spans="9:9" x14ac:dyDescent="0.25">
      <c r="I13061" s="23"/>
    </row>
    <row r="13062" spans="9:9" x14ac:dyDescent="0.25">
      <c r="I13062" s="23"/>
    </row>
    <row r="13063" spans="9:9" x14ac:dyDescent="0.25">
      <c r="I13063" s="23"/>
    </row>
    <row r="13064" spans="9:9" x14ac:dyDescent="0.25">
      <c r="I13064" s="23"/>
    </row>
    <row r="13065" spans="9:9" x14ac:dyDescent="0.25">
      <c r="I13065" s="23"/>
    </row>
    <row r="13066" spans="9:9" x14ac:dyDescent="0.25">
      <c r="I13066" s="23"/>
    </row>
    <row r="13067" spans="9:9" x14ac:dyDescent="0.25">
      <c r="I13067" s="23"/>
    </row>
    <row r="13068" spans="9:9" x14ac:dyDescent="0.25">
      <c r="I13068" s="23"/>
    </row>
    <row r="13069" spans="9:9" x14ac:dyDescent="0.25">
      <c r="I13069" s="23"/>
    </row>
    <row r="13070" spans="9:9" x14ac:dyDescent="0.25">
      <c r="I13070" s="23"/>
    </row>
    <row r="13071" spans="9:9" x14ac:dyDescent="0.25">
      <c r="I13071" s="23"/>
    </row>
    <row r="13072" spans="9:9" x14ac:dyDescent="0.25">
      <c r="I13072" s="23"/>
    </row>
    <row r="13073" spans="9:9" x14ac:dyDescent="0.25">
      <c r="I13073" s="23"/>
    </row>
    <row r="13074" spans="9:9" x14ac:dyDescent="0.25">
      <c r="I13074" s="23"/>
    </row>
    <row r="13075" spans="9:9" x14ac:dyDescent="0.25">
      <c r="I13075" s="23"/>
    </row>
    <row r="13076" spans="9:9" x14ac:dyDescent="0.25">
      <c r="I13076" s="23"/>
    </row>
    <row r="13077" spans="9:9" x14ac:dyDescent="0.25">
      <c r="I13077" s="23"/>
    </row>
    <row r="13078" spans="9:9" x14ac:dyDescent="0.25">
      <c r="I13078" s="23"/>
    </row>
    <row r="13079" spans="9:9" x14ac:dyDescent="0.25">
      <c r="I13079" s="23"/>
    </row>
    <row r="13080" spans="9:9" x14ac:dyDescent="0.25">
      <c r="I13080" s="23"/>
    </row>
    <row r="13081" spans="9:9" x14ac:dyDescent="0.25">
      <c r="I13081" s="23"/>
    </row>
    <row r="13082" spans="9:9" x14ac:dyDescent="0.25">
      <c r="I13082" s="23"/>
    </row>
    <row r="13083" spans="9:9" x14ac:dyDescent="0.25">
      <c r="I13083" s="23"/>
    </row>
    <row r="13084" spans="9:9" x14ac:dyDescent="0.25">
      <c r="I13084" s="23"/>
    </row>
    <row r="13085" spans="9:9" x14ac:dyDescent="0.25">
      <c r="I13085" s="23"/>
    </row>
    <row r="13086" spans="9:9" x14ac:dyDescent="0.25">
      <c r="I13086" s="23"/>
    </row>
    <row r="13087" spans="9:9" x14ac:dyDescent="0.25">
      <c r="I13087" s="23"/>
    </row>
    <row r="13088" spans="9:9" x14ac:dyDescent="0.25">
      <c r="I13088" s="23"/>
    </row>
    <row r="13089" spans="9:9" x14ac:dyDescent="0.25">
      <c r="I13089" s="23"/>
    </row>
    <row r="13090" spans="9:9" x14ac:dyDescent="0.25">
      <c r="I13090" s="23"/>
    </row>
    <row r="13091" spans="9:9" x14ac:dyDescent="0.25">
      <c r="I13091" s="23"/>
    </row>
    <row r="13092" spans="9:9" x14ac:dyDescent="0.25">
      <c r="I13092" s="23"/>
    </row>
    <row r="13093" spans="9:9" x14ac:dyDescent="0.25">
      <c r="I13093" s="23"/>
    </row>
    <row r="13094" spans="9:9" x14ac:dyDescent="0.25">
      <c r="I13094" s="23"/>
    </row>
    <row r="13095" spans="9:9" x14ac:dyDescent="0.25">
      <c r="I13095" s="23"/>
    </row>
    <row r="13096" spans="9:9" x14ac:dyDescent="0.25">
      <c r="I13096" s="23"/>
    </row>
    <row r="13097" spans="9:9" x14ac:dyDescent="0.25">
      <c r="I13097" s="23"/>
    </row>
    <row r="13098" spans="9:9" x14ac:dyDescent="0.25">
      <c r="I13098" s="23"/>
    </row>
    <row r="13099" spans="9:9" x14ac:dyDescent="0.25">
      <c r="I13099" s="23"/>
    </row>
    <row r="13100" spans="9:9" x14ac:dyDescent="0.25">
      <c r="I13100" s="23"/>
    </row>
    <row r="13101" spans="9:9" x14ac:dyDescent="0.25">
      <c r="I13101" s="23"/>
    </row>
    <row r="13102" spans="9:9" x14ac:dyDescent="0.25">
      <c r="I13102" s="23"/>
    </row>
    <row r="13103" spans="9:9" x14ac:dyDescent="0.25">
      <c r="I13103" s="23"/>
    </row>
    <row r="13104" spans="9:9" x14ac:dyDescent="0.25">
      <c r="I13104" s="23"/>
    </row>
    <row r="13105" spans="9:9" x14ac:dyDescent="0.25">
      <c r="I13105" s="23"/>
    </row>
    <row r="13106" spans="9:9" x14ac:dyDescent="0.25">
      <c r="I13106" s="23"/>
    </row>
    <row r="13107" spans="9:9" x14ac:dyDescent="0.25">
      <c r="I13107" s="23"/>
    </row>
    <row r="13108" spans="9:9" x14ac:dyDescent="0.25">
      <c r="I13108" s="23"/>
    </row>
    <row r="13109" spans="9:9" x14ac:dyDescent="0.25">
      <c r="I13109" s="23"/>
    </row>
    <row r="13110" spans="9:9" x14ac:dyDescent="0.25">
      <c r="I13110" s="23"/>
    </row>
    <row r="13111" spans="9:9" x14ac:dyDescent="0.25">
      <c r="I13111" s="23"/>
    </row>
    <row r="13112" spans="9:9" x14ac:dyDescent="0.25">
      <c r="I13112" s="23"/>
    </row>
    <row r="13113" spans="9:9" x14ac:dyDescent="0.25">
      <c r="I13113" s="23"/>
    </row>
    <row r="13114" spans="9:9" x14ac:dyDescent="0.25">
      <c r="I13114" s="23"/>
    </row>
    <row r="13115" spans="9:9" x14ac:dyDescent="0.25">
      <c r="I13115" s="23"/>
    </row>
    <row r="13116" spans="9:9" x14ac:dyDescent="0.25">
      <c r="I13116" s="23"/>
    </row>
    <row r="13117" spans="9:9" x14ac:dyDescent="0.25">
      <c r="I13117" s="23"/>
    </row>
    <row r="13118" spans="9:9" x14ac:dyDescent="0.25">
      <c r="I13118" s="23"/>
    </row>
    <row r="13119" spans="9:9" x14ac:dyDescent="0.25">
      <c r="I13119" s="23"/>
    </row>
    <row r="13120" spans="9:9" x14ac:dyDescent="0.25">
      <c r="I13120" s="23"/>
    </row>
    <row r="13121" spans="9:9" x14ac:dyDescent="0.25">
      <c r="I13121" s="23"/>
    </row>
    <row r="13122" spans="9:9" x14ac:dyDescent="0.25">
      <c r="I13122" s="23"/>
    </row>
    <row r="13123" spans="9:9" x14ac:dyDescent="0.25">
      <c r="I13123" s="23"/>
    </row>
    <row r="13124" spans="9:9" x14ac:dyDescent="0.25">
      <c r="I13124" s="23"/>
    </row>
    <row r="13125" spans="9:9" x14ac:dyDescent="0.25">
      <c r="I13125" s="23"/>
    </row>
    <row r="13126" spans="9:9" x14ac:dyDescent="0.25">
      <c r="I13126" s="23"/>
    </row>
    <row r="13127" spans="9:9" x14ac:dyDescent="0.25">
      <c r="I13127" s="23"/>
    </row>
    <row r="13128" spans="9:9" x14ac:dyDescent="0.25">
      <c r="I13128" s="23"/>
    </row>
    <row r="13129" spans="9:9" x14ac:dyDescent="0.25">
      <c r="I13129" s="23"/>
    </row>
    <row r="13130" spans="9:9" x14ac:dyDescent="0.25">
      <c r="I13130" s="23"/>
    </row>
    <row r="13131" spans="9:9" x14ac:dyDescent="0.25">
      <c r="I13131" s="23"/>
    </row>
    <row r="13132" spans="9:9" x14ac:dyDescent="0.25">
      <c r="I13132" s="23"/>
    </row>
    <row r="13133" spans="9:9" x14ac:dyDescent="0.25">
      <c r="I13133" s="23"/>
    </row>
    <row r="13134" spans="9:9" x14ac:dyDescent="0.25">
      <c r="I13134" s="23"/>
    </row>
    <row r="13135" spans="9:9" x14ac:dyDescent="0.25">
      <c r="I13135" s="23"/>
    </row>
    <row r="13136" spans="9:9" x14ac:dyDescent="0.25">
      <c r="I13136" s="23"/>
    </row>
    <row r="13137" spans="9:9" x14ac:dyDescent="0.25">
      <c r="I13137" s="23"/>
    </row>
    <row r="13138" spans="9:9" x14ac:dyDescent="0.25">
      <c r="I13138" s="23"/>
    </row>
    <row r="13139" spans="9:9" x14ac:dyDescent="0.25">
      <c r="I13139" s="23"/>
    </row>
    <row r="13140" spans="9:9" x14ac:dyDescent="0.25">
      <c r="I13140" s="23"/>
    </row>
    <row r="13141" spans="9:9" x14ac:dyDescent="0.25">
      <c r="I13141" s="23"/>
    </row>
    <row r="13142" spans="9:9" x14ac:dyDescent="0.25">
      <c r="I13142" s="23"/>
    </row>
    <row r="13143" spans="9:9" x14ac:dyDescent="0.25">
      <c r="I13143" s="23"/>
    </row>
    <row r="13144" spans="9:9" x14ac:dyDescent="0.25">
      <c r="I13144" s="23"/>
    </row>
    <row r="13145" spans="9:9" x14ac:dyDescent="0.25">
      <c r="I13145" s="23"/>
    </row>
    <row r="13146" spans="9:9" x14ac:dyDescent="0.25">
      <c r="I13146" s="23"/>
    </row>
    <row r="13147" spans="9:9" x14ac:dyDescent="0.25">
      <c r="I13147" s="23"/>
    </row>
    <row r="13148" spans="9:9" x14ac:dyDescent="0.25">
      <c r="I13148" s="23"/>
    </row>
    <row r="13149" spans="9:9" x14ac:dyDescent="0.25">
      <c r="I13149" s="23"/>
    </row>
    <row r="13150" spans="9:9" x14ac:dyDescent="0.25">
      <c r="I13150" s="23"/>
    </row>
    <row r="13151" spans="9:9" x14ac:dyDescent="0.25">
      <c r="I13151" s="23"/>
    </row>
    <row r="13152" spans="9:9" x14ac:dyDescent="0.25">
      <c r="I13152" s="23"/>
    </row>
    <row r="13153" spans="9:9" x14ac:dyDescent="0.25">
      <c r="I13153" s="23"/>
    </row>
    <row r="13154" spans="9:9" x14ac:dyDescent="0.25">
      <c r="I13154" s="23"/>
    </row>
    <row r="13155" spans="9:9" x14ac:dyDescent="0.25">
      <c r="I13155" s="23"/>
    </row>
    <row r="13156" spans="9:9" x14ac:dyDescent="0.25">
      <c r="I13156" s="23"/>
    </row>
    <row r="13157" spans="9:9" x14ac:dyDescent="0.25">
      <c r="I13157" s="23"/>
    </row>
    <row r="13158" spans="9:9" x14ac:dyDescent="0.25">
      <c r="I13158" s="23"/>
    </row>
    <row r="13159" spans="9:9" x14ac:dyDescent="0.25">
      <c r="I13159" s="23"/>
    </row>
    <row r="13160" spans="9:9" x14ac:dyDescent="0.25">
      <c r="I13160" s="23"/>
    </row>
    <row r="13161" spans="9:9" x14ac:dyDescent="0.25">
      <c r="I13161" s="23"/>
    </row>
    <row r="13162" spans="9:9" x14ac:dyDescent="0.25">
      <c r="I13162" s="23"/>
    </row>
    <row r="13163" spans="9:9" x14ac:dyDescent="0.25">
      <c r="I13163" s="23"/>
    </row>
    <row r="13164" spans="9:9" x14ac:dyDescent="0.25">
      <c r="I13164" s="23"/>
    </row>
    <row r="13165" spans="9:9" x14ac:dyDescent="0.25">
      <c r="I13165" s="23"/>
    </row>
    <row r="13166" spans="9:9" x14ac:dyDescent="0.25">
      <c r="I13166" s="23"/>
    </row>
    <row r="13167" spans="9:9" x14ac:dyDescent="0.25">
      <c r="I13167" s="23"/>
    </row>
    <row r="13168" spans="9:9" x14ac:dyDescent="0.25">
      <c r="I13168" s="23"/>
    </row>
    <row r="13169" spans="9:9" x14ac:dyDescent="0.25">
      <c r="I13169" s="23"/>
    </row>
    <row r="13170" spans="9:9" x14ac:dyDescent="0.25">
      <c r="I13170" s="23"/>
    </row>
    <row r="13171" spans="9:9" x14ac:dyDescent="0.25">
      <c r="I13171" s="23"/>
    </row>
    <row r="13172" spans="9:9" x14ac:dyDescent="0.25">
      <c r="I13172" s="23"/>
    </row>
    <row r="13173" spans="9:9" x14ac:dyDescent="0.25">
      <c r="I13173" s="23"/>
    </row>
    <row r="13174" spans="9:9" x14ac:dyDescent="0.25">
      <c r="I13174" s="23"/>
    </row>
    <row r="13175" spans="9:9" x14ac:dyDescent="0.25">
      <c r="I13175" s="23"/>
    </row>
    <row r="13176" spans="9:9" x14ac:dyDescent="0.25">
      <c r="I13176" s="23"/>
    </row>
    <row r="13177" spans="9:9" x14ac:dyDescent="0.25">
      <c r="I13177" s="23"/>
    </row>
    <row r="13178" spans="9:9" x14ac:dyDescent="0.25">
      <c r="I13178" s="23"/>
    </row>
    <row r="13179" spans="9:9" x14ac:dyDescent="0.25">
      <c r="I13179" s="23"/>
    </row>
    <row r="13180" spans="9:9" x14ac:dyDescent="0.25">
      <c r="I13180" s="23"/>
    </row>
    <row r="13181" spans="9:9" x14ac:dyDescent="0.25">
      <c r="I13181" s="23"/>
    </row>
    <row r="13182" spans="9:9" x14ac:dyDescent="0.25">
      <c r="I13182" s="23"/>
    </row>
    <row r="13183" spans="9:9" x14ac:dyDescent="0.25">
      <c r="I13183" s="23"/>
    </row>
    <row r="13184" spans="9:9" x14ac:dyDescent="0.25">
      <c r="I13184" s="23"/>
    </row>
    <row r="13185" spans="9:9" x14ac:dyDescent="0.25">
      <c r="I13185" s="23"/>
    </row>
    <row r="13186" spans="9:9" x14ac:dyDescent="0.25">
      <c r="I13186" s="23"/>
    </row>
    <row r="13187" spans="9:9" x14ac:dyDescent="0.25">
      <c r="I13187" s="23"/>
    </row>
    <row r="13188" spans="9:9" x14ac:dyDescent="0.25">
      <c r="I13188" s="23"/>
    </row>
    <row r="13189" spans="9:9" x14ac:dyDescent="0.25">
      <c r="I13189" s="23"/>
    </row>
    <row r="13190" spans="9:9" x14ac:dyDescent="0.25">
      <c r="I13190" s="23"/>
    </row>
    <row r="13191" spans="9:9" x14ac:dyDescent="0.25">
      <c r="I13191" s="23"/>
    </row>
    <row r="13192" spans="9:9" x14ac:dyDescent="0.25">
      <c r="I13192" s="23"/>
    </row>
    <row r="13193" spans="9:9" x14ac:dyDescent="0.25">
      <c r="I13193" s="23"/>
    </row>
    <row r="13194" spans="9:9" x14ac:dyDescent="0.25">
      <c r="I13194" s="23"/>
    </row>
    <row r="13195" spans="9:9" x14ac:dyDescent="0.25">
      <c r="I13195" s="23"/>
    </row>
    <row r="13196" spans="9:9" x14ac:dyDescent="0.25">
      <c r="I13196" s="23"/>
    </row>
    <row r="13197" spans="9:9" x14ac:dyDescent="0.25">
      <c r="I13197" s="23"/>
    </row>
    <row r="13198" spans="9:9" x14ac:dyDescent="0.25">
      <c r="I13198" s="23"/>
    </row>
    <row r="13199" spans="9:9" x14ac:dyDescent="0.25">
      <c r="I13199" s="23"/>
    </row>
    <row r="13200" spans="9:9" x14ac:dyDescent="0.25">
      <c r="I13200" s="23"/>
    </row>
    <row r="13201" spans="9:9" x14ac:dyDescent="0.25">
      <c r="I13201" s="23"/>
    </row>
    <row r="13202" spans="9:9" x14ac:dyDescent="0.25">
      <c r="I13202" s="23"/>
    </row>
    <row r="13203" spans="9:9" x14ac:dyDescent="0.25">
      <c r="I13203" s="23"/>
    </row>
    <row r="13204" spans="9:9" x14ac:dyDescent="0.25">
      <c r="I13204" s="23"/>
    </row>
    <row r="13205" spans="9:9" x14ac:dyDescent="0.25">
      <c r="I13205" s="23"/>
    </row>
    <row r="13206" spans="9:9" x14ac:dyDescent="0.25">
      <c r="I13206" s="23"/>
    </row>
    <row r="13207" spans="9:9" x14ac:dyDescent="0.25">
      <c r="I13207" s="23"/>
    </row>
    <row r="13208" spans="9:9" x14ac:dyDescent="0.25">
      <c r="I13208" s="23"/>
    </row>
    <row r="13209" spans="9:9" x14ac:dyDescent="0.25">
      <c r="I13209" s="23"/>
    </row>
    <row r="13210" spans="9:9" x14ac:dyDescent="0.25">
      <c r="I13210" s="23"/>
    </row>
    <row r="13211" spans="9:9" x14ac:dyDescent="0.25">
      <c r="I13211" s="23"/>
    </row>
    <row r="13212" spans="9:9" x14ac:dyDescent="0.25">
      <c r="I13212" s="23"/>
    </row>
    <row r="13213" spans="9:9" x14ac:dyDescent="0.25">
      <c r="I13213" s="23"/>
    </row>
    <row r="13214" spans="9:9" x14ac:dyDescent="0.25">
      <c r="I13214" s="23"/>
    </row>
    <row r="13215" spans="9:9" x14ac:dyDescent="0.25">
      <c r="I13215" s="23"/>
    </row>
    <row r="13216" spans="9:9" x14ac:dyDescent="0.25">
      <c r="I13216" s="23"/>
    </row>
    <row r="13217" spans="9:9" x14ac:dyDescent="0.25">
      <c r="I13217" s="23"/>
    </row>
    <row r="13218" spans="9:9" x14ac:dyDescent="0.25">
      <c r="I13218" s="23"/>
    </row>
    <row r="13219" spans="9:9" x14ac:dyDescent="0.25">
      <c r="I13219" s="23"/>
    </row>
    <row r="13220" spans="9:9" x14ac:dyDescent="0.25">
      <c r="I13220" s="23"/>
    </row>
    <row r="13221" spans="9:9" x14ac:dyDescent="0.25">
      <c r="I13221" s="23"/>
    </row>
    <row r="13222" spans="9:9" x14ac:dyDescent="0.25">
      <c r="I13222" s="23"/>
    </row>
    <row r="13223" spans="9:9" x14ac:dyDescent="0.25">
      <c r="I13223" s="23"/>
    </row>
    <row r="13224" spans="9:9" x14ac:dyDescent="0.25">
      <c r="I13224" s="23"/>
    </row>
    <row r="13225" spans="9:9" x14ac:dyDescent="0.25">
      <c r="I13225" s="23"/>
    </row>
    <row r="13226" spans="9:9" x14ac:dyDescent="0.25">
      <c r="I13226" s="23"/>
    </row>
    <row r="13227" spans="9:9" x14ac:dyDescent="0.25">
      <c r="I13227" s="23"/>
    </row>
    <row r="13228" spans="9:9" x14ac:dyDescent="0.25">
      <c r="I13228" s="23"/>
    </row>
    <row r="13229" spans="9:9" x14ac:dyDescent="0.25">
      <c r="I13229" s="23"/>
    </row>
    <row r="13230" spans="9:9" x14ac:dyDescent="0.25">
      <c r="I13230" s="23"/>
    </row>
    <row r="13231" spans="9:9" x14ac:dyDescent="0.25">
      <c r="I13231" s="23"/>
    </row>
    <row r="13232" spans="9:9" x14ac:dyDescent="0.25">
      <c r="I13232" s="23"/>
    </row>
    <row r="13233" spans="9:9" x14ac:dyDescent="0.25">
      <c r="I13233" s="23"/>
    </row>
    <row r="13234" spans="9:9" x14ac:dyDescent="0.25">
      <c r="I13234" s="23"/>
    </row>
    <row r="13235" spans="9:9" x14ac:dyDescent="0.25">
      <c r="I13235" s="23"/>
    </row>
    <row r="13236" spans="9:9" x14ac:dyDescent="0.25">
      <c r="I13236" s="23"/>
    </row>
    <row r="13237" spans="9:9" x14ac:dyDescent="0.25">
      <c r="I13237" s="23"/>
    </row>
    <row r="13238" spans="9:9" x14ac:dyDescent="0.25">
      <c r="I13238" s="23"/>
    </row>
    <row r="13239" spans="9:9" x14ac:dyDescent="0.25">
      <c r="I13239" s="23"/>
    </row>
    <row r="13240" spans="9:9" x14ac:dyDescent="0.25">
      <c r="I13240" s="23"/>
    </row>
    <row r="13241" spans="9:9" x14ac:dyDescent="0.25">
      <c r="I13241" s="23"/>
    </row>
    <row r="13242" spans="9:9" x14ac:dyDescent="0.25">
      <c r="I13242" s="23"/>
    </row>
    <row r="13243" spans="9:9" x14ac:dyDescent="0.25">
      <c r="I13243" s="23"/>
    </row>
    <row r="13244" spans="9:9" x14ac:dyDescent="0.25">
      <c r="I13244" s="23"/>
    </row>
    <row r="13245" spans="9:9" x14ac:dyDescent="0.25">
      <c r="I13245" s="23"/>
    </row>
    <row r="13246" spans="9:9" x14ac:dyDescent="0.25">
      <c r="I13246" s="23"/>
    </row>
    <row r="13247" spans="9:9" x14ac:dyDescent="0.25">
      <c r="I13247" s="23"/>
    </row>
    <row r="13248" spans="9:9" x14ac:dyDescent="0.25">
      <c r="I13248" s="23"/>
    </row>
    <row r="13249" spans="9:9" x14ac:dyDescent="0.25">
      <c r="I13249" s="23"/>
    </row>
    <row r="13250" spans="9:9" x14ac:dyDescent="0.25">
      <c r="I13250" s="23"/>
    </row>
    <row r="13251" spans="9:9" x14ac:dyDescent="0.25">
      <c r="I13251" s="23"/>
    </row>
    <row r="13252" spans="9:9" x14ac:dyDescent="0.25">
      <c r="I13252" s="23"/>
    </row>
    <row r="13253" spans="9:9" x14ac:dyDescent="0.25">
      <c r="I13253" s="23"/>
    </row>
    <row r="13254" spans="9:9" x14ac:dyDescent="0.25">
      <c r="I13254" s="23"/>
    </row>
    <row r="13255" spans="9:9" x14ac:dyDescent="0.25">
      <c r="I13255" s="23"/>
    </row>
    <row r="13256" spans="9:9" x14ac:dyDescent="0.25">
      <c r="I13256" s="23"/>
    </row>
    <row r="13257" spans="9:9" x14ac:dyDescent="0.25">
      <c r="I13257" s="23"/>
    </row>
    <row r="13258" spans="9:9" x14ac:dyDescent="0.25">
      <c r="I13258" s="23"/>
    </row>
    <row r="13259" spans="9:9" x14ac:dyDescent="0.25">
      <c r="I13259" s="23"/>
    </row>
    <row r="13260" spans="9:9" x14ac:dyDescent="0.25">
      <c r="I13260" s="23"/>
    </row>
    <row r="13261" spans="9:9" x14ac:dyDescent="0.25">
      <c r="I13261" s="23"/>
    </row>
    <row r="13262" spans="9:9" x14ac:dyDescent="0.25">
      <c r="I13262" s="23"/>
    </row>
    <row r="13263" spans="9:9" x14ac:dyDescent="0.25">
      <c r="I13263" s="23"/>
    </row>
    <row r="13264" spans="9:9" x14ac:dyDescent="0.25">
      <c r="I13264" s="23"/>
    </row>
    <row r="13265" spans="9:9" x14ac:dyDescent="0.25">
      <c r="I13265" s="23"/>
    </row>
    <row r="13266" spans="9:9" x14ac:dyDescent="0.25">
      <c r="I13266" s="23"/>
    </row>
    <row r="13267" spans="9:9" x14ac:dyDescent="0.25">
      <c r="I13267" s="23"/>
    </row>
    <row r="13268" spans="9:9" x14ac:dyDescent="0.25">
      <c r="I13268" s="23"/>
    </row>
    <row r="13269" spans="9:9" x14ac:dyDescent="0.25">
      <c r="I13269" s="23"/>
    </row>
    <row r="13270" spans="9:9" x14ac:dyDescent="0.25">
      <c r="I13270" s="23"/>
    </row>
    <row r="13271" spans="9:9" x14ac:dyDescent="0.25">
      <c r="I13271" s="23"/>
    </row>
    <row r="13272" spans="9:9" x14ac:dyDescent="0.25">
      <c r="I13272" s="23"/>
    </row>
    <row r="13273" spans="9:9" x14ac:dyDescent="0.25">
      <c r="I13273" s="23"/>
    </row>
    <row r="13274" spans="9:9" x14ac:dyDescent="0.25">
      <c r="I13274" s="23"/>
    </row>
    <row r="13275" spans="9:9" x14ac:dyDescent="0.25">
      <c r="I13275" s="23"/>
    </row>
    <row r="13276" spans="9:9" x14ac:dyDescent="0.25">
      <c r="I13276" s="23"/>
    </row>
    <row r="13277" spans="9:9" x14ac:dyDescent="0.25">
      <c r="I13277" s="23"/>
    </row>
    <row r="13278" spans="9:9" x14ac:dyDescent="0.25">
      <c r="I13278" s="23"/>
    </row>
    <row r="13279" spans="9:9" x14ac:dyDescent="0.25">
      <c r="I13279" s="23"/>
    </row>
    <row r="13280" spans="9:9" x14ac:dyDescent="0.25">
      <c r="I13280" s="23"/>
    </row>
    <row r="13281" spans="9:9" x14ac:dyDescent="0.25">
      <c r="I13281" s="23"/>
    </row>
    <row r="13282" spans="9:9" x14ac:dyDescent="0.25">
      <c r="I13282" s="23"/>
    </row>
    <row r="13283" spans="9:9" x14ac:dyDescent="0.25">
      <c r="I13283" s="23"/>
    </row>
    <row r="13284" spans="9:9" x14ac:dyDescent="0.25">
      <c r="I13284" s="23"/>
    </row>
    <row r="13285" spans="9:9" x14ac:dyDescent="0.25">
      <c r="I13285" s="23"/>
    </row>
    <row r="13286" spans="9:9" x14ac:dyDescent="0.25">
      <c r="I13286" s="23"/>
    </row>
    <row r="13287" spans="9:9" x14ac:dyDescent="0.25">
      <c r="I13287" s="23"/>
    </row>
    <row r="13288" spans="9:9" x14ac:dyDescent="0.25">
      <c r="I13288" s="23"/>
    </row>
    <row r="13289" spans="9:9" x14ac:dyDescent="0.25">
      <c r="I13289" s="23"/>
    </row>
    <row r="13290" spans="9:9" x14ac:dyDescent="0.25">
      <c r="I13290" s="23"/>
    </row>
    <row r="13291" spans="9:9" x14ac:dyDescent="0.25">
      <c r="I13291" s="23"/>
    </row>
    <row r="13292" spans="9:9" x14ac:dyDescent="0.25">
      <c r="I13292" s="23"/>
    </row>
    <row r="13293" spans="9:9" x14ac:dyDescent="0.25">
      <c r="I13293" s="23"/>
    </row>
    <row r="13294" spans="9:9" x14ac:dyDescent="0.25">
      <c r="I13294" s="23"/>
    </row>
    <row r="13295" spans="9:9" x14ac:dyDescent="0.25">
      <c r="I13295" s="23"/>
    </row>
    <row r="13296" spans="9:9" x14ac:dyDescent="0.25">
      <c r="I13296" s="23"/>
    </row>
    <row r="13297" spans="9:9" x14ac:dyDescent="0.25">
      <c r="I13297" s="23"/>
    </row>
    <row r="13298" spans="9:9" x14ac:dyDescent="0.25">
      <c r="I13298" s="23"/>
    </row>
    <row r="13299" spans="9:9" x14ac:dyDescent="0.25">
      <c r="I13299" s="23"/>
    </row>
    <row r="13300" spans="9:9" x14ac:dyDescent="0.25">
      <c r="I13300" s="23"/>
    </row>
    <row r="13301" spans="9:9" x14ac:dyDescent="0.25">
      <c r="I13301" s="23"/>
    </row>
    <row r="13302" spans="9:9" x14ac:dyDescent="0.25">
      <c r="I13302" s="23"/>
    </row>
    <row r="13303" spans="9:9" x14ac:dyDescent="0.25">
      <c r="I13303" s="23"/>
    </row>
    <row r="13304" spans="9:9" x14ac:dyDescent="0.25">
      <c r="I13304" s="23"/>
    </row>
    <row r="13305" spans="9:9" x14ac:dyDescent="0.25">
      <c r="I13305" s="23"/>
    </row>
    <row r="13306" spans="9:9" x14ac:dyDescent="0.25">
      <c r="I13306" s="23"/>
    </row>
    <row r="13307" spans="9:9" x14ac:dyDescent="0.25">
      <c r="I13307" s="23"/>
    </row>
    <row r="13308" spans="9:9" x14ac:dyDescent="0.25">
      <c r="I13308" s="23"/>
    </row>
    <row r="13309" spans="9:9" x14ac:dyDescent="0.25">
      <c r="I13309" s="23"/>
    </row>
    <row r="13310" spans="9:9" x14ac:dyDescent="0.25">
      <c r="I13310" s="23"/>
    </row>
    <row r="13311" spans="9:9" x14ac:dyDescent="0.25">
      <c r="I13311" s="23"/>
    </row>
    <row r="13312" spans="9:9" x14ac:dyDescent="0.25">
      <c r="I13312" s="23"/>
    </row>
    <row r="13313" spans="9:9" x14ac:dyDescent="0.25">
      <c r="I13313" s="23"/>
    </row>
    <row r="13314" spans="9:9" x14ac:dyDescent="0.25">
      <c r="I13314" s="23"/>
    </row>
    <row r="13315" spans="9:9" x14ac:dyDescent="0.25">
      <c r="I13315" s="23"/>
    </row>
    <row r="13316" spans="9:9" x14ac:dyDescent="0.25">
      <c r="I13316" s="23"/>
    </row>
    <row r="13317" spans="9:9" x14ac:dyDescent="0.25">
      <c r="I13317" s="23"/>
    </row>
    <row r="13318" spans="9:9" x14ac:dyDescent="0.25">
      <c r="I13318" s="23"/>
    </row>
    <row r="13319" spans="9:9" x14ac:dyDescent="0.25">
      <c r="I13319" s="23"/>
    </row>
    <row r="13320" spans="9:9" x14ac:dyDescent="0.25">
      <c r="I13320" s="23"/>
    </row>
    <row r="13321" spans="9:9" x14ac:dyDescent="0.25">
      <c r="I13321" s="23"/>
    </row>
    <row r="13322" spans="9:9" x14ac:dyDescent="0.25">
      <c r="I13322" s="23"/>
    </row>
    <row r="13323" spans="9:9" x14ac:dyDescent="0.25">
      <c r="I13323" s="23"/>
    </row>
    <row r="13324" spans="9:9" x14ac:dyDescent="0.25">
      <c r="I13324" s="23"/>
    </row>
    <row r="13325" spans="9:9" x14ac:dyDescent="0.25">
      <c r="I13325" s="23"/>
    </row>
    <row r="13326" spans="9:9" x14ac:dyDescent="0.25">
      <c r="I13326" s="23"/>
    </row>
    <row r="13327" spans="9:9" x14ac:dyDescent="0.25">
      <c r="I13327" s="23"/>
    </row>
    <row r="13328" spans="9:9" x14ac:dyDescent="0.25">
      <c r="I13328" s="23"/>
    </row>
    <row r="13329" spans="9:9" x14ac:dyDescent="0.25">
      <c r="I13329" s="23"/>
    </row>
    <row r="13330" spans="9:9" x14ac:dyDescent="0.25">
      <c r="I13330" s="23"/>
    </row>
    <row r="13331" spans="9:9" x14ac:dyDescent="0.25">
      <c r="I13331" s="23"/>
    </row>
    <row r="13332" spans="9:9" x14ac:dyDescent="0.25">
      <c r="I13332" s="23"/>
    </row>
    <row r="13333" spans="9:9" x14ac:dyDescent="0.25">
      <c r="I13333" s="23"/>
    </row>
    <row r="13334" spans="9:9" x14ac:dyDescent="0.25">
      <c r="I13334" s="23"/>
    </row>
    <row r="13335" spans="9:9" x14ac:dyDescent="0.25">
      <c r="I13335" s="23"/>
    </row>
    <row r="13336" spans="9:9" x14ac:dyDescent="0.25">
      <c r="I13336" s="23"/>
    </row>
    <row r="13337" spans="9:9" x14ac:dyDescent="0.25">
      <c r="I13337" s="23"/>
    </row>
    <row r="13338" spans="9:9" x14ac:dyDescent="0.25">
      <c r="I13338" s="23"/>
    </row>
    <row r="13339" spans="9:9" x14ac:dyDescent="0.25">
      <c r="I13339" s="23"/>
    </row>
    <row r="13340" spans="9:9" x14ac:dyDescent="0.25">
      <c r="I13340" s="23"/>
    </row>
    <row r="13341" spans="9:9" x14ac:dyDescent="0.25">
      <c r="I13341" s="23"/>
    </row>
    <row r="13342" spans="9:9" x14ac:dyDescent="0.25">
      <c r="I13342" s="23"/>
    </row>
    <row r="13343" spans="9:9" x14ac:dyDescent="0.25">
      <c r="I13343" s="23"/>
    </row>
    <row r="13344" spans="9:9" x14ac:dyDescent="0.25">
      <c r="I13344" s="23"/>
    </row>
    <row r="13345" spans="9:9" x14ac:dyDescent="0.25">
      <c r="I13345" s="23"/>
    </row>
    <row r="13346" spans="9:9" x14ac:dyDescent="0.25">
      <c r="I13346" s="23"/>
    </row>
    <row r="13347" spans="9:9" x14ac:dyDescent="0.25">
      <c r="I13347" s="23"/>
    </row>
    <row r="13348" spans="9:9" x14ac:dyDescent="0.25">
      <c r="I13348" s="23"/>
    </row>
    <row r="13349" spans="9:9" x14ac:dyDescent="0.25">
      <c r="I13349" s="23"/>
    </row>
    <row r="13350" spans="9:9" x14ac:dyDescent="0.25">
      <c r="I13350" s="23"/>
    </row>
    <row r="13351" spans="9:9" x14ac:dyDescent="0.25">
      <c r="I13351" s="23"/>
    </row>
    <row r="13352" spans="9:9" x14ac:dyDescent="0.25">
      <c r="I13352" s="23"/>
    </row>
    <row r="13353" spans="9:9" x14ac:dyDescent="0.25">
      <c r="I13353" s="23"/>
    </row>
    <row r="13354" spans="9:9" x14ac:dyDescent="0.25">
      <c r="I13354" s="23"/>
    </row>
    <row r="13355" spans="9:9" x14ac:dyDescent="0.25">
      <c r="I13355" s="23"/>
    </row>
    <row r="13356" spans="9:9" x14ac:dyDescent="0.25">
      <c r="I13356" s="23"/>
    </row>
    <row r="13357" spans="9:9" x14ac:dyDescent="0.25">
      <c r="I13357" s="23"/>
    </row>
    <row r="13358" spans="9:9" x14ac:dyDescent="0.25">
      <c r="I13358" s="23"/>
    </row>
    <row r="13359" spans="9:9" x14ac:dyDescent="0.25">
      <c r="I13359" s="23"/>
    </row>
    <row r="13360" spans="9:9" x14ac:dyDescent="0.25">
      <c r="I13360" s="23"/>
    </row>
    <row r="13361" spans="9:9" x14ac:dyDescent="0.25">
      <c r="I13361" s="23"/>
    </row>
    <row r="13362" spans="9:9" x14ac:dyDescent="0.25">
      <c r="I13362" s="23"/>
    </row>
    <row r="13363" spans="9:9" x14ac:dyDescent="0.25">
      <c r="I13363" s="23"/>
    </row>
    <row r="13364" spans="9:9" x14ac:dyDescent="0.25">
      <c r="I13364" s="23"/>
    </row>
    <row r="13365" spans="9:9" x14ac:dyDescent="0.25">
      <c r="I13365" s="23"/>
    </row>
    <row r="13366" spans="9:9" x14ac:dyDescent="0.25">
      <c r="I13366" s="23"/>
    </row>
    <row r="13367" spans="9:9" x14ac:dyDescent="0.25">
      <c r="I13367" s="23"/>
    </row>
    <row r="13368" spans="9:9" x14ac:dyDescent="0.25">
      <c r="I13368" s="23"/>
    </row>
    <row r="13369" spans="9:9" x14ac:dyDescent="0.25">
      <c r="I13369" s="23"/>
    </row>
    <row r="13370" spans="9:9" x14ac:dyDescent="0.25">
      <c r="I13370" s="23"/>
    </row>
    <row r="13371" spans="9:9" x14ac:dyDescent="0.25">
      <c r="I13371" s="23"/>
    </row>
    <row r="13372" spans="9:9" x14ac:dyDescent="0.25">
      <c r="I13372" s="23"/>
    </row>
    <row r="13373" spans="9:9" x14ac:dyDescent="0.25">
      <c r="I13373" s="23"/>
    </row>
    <row r="13374" spans="9:9" x14ac:dyDescent="0.25">
      <c r="I13374" s="23"/>
    </row>
    <row r="13375" spans="9:9" x14ac:dyDescent="0.25">
      <c r="I13375" s="23"/>
    </row>
    <row r="13376" spans="9:9" x14ac:dyDescent="0.25">
      <c r="I13376" s="23"/>
    </row>
    <row r="13377" spans="9:9" x14ac:dyDescent="0.25">
      <c r="I13377" s="23"/>
    </row>
    <row r="13378" spans="9:9" x14ac:dyDescent="0.25">
      <c r="I13378" s="23"/>
    </row>
    <row r="13379" spans="9:9" x14ac:dyDescent="0.25">
      <c r="I13379" s="23"/>
    </row>
    <row r="13380" spans="9:9" x14ac:dyDescent="0.25">
      <c r="I13380" s="23"/>
    </row>
    <row r="13381" spans="9:9" x14ac:dyDescent="0.25">
      <c r="I13381" s="23"/>
    </row>
    <row r="13382" spans="9:9" x14ac:dyDescent="0.25">
      <c r="I13382" s="23"/>
    </row>
    <row r="13383" spans="9:9" x14ac:dyDescent="0.25">
      <c r="I13383" s="23"/>
    </row>
    <row r="13384" spans="9:9" x14ac:dyDescent="0.25">
      <c r="I13384" s="23"/>
    </row>
    <row r="13385" spans="9:9" x14ac:dyDescent="0.25">
      <c r="I13385" s="23"/>
    </row>
    <row r="13386" spans="9:9" x14ac:dyDescent="0.25">
      <c r="I13386" s="23"/>
    </row>
    <row r="13387" spans="9:9" x14ac:dyDescent="0.25">
      <c r="I13387" s="23"/>
    </row>
    <row r="13388" spans="9:9" x14ac:dyDescent="0.25">
      <c r="I13388" s="23"/>
    </row>
    <row r="13389" spans="9:9" x14ac:dyDescent="0.25">
      <c r="I13389" s="23"/>
    </row>
    <row r="13390" spans="9:9" x14ac:dyDescent="0.25">
      <c r="I13390" s="23"/>
    </row>
    <row r="13391" spans="9:9" x14ac:dyDescent="0.25">
      <c r="I13391" s="23"/>
    </row>
    <row r="13392" spans="9:9" x14ac:dyDescent="0.25">
      <c r="I13392" s="23"/>
    </row>
    <row r="13393" spans="9:9" x14ac:dyDescent="0.25">
      <c r="I13393" s="23"/>
    </row>
    <row r="13394" spans="9:9" x14ac:dyDescent="0.25">
      <c r="I13394" s="23"/>
    </row>
    <row r="13395" spans="9:9" x14ac:dyDescent="0.25">
      <c r="I13395" s="23"/>
    </row>
    <row r="13396" spans="9:9" x14ac:dyDescent="0.25">
      <c r="I13396" s="23"/>
    </row>
    <row r="13397" spans="9:9" x14ac:dyDescent="0.25">
      <c r="I13397" s="23"/>
    </row>
    <row r="13398" spans="9:9" x14ac:dyDescent="0.25">
      <c r="I13398" s="23"/>
    </row>
    <row r="13399" spans="9:9" x14ac:dyDescent="0.25">
      <c r="I13399" s="23"/>
    </row>
    <row r="13400" spans="9:9" x14ac:dyDescent="0.25">
      <c r="I13400" s="23"/>
    </row>
    <row r="13401" spans="9:9" x14ac:dyDescent="0.25">
      <c r="I13401" s="23"/>
    </row>
    <row r="13402" spans="9:9" x14ac:dyDescent="0.25">
      <c r="I13402" s="23"/>
    </row>
    <row r="13403" spans="9:9" x14ac:dyDescent="0.25">
      <c r="I13403" s="23"/>
    </row>
    <row r="13404" spans="9:9" x14ac:dyDescent="0.25">
      <c r="I13404" s="23"/>
    </row>
    <row r="13405" spans="9:9" x14ac:dyDescent="0.25">
      <c r="I13405" s="23"/>
    </row>
    <row r="13406" spans="9:9" x14ac:dyDescent="0.25">
      <c r="I13406" s="23"/>
    </row>
    <row r="13407" spans="9:9" x14ac:dyDescent="0.25">
      <c r="I13407" s="23"/>
    </row>
    <row r="13408" spans="9:9" x14ac:dyDescent="0.25">
      <c r="I13408" s="23"/>
    </row>
    <row r="13409" spans="9:9" x14ac:dyDescent="0.25">
      <c r="I13409" s="23"/>
    </row>
    <row r="13410" spans="9:9" x14ac:dyDescent="0.25">
      <c r="I13410" s="23"/>
    </row>
    <row r="13411" spans="9:9" x14ac:dyDescent="0.25">
      <c r="I13411" s="23"/>
    </row>
    <row r="13412" spans="9:9" x14ac:dyDescent="0.25">
      <c r="I13412" s="23"/>
    </row>
    <row r="13413" spans="9:9" x14ac:dyDescent="0.25">
      <c r="I13413" s="23"/>
    </row>
    <row r="13414" spans="9:9" x14ac:dyDescent="0.25">
      <c r="I13414" s="23"/>
    </row>
    <row r="13415" spans="9:9" x14ac:dyDescent="0.25">
      <c r="I13415" s="23"/>
    </row>
    <row r="13416" spans="9:9" x14ac:dyDescent="0.25">
      <c r="I13416" s="23"/>
    </row>
    <row r="13417" spans="9:9" x14ac:dyDescent="0.25">
      <c r="I13417" s="23"/>
    </row>
    <row r="13418" spans="9:9" x14ac:dyDescent="0.25">
      <c r="I13418" s="23"/>
    </row>
    <row r="13419" spans="9:9" x14ac:dyDescent="0.25">
      <c r="I13419" s="23"/>
    </row>
    <row r="13420" spans="9:9" x14ac:dyDescent="0.25">
      <c r="I13420" s="23"/>
    </row>
    <row r="13421" spans="9:9" x14ac:dyDescent="0.25">
      <c r="I13421" s="23"/>
    </row>
    <row r="13422" spans="9:9" x14ac:dyDescent="0.25">
      <c r="I13422" s="23"/>
    </row>
    <row r="13423" spans="9:9" x14ac:dyDescent="0.25">
      <c r="I13423" s="23"/>
    </row>
    <row r="13424" spans="9:9" x14ac:dyDescent="0.25">
      <c r="I13424" s="23"/>
    </row>
    <row r="13425" spans="9:9" x14ac:dyDescent="0.25">
      <c r="I13425" s="23"/>
    </row>
    <row r="13426" spans="9:9" x14ac:dyDescent="0.25">
      <c r="I13426" s="23"/>
    </row>
    <row r="13427" spans="9:9" x14ac:dyDescent="0.25">
      <c r="I13427" s="23"/>
    </row>
    <row r="13428" spans="9:9" x14ac:dyDescent="0.25">
      <c r="I13428" s="23"/>
    </row>
    <row r="13429" spans="9:9" x14ac:dyDescent="0.25">
      <c r="I13429" s="23"/>
    </row>
    <row r="13430" spans="9:9" x14ac:dyDescent="0.25">
      <c r="I13430" s="23"/>
    </row>
    <row r="13431" spans="9:9" x14ac:dyDescent="0.25">
      <c r="I13431" s="23"/>
    </row>
    <row r="13432" spans="9:9" x14ac:dyDescent="0.25">
      <c r="I13432" s="23"/>
    </row>
    <row r="13433" spans="9:9" x14ac:dyDescent="0.25">
      <c r="I13433" s="23"/>
    </row>
    <row r="13434" spans="9:9" x14ac:dyDescent="0.25">
      <c r="I13434" s="23"/>
    </row>
    <row r="13435" spans="9:9" x14ac:dyDescent="0.25">
      <c r="I13435" s="23"/>
    </row>
    <row r="13436" spans="9:9" x14ac:dyDescent="0.25">
      <c r="I13436" s="23"/>
    </row>
    <row r="13437" spans="9:9" x14ac:dyDescent="0.25">
      <c r="I13437" s="23"/>
    </row>
    <row r="13438" spans="9:9" x14ac:dyDescent="0.25">
      <c r="I13438" s="23"/>
    </row>
    <row r="13439" spans="9:9" x14ac:dyDescent="0.25">
      <c r="I13439" s="23"/>
    </row>
    <row r="13440" spans="9:9" x14ac:dyDescent="0.25">
      <c r="I13440" s="23"/>
    </row>
    <row r="13441" spans="9:9" x14ac:dyDescent="0.25">
      <c r="I13441" s="23"/>
    </row>
    <row r="13442" spans="9:9" x14ac:dyDescent="0.25">
      <c r="I13442" s="23"/>
    </row>
    <row r="13443" spans="9:9" x14ac:dyDescent="0.25">
      <c r="I13443" s="23"/>
    </row>
    <row r="13444" spans="9:9" x14ac:dyDescent="0.25">
      <c r="I13444" s="23"/>
    </row>
    <row r="13445" spans="9:9" x14ac:dyDescent="0.25">
      <c r="I13445" s="23"/>
    </row>
    <row r="13446" spans="9:9" x14ac:dyDescent="0.25">
      <c r="I13446" s="23"/>
    </row>
    <row r="13447" spans="9:9" x14ac:dyDescent="0.25">
      <c r="I13447" s="23"/>
    </row>
    <row r="13448" spans="9:9" x14ac:dyDescent="0.25">
      <c r="I13448" s="23"/>
    </row>
    <row r="13449" spans="9:9" x14ac:dyDescent="0.25">
      <c r="I13449" s="23"/>
    </row>
    <row r="13450" spans="9:9" x14ac:dyDescent="0.25">
      <c r="I13450" s="23"/>
    </row>
    <row r="13451" spans="9:9" x14ac:dyDescent="0.25">
      <c r="I13451" s="23"/>
    </row>
    <row r="13452" spans="9:9" x14ac:dyDescent="0.25">
      <c r="I13452" s="23"/>
    </row>
    <row r="13453" spans="9:9" x14ac:dyDescent="0.25">
      <c r="I13453" s="23"/>
    </row>
    <row r="13454" spans="9:9" x14ac:dyDescent="0.25">
      <c r="I13454" s="23"/>
    </row>
    <row r="13455" spans="9:9" x14ac:dyDescent="0.25">
      <c r="I13455" s="23"/>
    </row>
    <row r="13456" spans="9:9" x14ac:dyDescent="0.25">
      <c r="I13456" s="23"/>
    </row>
    <row r="13457" spans="9:9" x14ac:dyDescent="0.25">
      <c r="I13457" s="23"/>
    </row>
    <row r="13458" spans="9:9" x14ac:dyDescent="0.25">
      <c r="I13458" s="23"/>
    </row>
    <row r="13459" spans="9:9" x14ac:dyDescent="0.25">
      <c r="I13459" s="23"/>
    </row>
    <row r="13460" spans="9:9" x14ac:dyDescent="0.25">
      <c r="I13460" s="23"/>
    </row>
    <row r="13461" spans="9:9" x14ac:dyDescent="0.25">
      <c r="I13461" s="23"/>
    </row>
    <row r="13462" spans="9:9" x14ac:dyDescent="0.25">
      <c r="I13462" s="23"/>
    </row>
    <row r="13463" spans="9:9" x14ac:dyDescent="0.25">
      <c r="I13463" s="23"/>
    </row>
    <row r="13464" spans="9:9" x14ac:dyDescent="0.25">
      <c r="I13464" s="23"/>
    </row>
    <row r="13465" spans="9:9" x14ac:dyDescent="0.25">
      <c r="I13465" s="23"/>
    </row>
    <row r="13466" spans="9:9" x14ac:dyDescent="0.25">
      <c r="I13466" s="23"/>
    </row>
    <row r="13467" spans="9:9" x14ac:dyDescent="0.25">
      <c r="I13467" s="23"/>
    </row>
    <row r="13468" spans="9:9" x14ac:dyDescent="0.25">
      <c r="I13468" s="23"/>
    </row>
    <row r="13469" spans="9:9" x14ac:dyDescent="0.25">
      <c r="I13469" s="23"/>
    </row>
    <row r="13470" spans="9:9" x14ac:dyDescent="0.25">
      <c r="I13470" s="23"/>
    </row>
    <row r="13471" spans="9:9" x14ac:dyDescent="0.25">
      <c r="I13471" s="23"/>
    </row>
    <row r="13472" spans="9:9" x14ac:dyDescent="0.25">
      <c r="I13472" s="23"/>
    </row>
    <row r="13473" spans="9:9" x14ac:dyDescent="0.25">
      <c r="I13473" s="23"/>
    </row>
    <row r="13474" spans="9:9" x14ac:dyDescent="0.25">
      <c r="I13474" s="23"/>
    </row>
    <row r="13475" spans="9:9" x14ac:dyDescent="0.25">
      <c r="I13475" s="23"/>
    </row>
    <row r="13476" spans="9:9" x14ac:dyDescent="0.25">
      <c r="I13476" s="23"/>
    </row>
    <row r="13477" spans="9:9" x14ac:dyDescent="0.25">
      <c r="I13477" s="23"/>
    </row>
    <row r="13478" spans="9:9" x14ac:dyDescent="0.25">
      <c r="I13478" s="23"/>
    </row>
    <row r="13479" spans="9:9" x14ac:dyDescent="0.25">
      <c r="I13479" s="23"/>
    </row>
    <row r="13480" spans="9:9" x14ac:dyDescent="0.25">
      <c r="I13480" s="23"/>
    </row>
    <row r="13481" spans="9:9" x14ac:dyDescent="0.25">
      <c r="I13481" s="23"/>
    </row>
    <row r="13482" spans="9:9" x14ac:dyDescent="0.25">
      <c r="I13482" s="23"/>
    </row>
    <row r="13483" spans="9:9" x14ac:dyDescent="0.25">
      <c r="I13483" s="23"/>
    </row>
    <row r="13484" spans="9:9" x14ac:dyDescent="0.25">
      <c r="I13484" s="23"/>
    </row>
    <row r="13485" spans="9:9" x14ac:dyDescent="0.25">
      <c r="I13485" s="23"/>
    </row>
    <row r="13486" spans="9:9" x14ac:dyDescent="0.25">
      <c r="I13486" s="23"/>
    </row>
    <row r="13487" spans="9:9" x14ac:dyDescent="0.25">
      <c r="I13487" s="23"/>
    </row>
    <row r="13488" spans="9:9" x14ac:dyDescent="0.25">
      <c r="I13488" s="23"/>
    </row>
    <row r="13489" spans="9:9" x14ac:dyDescent="0.25">
      <c r="I13489" s="23"/>
    </row>
    <row r="13490" spans="9:9" x14ac:dyDescent="0.25">
      <c r="I13490" s="23"/>
    </row>
    <row r="13491" spans="9:9" x14ac:dyDescent="0.25">
      <c r="I13491" s="23"/>
    </row>
    <row r="13492" spans="9:9" x14ac:dyDescent="0.25">
      <c r="I13492" s="23"/>
    </row>
    <row r="13493" spans="9:9" x14ac:dyDescent="0.25">
      <c r="I13493" s="23"/>
    </row>
    <row r="13494" spans="9:9" x14ac:dyDescent="0.25">
      <c r="I13494" s="23"/>
    </row>
    <row r="13495" spans="9:9" x14ac:dyDescent="0.25">
      <c r="I13495" s="23"/>
    </row>
    <row r="13496" spans="9:9" x14ac:dyDescent="0.25">
      <c r="I13496" s="23"/>
    </row>
    <row r="13497" spans="9:9" x14ac:dyDescent="0.25">
      <c r="I13497" s="23"/>
    </row>
    <row r="13498" spans="9:9" x14ac:dyDescent="0.25">
      <c r="I13498" s="23"/>
    </row>
    <row r="13499" spans="9:9" x14ac:dyDescent="0.25">
      <c r="I13499" s="23"/>
    </row>
    <row r="13500" spans="9:9" x14ac:dyDescent="0.25">
      <c r="I13500" s="23"/>
    </row>
    <row r="13501" spans="9:9" x14ac:dyDescent="0.25">
      <c r="I13501" s="23"/>
    </row>
    <row r="13502" spans="9:9" x14ac:dyDescent="0.25">
      <c r="I13502" s="23"/>
    </row>
    <row r="13503" spans="9:9" x14ac:dyDescent="0.25">
      <c r="I13503" s="23"/>
    </row>
    <row r="13504" spans="9:9" x14ac:dyDescent="0.25">
      <c r="I13504" s="23"/>
    </row>
    <row r="13505" spans="9:9" x14ac:dyDescent="0.25">
      <c r="I13505" s="23"/>
    </row>
    <row r="13506" spans="9:9" x14ac:dyDescent="0.25">
      <c r="I13506" s="23"/>
    </row>
    <row r="13507" spans="9:9" x14ac:dyDescent="0.25">
      <c r="I13507" s="23"/>
    </row>
    <row r="13508" spans="9:9" x14ac:dyDescent="0.25">
      <c r="I13508" s="23"/>
    </row>
    <row r="13509" spans="9:9" x14ac:dyDescent="0.25">
      <c r="I13509" s="23"/>
    </row>
    <row r="13510" spans="9:9" x14ac:dyDescent="0.25">
      <c r="I13510" s="23"/>
    </row>
    <row r="13511" spans="9:9" x14ac:dyDescent="0.25">
      <c r="I13511" s="23"/>
    </row>
    <row r="13512" spans="9:9" x14ac:dyDescent="0.25">
      <c r="I13512" s="23"/>
    </row>
    <row r="13513" spans="9:9" x14ac:dyDescent="0.25">
      <c r="I13513" s="23"/>
    </row>
    <row r="13514" spans="9:9" x14ac:dyDescent="0.25">
      <c r="I13514" s="23"/>
    </row>
    <row r="13515" spans="9:9" x14ac:dyDescent="0.25">
      <c r="I13515" s="23"/>
    </row>
    <row r="13516" spans="9:9" x14ac:dyDescent="0.25">
      <c r="I13516" s="23"/>
    </row>
    <row r="13517" spans="9:9" x14ac:dyDescent="0.25">
      <c r="I13517" s="23"/>
    </row>
    <row r="13518" spans="9:9" x14ac:dyDescent="0.25">
      <c r="I13518" s="23"/>
    </row>
    <row r="13519" spans="9:9" x14ac:dyDescent="0.25">
      <c r="I13519" s="23"/>
    </row>
    <row r="13520" spans="9:9" x14ac:dyDescent="0.25">
      <c r="I13520" s="23"/>
    </row>
    <row r="13521" spans="9:9" x14ac:dyDescent="0.25">
      <c r="I13521" s="23"/>
    </row>
    <row r="13522" spans="9:9" x14ac:dyDescent="0.25">
      <c r="I13522" s="23"/>
    </row>
    <row r="13523" spans="9:9" x14ac:dyDescent="0.25">
      <c r="I13523" s="23"/>
    </row>
    <row r="13524" spans="9:9" x14ac:dyDescent="0.25">
      <c r="I13524" s="23"/>
    </row>
    <row r="13525" spans="9:9" x14ac:dyDescent="0.25">
      <c r="I13525" s="23"/>
    </row>
    <row r="13526" spans="9:9" x14ac:dyDescent="0.25">
      <c r="I13526" s="23"/>
    </row>
    <row r="13527" spans="9:9" x14ac:dyDescent="0.25">
      <c r="I13527" s="23"/>
    </row>
    <row r="13528" spans="9:9" x14ac:dyDescent="0.25">
      <c r="I13528" s="23"/>
    </row>
    <row r="13529" spans="9:9" x14ac:dyDescent="0.25">
      <c r="I13529" s="23"/>
    </row>
    <row r="13530" spans="9:9" x14ac:dyDescent="0.25">
      <c r="I13530" s="23"/>
    </row>
    <row r="13531" spans="9:9" x14ac:dyDescent="0.25">
      <c r="I13531" s="23"/>
    </row>
    <row r="13532" spans="9:9" x14ac:dyDescent="0.25">
      <c r="I13532" s="23"/>
    </row>
    <row r="13533" spans="9:9" x14ac:dyDescent="0.25">
      <c r="I13533" s="23"/>
    </row>
    <row r="13534" spans="9:9" x14ac:dyDescent="0.25">
      <c r="I13534" s="23"/>
    </row>
    <row r="13535" spans="9:9" x14ac:dyDescent="0.25">
      <c r="I13535" s="23"/>
    </row>
    <row r="13536" spans="9:9" x14ac:dyDescent="0.25">
      <c r="I13536" s="23"/>
    </row>
    <row r="13537" spans="9:9" x14ac:dyDescent="0.25">
      <c r="I13537" s="23"/>
    </row>
    <row r="13538" spans="9:9" x14ac:dyDescent="0.25">
      <c r="I13538" s="23"/>
    </row>
    <row r="13539" spans="9:9" x14ac:dyDescent="0.25">
      <c r="I13539" s="23"/>
    </row>
    <row r="13540" spans="9:9" x14ac:dyDescent="0.25">
      <c r="I13540" s="23"/>
    </row>
    <row r="13541" spans="9:9" x14ac:dyDescent="0.25">
      <c r="I13541" s="23"/>
    </row>
    <row r="13542" spans="9:9" x14ac:dyDescent="0.25">
      <c r="I13542" s="23"/>
    </row>
    <row r="13543" spans="9:9" x14ac:dyDescent="0.25">
      <c r="I13543" s="23"/>
    </row>
    <row r="13544" spans="9:9" x14ac:dyDescent="0.25">
      <c r="I13544" s="23"/>
    </row>
    <row r="13545" spans="9:9" x14ac:dyDescent="0.25">
      <c r="I13545" s="23"/>
    </row>
    <row r="13546" spans="9:9" x14ac:dyDescent="0.25">
      <c r="I13546" s="23"/>
    </row>
    <row r="13547" spans="9:9" x14ac:dyDescent="0.25">
      <c r="I13547" s="23"/>
    </row>
    <row r="13548" spans="9:9" x14ac:dyDescent="0.25">
      <c r="I13548" s="23"/>
    </row>
    <row r="13549" spans="9:9" x14ac:dyDescent="0.25">
      <c r="I13549" s="23"/>
    </row>
    <row r="13550" spans="9:9" x14ac:dyDescent="0.25">
      <c r="I13550" s="23"/>
    </row>
    <row r="13551" spans="9:9" x14ac:dyDescent="0.25">
      <c r="I13551" s="23"/>
    </row>
    <row r="13552" spans="9:9" x14ac:dyDescent="0.25">
      <c r="I13552" s="23"/>
    </row>
    <row r="13553" spans="9:9" x14ac:dyDescent="0.25">
      <c r="I13553" s="23"/>
    </row>
    <row r="13554" spans="9:9" x14ac:dyDescent="0.25">
      <c r="I13554" s="23"/>
    </row>
    <row r="13555" spans="9:9" x14ac:dyDescent="0.25">
      <c r="I13555" s="23"/>
    </row>
    <row r="13556" spans="9:9" x14ac:dyDescent="0.25">
      <c r="I13556" s="23"/>
    </row>
    <row r="13557" spans="9:9" x14ac:dyDescent="0.25">
      <c r="I13557" s="23"/>
    </row>
    <row r="13558" spans="9:9" x14ac:dyDescent="0.25">
      <c r="I13558" s="23"/>
    </row>
    <row r="13559" spans="9:9" x14ac:dyDescent="0.25">
      <c r="I13559" s="23"/>
    </row>
    <row r="13560" spans="9:9" x14ac:dyDescent="0.25">
      <c r="I13560" s="23"/>
    </row>
    <row r="13561" spans="9:9" x14ac:dyDescent="0.25">
      <c r="I13561" s="23"/>
    </row>
    <row r="13562" spans="9:9" x14ac:dyDescent="0.25">
      <c r="I13562" s="23"/>
    </row>
    <row r="13563" spans="9:9" x14ac:dyDescent="0.25">
      <c r="I13563" s="23"/>
    </row>
    <row r="13564" spans="9:9" x14ac:dyDescent="0.25">
      <c r="I13564" s="23"/>
    </row>
    <row r="13565" spans="9:9" x14ac:dyDescent="0.25">
      <c r="I13565" s="23"/>
    </row>
    <row r="13566" spans="9:9" x14ac:dyDescent="0.25">
      <c r="I13566" s="23"/>
    </row>
    <row r="13567" spans="9:9" x14ac:dyDescent="0.25">
      <c r="I13567" s="23"/>
    </row>
    <row r="13568" spans="9:9" x14ac:dyDescent="0.25">
      <c r="I13568" s="23"/>
    </row>
    <row r="13569" spans="9:9" x14ac:dyDescent="0.25">
      <c r="I13569" s="23"/>
    </row>
    <row r="13570" spans="9:9" x14ac:dyDescent="0.25">
      <c r="I13570" s="23"/>
    </row>
    <row r="13571" spans="9:9" x14ac:dyDescent="0.25">
      <c r="I13571" s="23"/>
    </row>
    <row r="13572" spans="9:9" x14ac:dyDescent="0.25">
      <c r="I13572" s="23"/>
    </row>
    <row r="13573" spans="9:9" x14ac:dyDescent="0.25">
      <c r="I13573" s="23"/>
    </row>
    <row r="13574" spans="9:9" x14ac:dyDescent="0.25">
      <c r="I13574" s="23"/>
    </row>
    <row r="13575" spans="9:9" x14ac:dyDescent="0.25">
      <c r="I13575" s="23"/>
    </row>
    <row r="13576" spans="9:9" x14ac:dyDescent="0.25">
      <c r="I13576" s="23"/>
    </row>
    <row r="13577" spans="9:9" x14ac:dyDescent="0.25">
      <c r="I13577" s="23"/>
    </row>
    <row r="13578" spans="9:9" x14ac:dyDescent="0.25">
      <c r="I13578" s="23"/>
    </row>
    <row r="13579" spans="9:9" x14ac:dyDescent="0.25">
      <c r="I13579" s="23"/>
    </row>
    <row r="13580" spans="9:9" x14ac:dyDescent="0.25">
      <c r="I13580" s="23"/>
    </row>
    <row r="13581" spans="9:9" x14ac:dyDescent="0.25">
      <c r="I13581" s="23"/>
    </row>
    <row r="13582" spans="9:9" x14ac:dyDescent="0.25">
      <c r="I13582" s="23"/>
    </row>
    <row r="13583" spans="9:9" x14ac:dyDescent="0.25">
      <c r="I13583" s="23"/>
    </row>
    <row r="13584" spans="9:9" x14ac:dyDescent="0.25">
      <c r="I13584" s="23"/>
    </row>
    <row r="13585" spans="9:9" x14ac:dyDescent="0.25">
      <c r="I13585" s="23"/>
    </row>
    <row r="13586" spans="9:9" x14ac:dyDescent="0.25">
      <c r="I13586" s="23"/>
    </row>
    <row r="13587" spans="9:9" x14ac:dyDescent="0.25">
      <c r="I13587" s="23"/>
    </row>
    <row r="13588" spans="9:9" x14ac:dyDescent="0.25">
      <c r="I13588" s="23"/>
    </row>
    <row r="13589" spans="9:9" x14ac:dyDescent="0.25">
      <c r="I13589" s="23"/>
    </row>
    <row r="13590" spans="9:9" x14ac:dyDescent="0.25">
      <c r="I13590" s="23"/>
    </row>
    <row r="13591" spans="9:9" x14ac:dyDescent="0.25">
      <c r="I13591" s="23"/>
    </row>
    <row r="13592" spans="9:9" x14ac:dyDescent="0.25">
      <c r="I13592" s="23"/>
    </row>
    <row r="13593" spans="9:9" x14ac:dyDescent="0.25">
      <c r="I13593" s="23"/>
    </row>
    <row r="13594" spans="9:9" x14ac:dyDescent="0.25">
      <c r="I13594" s="23"/>
    </row>
    <row r="13595" spans="9:9" x14ac:dyDescent="0.25">
      <c r="I13595" s="23"/>
    </row>
    <row r="13596" spans="9:9" x14ac:dyDescent="0.25">
      <c r="I13596" s="23"/>
    </row>
    <row r="13597" spans="9:9" x14ac:dyDescent="0.25">
      <c r="I13597" s="23"/>
    </row>
    <row r="13598" spans="9:9" x14ac:dyDescent="0.25">
      <c r="I13598" s="23"/>
    </row>
    <row r="13599" spans="9:9" x14ac:dyDescent="0.25">
      <c r="I13599" s="23"/>
    </row>
    <row r="13600" spans="9:9" x14ac:dyDescent="0.25">
      <c r="I13600" s="23"/>
    </row>
    <row r="13601" spans="9:9" x14ac:dyDescent="0.25">
      <c r="I13601" s="23"/>
    </row>
    <row r="13602" spans="9:9" x14ac:dyDescent="0.25">
      <c r="I13602" s="23"/>
    </row>
    <row r="13603" spans="9:9" x14ac:dyDescent="0.25">
      <c r="I13603" s="23"/>
    </row>
    <row r="13604" spans="9:9" x14ac:dyDescent="0.25">
      <c r="I13604" s="23"/>
    </row>
    <row r="13605" spans="9:9" x14ac:dyDescent="0.25">
      <c r="I13605" s="23"/>
    </row>
    <row r="13606" spans="9:9" x14ac:dyDescent="0.25">
      <c r="I13606" s="23"/>
    </row>
    <row r="13607" spans="9:9" x14ac:dyDescent="0.25">
      <c r="I13607" s="23"/>
    </row>
    <row r="13608" spans="9:9" x14ac:dyDescent="0.25">
      <c r="I13608" s="23"/>
    </row>
    <row r="13609" spans="9:9" x14ac:dyDescent="0.25">
      <c r="I13609" s="23"/>
    </row>
    <row r="13610" spans="9:9" x14ac:dyDescent="0.25">
      <c r="I13610" s="23"/>
    </row>
    <row r="13611" spans="9:9" x14ac:dyDescent="0.25">
      <c r="I13611" s="23"/>
    </row>
    <row r="13612" spans="9:9" x14ac:dyDescent="0.25">
      <c r="I13612" s="23"/>
    </row>
    <row r="13613" spans="9:9" x14ac:dyDescent="0.25">
      <c r="I13613" s="23"/>
    </row>
    <row r="13614" spans="9:9" x14ac:dyDescent="0.25">
      <c r="I13614" s="23"/>
    </row>
    <row r="13615" spans="9:9" x14ac:dyDescent="0.25">
      <c r="I13615" s="23"/>
    </row>
    <row r="13616" spans="9:9" x14ac:dyDescent="0.25">
      <c r="I13616" s="23"/>
    </row>
    <row r="13617" spans="9:9" x14ac:dyDescent="0.25">
      <c r="I13617" s="23"/>
    </row>
    <row r="13618" spans="9:9" x14ac:dyDescent="0.25">
      <c r="I13618" s="23"/>
    </row>
    <row r="13619" spans="9:9" x14ac:dyDescent="0.25">
      <c r="I13619" s="23"/>
    </row>
    <row r="13620" spans="9:9" x14ac:dyDescent="0.25">
      <c r="I13620" s="23"/>
    </row>
    <row r="13621" spans="9:9" x14ac:dyDescent="0.25">
      <c r="I13621" s="23"/>
    </row>
    <row r="13622" spans="9:9" x14ac:dyDescent="0.25">
      <c r="I13622" s="23"/>
    </row>
    <row r="13623" spans="9:9" x14ac:dyDescent="0.25">
      <c r="I13623" s="23"/>
    </row>
    <row r="13624" spans="9:9" x14ac:dyDescent="0.25">
      <c r="I13624" s="23"/>
    </row>
    <row r="13625" spans="9:9" x14ac:dyDescent="0.25">
      <c r="I13625" s="23"/>
    </row>
    <row r="13626" spans="9:9" x14ac:dyDescent="0.25">
      <c r="I13626" s="23"/>
    </row>
    <row r="13627" spans="9:9" x14ac:dyDescent="0.25">
      <c r="I13627" s="23"/>
    </row>
    <row r="13628" spans="9:9" x14ac:dyDescent="0.25">
      <c r="I13628" s="23"/>
    </row>
    <row r="13629" spans="9:9" x14ac:dyDescent="0.25">
      <c r="I13629" s="23"/>
    </row>
    <row r="13630" spans="9:9" x14ac:dyDescent="0.25">
      <c r="I13630" s="23"/>
    </row>
    <row r="13631" spans="9:9" x14ac:dyDescent="0.25">
      <c r="I13631" s="23"/>
    </row>
    <row r="13632" spans="9:9" x14ac:dyDescent="0.25">
      <c r="I13632" s="23"/>
    </row>
    <row r="13633" spans="9:9" x14ac:dyDescent="0.25">
      <c r="I13633" s="23"/>
    </row>
    <row r="13634" spans="9:9" x14ac:dyDescent="0.25">
      <c r="I13634" s="23"/>
    </row>
    <row r="13635" spans="9:9" x14ac:dyDescent="0.25">
      <c r="I13635" s="23"/>
    </row>
    <row r="13636" spans="9:9" x14ac:dyDescent="0.25">
      <c r="I13636" s="23"/>
    </row>
    <row r="13637" spans="9:9" x14ac:dyDescent="0.25">
      <c r="I13637" s="23"/>
    </row>
    <row r="13638" spans="9:9" x14ac:dyDescent="0.25">
      <c r="I13638" s="23"/>
    </row>
    <row r="13639" spans="9:9" x14ac:dyDescent="0.25">
      <c r="I13639" s="23"/>
    </row>
    <row r="13640" spans="9:9" x14ac:dyDescent="0.25">
      <c r="I13640" s="23"/>
    </row>
    <row r="13641" spans="9:9" x14ac:dyDescent="0.25">
      <c r="I13641" s="23"/>
    </row>
    <row r="13642" spans="9:9" x14ac:dyDescent="0.25">
      <c r="I13642" s="23"/>
    </row>
    <row r="13643" spans="9:9" x14ac:dyDescent="0.25">
      <c r="I13643" s="23"/>
    </row>
    <row r="13644" spans="9:9" x14ac:dyDescent="0.25">
      <c r="I13644" s="23"/>
    </row>
    <row r="13645" spans="9:9" x14ac:dyDescent="0.25">
      <c r="I13645" s="23"/>
    </row>
    <row r="13646" spans="9:9" x14ac:dyDescent="0.25">
      <c r="I13646" s="23"/>
    </row>
    <row r="13647" spans="9:9" x14ac:dyDescent="0.25">
      <c r="I13647" s="23"/>
    </row>
    <row r="13648" spans="9:9" x14ac:dyDescent="0.25">
      <c r="I13648" s="23"/>
    </row>
    <row r="13649" spans="9:9" x14ac:dyDescent="0.25">
      <c r="I13649" s="23"/>
    </row>
    <row r="13650" spans="9:9" x14ac:dyDescent="0.25">
      <c r="I13650" s="23"/>
    </row>
    <row r="13651" spans="9:9" x14ac:dyDescent="0.25">
      <c r="I13651" s="23"/>
    </row>
    <row r="13652" spans="9:9" x14ac:dyDescent="0.25">
      <c r="I13652" s="23"/>
    </row>
    <row r="13653" spans="9:9" x14ac:dyDescent="0.25">
      <c r="I13653" s="23"/>
    </row>
    <row r="13654" spans="9:9" x14ac:dyDescent="0.25">
      <c r="I13654" s="23"/>
    </row>
    <row r="13655" spans="9:9" x14ac:dyDescent="0.25">
      <c r="I13655" s="23"/>
    </row>
    <row r="13656" spans="9:9" x14ac:dyDescent="0.25">
      <c r="I13656" s="23"/>
    </row>
    <row r="13657" spans="9:9" x14ac:dyDescent="0.25">
      <c r="I13657" s="23"/>
    </row>
    <row r="13658" spans="9:9" x14ac:dyDescent="0.25">
      <c r="I13658" s="23"/>
    </row>
    <row r="13659" spans="9:9" x14ac:dyDescent="0.25">
      <c r="I13659" s="23"/>
    </row>
    <row r="13660" spans="9:9" x14ac:dyDescent="0.25">
      <c r="I13660" s="23"/>
    </row>
    <row r="13661" spans="9:9" x14ac:dyDescent="0.25">
      <c r="I13661" s="23"/>
    </row>
    <row r="13662" spans="9:9" x14ac:dyDescent="0.25">
      <c r="I13662" s="23"/>
    </row>
    <row r="13663" spans="9:9" x14ac:dyDescent="0.25">
      <c r="I13663" s="23"/>
    </row>
    <row r="13664" spans="9:9" x14ac:dyDescent="0.25">
      <c r="I13664" s="23"/>
    </row>
    <row r="13665" spans="9:9" x14ac:dyDescent="0.25">
      <c r="I13665" s="23"/>
    </row>
    <row r="13666" spans="9:9" x14ac:dyDescent="0.25">
      <c r="I13666" s="23"/>
    </row>
    <row r="13667" spans="9:9" x14ac:dyDescent="0.25">
      <c r="I13667" s="23"/>
    </row>
    <row r="13668" spans="9:9" x14ac:dyDescent="0.25">
      <c r="I13668" s="23"/>
    </row>
    <row r="13669" spans="9:9" x14ac:dyDescent="0.25">
      <c r="I13669" s="23"/>
    </row>
    <row r="13670" spans="9:9" x14ac:dyDescent="0.25">
      <c r="I13670" s="23"/>
    </row>
    <row r="13671" spans="9:9" x14ac:dyDescent="0.25">
      <c r="I13671" s="23"/>
    </row>
    <row r="13672" spans="9:9" x14ac:dyDescent="0.25">
      <c r="I13672" s="23"/>
    </row>
    <row r="13673" spans="9:9" x14ac:dyDescent="0.25">
      <c r="I13673" s="23"/>
    </row>
    <row r="13674" spans="9:9" x14ac:dyDescent="0.25">
      <c r="I13674" s="23"/>
    </row>
    <row r="13675" spans="9:9" x14ac:dyDescent="0.25">
      <c r="I13675" s="23"/>
    </row>
    <row r="13676" spans="9:9" x14ac:dyDescent="0.25">
      <c r="I13676" s="23"/>
    </row>
    <row r="13677" spans="9:9" x14ac:dyDescent="0.25">
      <c r="I13677" s="23"/>
    </row>
    <row r="13678" spans="9:9" x14ac:dyDescent="0.25">
      <c r="I13678" s="23"/>
    </row>
    <row r="13679" spans="9:9" x14ac:dyDescent="0.25">
      <c r="I13679" s="23"/>
    </row>
    <row r="13680" spans="9:9" x14ac:dyDescent="0.25">
      <c r="I13680" s="23"/>
    </row>
    <row r="13681" spans="9:9" x14ac:dyDescent="0.25">
      <c r="I13681" s="23"/>
    </row>
    <row r="13682" spans="9:9" x14ac:dyDescent="0.25">
      <c r="I13682" s="23"/>
    </row>
    <row r="13683" spans="9:9" x14ac:dyDescent="0.25">
      <c r="I13683" s="23"/>
    </row>
    <row r="13684" spans="9:9" x14ac:dyDescent="0.25">
      <c r="I13684" s="23"/>
    </row>
    <row r="13685" spans="9:9" x14ac:dyDescent="0.25">
      <c r="I13685" s="23"/>
    </row>
    <row r="13686" spans="9:9" x14ac:dyDescent="0.25">
      <c r="I13686" s="23"/>
    </row>
    <row r="13687" spans="9:9" x14ac:dyDescent="0.25">
      <c r="I13687" s="23"/>
    </row>
    <row r="13688" spans="9:9" x14ac:dyDescent="0.25">
      <c r="I13688" s="23"/>
    </row>
    <row r="13689" spans="9:9" x14ac:dyDescent="0.25">
      <c r="I13689" s="23"/>
    </row>
    <row r="13690" spans="9:9" x14ac:dyDescent="0.25">
      <c r="I13690" s="23"/>
    </row>
    <row r="13691" spans="9:9" x14ac:dyDescent="0.25">
      <c r="I13691" s="23"/>
    </row>
    <row r="13692" spans="9:9" x14ac:dyDescent="0.25">
      <c r="I13692" s="23"/>
    </row>
    <row r="13693" spans="9:9" x14ac:dyDescent="0.25">
      <c r="I13693" s="23"/>
    </row>
    <row r="13694" spans="9:9" x14ac:dyDescent="0.25">
      <c r="I13694" s="23"/>
    </row>
    <row r="13695" spans="9:9" x14ac:dyDescent="0.25">
      <c r="I13695" s="23"/>
    </row>
    <row r="13696" spans="9:9" x14ac:dyDescent="0.25">
      <c r="I13696" s="23"/>
    </row>
    <row r="13697" spans="9:9" x14ac:dyDescent="0.25">
      <c r="I13697" s="23"/>
    </row>
    <row r="13698" spans="9:9" x14ac:dyDescent="0.25">
      <c r="I13698" s="23"/>
    </row>
    <row r="13699" spans="9:9" x14ac:dyDescent="0.25">
      <c r="I13699" s="23"/>
    </row>
    <row r="13700" spans="9:9" x14ac:dyDescent="0.25">
      <c r="I13700" s="23"/>
    </row>
    <row r="13701" spans="9:9" x14ac:dyDescent="0.25">
      <c r="I13701" s="23"/>
    </row>
    <row r="13702" spans="9:9" x14ac:dyDescent="0.25">
      <c r="I13702" s="23"/>
    </row>
    <row r="13703" spans="9:9" x14ac:dyDescent="0.25">
      <c r="I13703" s="23"/>
    </row>
    <row r="13704" spans="9:9" x14ac:dyDescent="0.25">
      <c r="I13704" s="23"/>
    </row>
    <row r="13705" spans="9:9" x14ac:dyDescent="0.25">
      <c r="I13705" s="23"/>
    </row>
    <row r="13706" spans="9:9" x14ac:dyDescent="0.25">
      <c r="I13706" s="23"/>
    </row>
    <row r="13707" spans="9:9" x14ac:dyDescent="0.25">
      <c r="I13707" s="23"/>
    </row>
    <row r="13708" spans="9:9" x14ac:dyDescent="0.25">
      <c r="I13708" s="23"/>
    </row>
    <row r="13709" spans="9:9" x14ac:dyDescent="0.25">
      <c r="I13709" s="23"/>
    </row>
    <row r="13710" spans="9:9" x14ac:dyDescent="0.25">
      <c r="I13710" s="23"/>
    </row>
    <row r="13711" spans="9:9" x14ac:dyDescent="0.25">
      <c r="I13711" s="23"/>
    </row>
    <row r="13712" spans="9:9" x14ac:dyDescent="0.25">
      <c r="I13712" s="23"/>
    </row>
    <row r="13713" spans="9:9" x14ac:dyDescent="0.25">
      <c r="I13713" s="23"/>
    </row>
    <row r="13714" spans="9:9" x14ac:dyDescent="0.25">
      <c r="I13714" s="23"/>
    </row>
    <row r="13715" spans="9:9" x14ac:dyDescent="0.25">
      <c r="I13715" s="23"/>
    </row>
    <row r="13716" spans="9:9" x14ac:dyDescent="0.25">
      <c r="I13716" s="23"/>
    </row>
    <row r="13717" spans="9:9" x14ac:dyDescent="0.25">
      <c r="I13717" s="23"/>
    </row>
    <row r="13718" spans="9:9" x14ac:dyDescent="0.25">
      <c r="I13718" s="23"/>
    </row>
    <row r="13719" spans="9:9" x14ac:dyDescent="0.25">
      <c r="I13719" s="23"/>
    </row>
    <row r="13720" spans="9:9" x14ac:dyDescent="0.25">
      <c r="I13720" s="23"/>
    </row>
    <row r="13721" spans="9:9" x14ac:dyDescent="0.25">
      <c r="I13721" s="23"/>
    </row>
    <row r="13722" spans="9:9" x14ac:dyDescent="0.25">
      <c r="I13722" s="23"/>
    </row>
    <row r="13723" spans="9:9" x14ac:dyDescent="0.25">
      <c r="I13723" s="23"/>
    </row>
    <row r="13724" spans="9:9" x14ac:dyDescent="0.25">
      <c r="I13724" s="23"/>
    </row>
    <row r="13725" spans="9:9" x14ac:dyDescent="0.25">
      <c r="I13725" s="23"/>
    </row>
    <row r="13726" spans="9:9" x14ac:dyDescent="0.25">
      <c r="I13726" s="23"/>
    </row>
    <row r="13727" spans="9:9" x14ac:dyDescent="0.25">
      <c r="I13727" s="23"/>
    </row>
    <row r="13728" spans="9:9" x14ac:dyDescent="0.25">
      <c r="I13728" s="23"/>
    </row>
    <row r="13729" spans="9:9" x14ac:dyDescent="0.25">
      <c r="I13729" s="23"/>
    </row>
    <row r="13730" spans="9:9" x14ac:dyDescent="0.25">
      <c r="I13730" s="23"/>
    </row>
    <row r="13731" spans="9:9" x14ac:dyDescent="0.25">
      <c r="I13731" s="23"/>
    </row>
    <row r="13732" spans="9:9" x14ac:dyDescent="0.25">
      <c r="I13732" s="23"/>
    </row>
    <row r="13733" spans="9:9" x14ac:dyDescent="0.25">
      <c r="I13733" s="23"/>
    </row>
    <row r="13734" spans="9:9" x14ac:dyDescent="0.25">
      <c r="I13734" s="23"/>
    </row>
    <row r="13735" spans="9:9" x14ac:dyDescent="0.25">
      <c r="I13735" s="23"/>
    </row>
    <row r="13736" spans="9:9" x14ac:dyDescent="0.25">
      <c r="I13736" s="23"/>
    </row>
    <row r="13737" spans="9:9" x14ac:dyDescent="0.25">
      <c r="I13737" s="23"/>
    </row>
    <row r="13738" spans="9:9" x14ac:dyDescent="0.25">
      <c r="I13738" s="23"/>
    </row>
    <row r="13739" spans="9:9" x14ac:dyDescent="0.25">
      <c r="I13739" s="23"/>
    </row>
    <row r="13740" spans="9:9" x14ac:dyDescent="0.25">
      <c r="I13740" s="23"/>
    </row>
    <row r="13741" spans="9:9" x14ac:dyDescent="0.25">
      <c r="I13741" s="23"/>
    </row>
    <row r="13742" spans="9:9" x14ac:dyDescent="0.25">
      <c r="I13742" s="23"/>
    </row>
    <row r="13743" spans="9:9" x14ac:dyDescent="0.25">
      <c r="I13743" s="23"/>
    </row>
    <row r="13744" spans="9:9" x14ac:dyDescent="0.25">
      <c r="I13744" s="23"/>
    </row>
    <row r="13745" spans="9:9" x14ac:dyDescent="0.25">
      <c r="I13745" s="23"/>
    </row>
    <row r="13746" spans="9:9" x14ac:dyDescent="0.25">
      <c r="I13746" s="23"/>
    </row>
    <row r="13747" spans="9:9" x14ac:dyDescent="0.25">
      <c r="I13747" s="23"/>
    </row>
    <row r="13748" spans="9:9" x14ac:dyDescent="0.25">
      <c r="I13748" s="23"/>
    </row>
    <row r="13749" spans="9:9" x14ac:dyDescent="0.25">
      <c r="I13749" s="23"/>
    </row>
    <row r="13750" spans="9:9" x14ac:dyDescent="0.25">
      <c r="I13750" s="23"/>
    </row>
    <row r="13751" spans="9:9" x14ac:dyDescent="0.25">
      <c r="I13751" s="23"/>
    </row>
    <row r="13752" spans="9:9" x14ac:dyDescent="0.25">
      <c r="I13752" s="23"/>
    </row>
    <row r="13753" spans="9:9" x14ac:dyDescent="0.25">
      <c r="I13753" s="23"/>
    </row>
    <row r="13754" spans="9:9" x14ac:dyDescent="0.25">
      <c r="I13754" s="23"/>
    </row>
    <row r="13755" spans="9:9" x14ac:dyDescent="0.25">
      <c r="I13755" s="23"/>
    </row>
    <row r="13756" spans="9:9" x14ac:dyDescent="0.25">
      <c r="I13756" s="23"/>
    </row>
    <row r="13757" spans="9:9" x14ac:dyDescent="0.25">
      <c r="I13757" s="23"/>
    </row>
    <row r="13758" spans="9:9" x14ac:dyDescent="0.25">
      <c r="I13758" s="23"/>
    </row>
    <row r="13759" spans="9:9" x14ac:dyDescent="0.25">
      <c r="I13759" s="23"/>
    </row>
    <row r="13760" spans="9:9" x14ac:dyDescent="0.25">
      <c r="I13760" s="23"/>
    </row>
    <row r="13761" spans="9:9" x14ac:dyDescent="0.25">
      <c r="I13761" s="23"/>
    </row>
    <row r="13762" spans="9:9" x14ac:dyDescent="0.25">
      <c r="I13762" s="23"/>
    </row>
    <row r="13763" spans="9:9" x14ac:dyDescent="0.25">
      <c r="I13763" s="23"/>
    </row>
    <row r="13764" spans="9:9" x14ac:dyDescent="0.25">
      <c r="I13764" s="23"/>
    </row>
    <row r="13765" spans="9:9" x14ac:dyDescent="0.25">
      <c r="I13765" s="23"/>
    </row>
    <row r="13766" spans="9:9" x14ac:dyDescent="0.25">
      <c r="I13766" s="23"/>
    </row>
    <row r="13767" spans="9:9" x14ac:dyDescent="0.25">
      <c r="I13767" s="23"/>
    </row>
    <row r="13768" spans="9:9" x14ac:dyDescent="0.25">
      <c r="I13768" s="23"/>
    </row>
    <row r="13769" spans="9:9" x14ac:dyDescent="0.25">
      <c r="I13769" s="23"/>
    </row>
    <row r="13770" spans="9:9" x14ac:dyDescent="0.25">
      <c r="I13770" s="23"/>
    </row>
    <row r="13771" spans="9:9" x14ac:dyDescent="0.25">
      <c r="I13771" s="23"/>
    </row>
    <row r="13772" spans="9:9" x14ac:dyDescent="0.25">
      <c r="I13772" s="23"/>
    </row>
    <row r="13773" spans="9:9" x14ac:dyDescent="0.25">
      <c r="I13773" s="23"/>
    </row>
    <row r="13774" spans="9:9" x14ac:dyDescent="0.25">
      <c r="I13774" s="23"/>
    </row>
    <row r="13775" spans="9:9" x14ac:dyDescent="0.25">
      <c r="I13775" s="23"/>
    </row>
    <row r="13776" spans="9:9" x14ac:dyDescent="0.25">
      <c r="I13776" s="23"/>
    </row>
    <row r="13777" spans="9:9" x14ac:dyDescent="0.25">
      <c r="I13777" s="23"/>
    </row>
    <row r="13778" spans="9:9" x14ac:dyDescent="0.25">
      <c r="I13778" s="23"/>
    </row>
    <row r="13779" spans="9:9" x14ac:dyDescent="0.25">
      <c r="I13779" s="23"/>
    </row>
    <row r="13780" spans="9:9" x14ac:dyDescent="0.25">
      <c r="I13780" s="23"/>
    </row>
    <row r="13781" spans="9:9" x14ac:dyDescent="0.25">
      <c r="I13781" s="23"/>
    </row>
    <row r="13782" spans="9:9" x14ac:dyDescent="0.25">
      <c r="I13782" s="23"/>
    </row>
    <row r="13783" spans="9:9" x14ac:dyDescent="0.25">
      <c r="I13783" s="23"/>
    </row>
    <row r="13784" spans="9:9" x14ac:dyDescent="0.25">
      <c r="I13784" s="23"/>
    </row>
    <row r="13785" spans="9:9" x14ac:dyDescent="0.25">
      <c r="I13785" s="23"/>
    </row>
    <row r="13786" spans="9:9" x14ac:dyDescent="0.25">
      <c r="I13786" s="23"/>
    </row>
    <row r="13787" spans="9:9" x14ac:dyDescent="0.25">
      <c r="I13787" s="23"/>
    </row>
    <row r="13788" spans="9:9" x14ac:dyDescent="0.25">
      <c r="I13788" s="23"/>
    </row>
    <row r="13789" spans="9:9" x14ac:dyDescent="0.25">
      <c r="I13789" s="23"/>
    </row>
    <row r="13790" spans="9:9" x14ac:dyDescent="0.25">
      <c r="I13790" s="23"/>
    </row>
    <row r="13791" spans="9:9" x14ac:dyDescent="0.25">
      <c r="I13791" s="23"/>
    </row>
    <row r="13792" spans="9:9" x14ac:dyDescent="0.25">
      <c r="I13792" s="23"/>
    </row>
    <row r="13793" spans="9:9" x14ac:dyDescent="0.25">
      <c r="I13793" s="23"/>
    </row>
    <row r="13794" spans="9:9" x14ac:dyDescent="0.25">
      <c r="I13794" s="23"/>
    </row>
    <row r="13795" spans="9:9" x14ac:dyDescent="0.25">
      <c r="I13795" s="23"/>
    </row>
    <row r="13796" spans="9:9" x14ac:dyDescent="0.25">
      <c r="I13796" s="23"/>
    </row>
    <row r="13797" spans="9:9" x14ac:dyDescent="0.25">
      <c r="I13797" s="23"/>
    </row>
    <row r="13798" spans="9:9" x14ac:dyDescent="0.25">
      <c r="I13798" s="23"/>
    </row>
    <row r="13799" spans="9:9" x14ac:dyDescent="0.25">
      <c r="I13799" s="23"/>
    </row>
    <row r="13800" spans="9:9" x14ac:dyDescent="0.25">
      <c r="I13800" s="23"/>
    </row>
    <row r="13801" spans="9:9" x14ac:dyDescent="0.25">
      <c r="I13801" s="23"/>
    </row>
    <row r="13802" spans="9:9" x14ac:dyDescent="0.25">
      <c r="I13802" s="23"/>
    </row>
    <row r="13803" spans="9:9" x14ac:dyDescent="0.25">
      <c r="I13803" s="23"/>
    </row>
    <row r="13804" spans="9:9" x14ac:dyDescent="0.25">
      <c r="I13804" s="23"/>
    </row>
    <row r="13805" spans="9:9" x14ac:dyDescent="0.25">
      <c r="I13805" s="23"/>
    </row>
    <row r="13806" spans="9:9" x14ac:dyDescent="0.25">
      <c r="I13806" s="23"/>
    </row>
    <row r="13807" spans="9:9" x14ac:dyDescent="0.25">
      <c r="I13807" s="23"/>
    </row>
    <row r="13808" spans="9:9" x14ac:dyDescent="0.25">
      <c r="I13808" s="23"/>
    </row>
    <row r="13809" spans="9:9" x14ac:dyDescent="0.25">
      <c r="I13809" s="23"/>
    </row>
    <row r="13810" spans="9:9" x14ac:dyDescent="0.25">
      <c r="I13810" s="23"/>
    </row>
    <row r="13811" spans="9:9" x14ac:dyDescent="0.25">
      <c r="I13811" s="23"/>
    </row>
    <row r="13812" spans="9:9" x14ac:dyDescent="0.25">
      <c r="I13812" s="23"/>
    </row>
    <row r="13813" spans="9:9" x14ac:dyDescent="0.25">
      <c r="I13813" s="23"/>
    </row>
    <row r="13814" spans="9:9" x14ac:dyDescent="0.25">
      <c r="I13814" s="23"/>
    </row>
    <row r="13815" spans="9:9" x14ac:dyDescent="0.25">
      <c r="I13815" s="23"/>
    </row>
    <row r="13816" spans="9:9" x14ac:dyDescent="0.25">
      <c r="I13816" s="23"/>
    </row>
    <row r="13817" spans="9:9" x14ac:dyDescent="0.25">
      <c r="I13817" s="23"/>
    </row>
    <row r="13818" spans="9:9" x14ac:dyDescent="0.25">
      <c r="I13818" s="23"/>
    </row>
    <row r="13819" spans="9:9" x14ac:dyDescent="0.25">
      <c r="I13819" s="23"/>
    </row>
    <row r="13820" spans="9:9" x14ac:dyDescent="0.25">
      <c r="I13820" s="23"/>
    </row>
    <row r="13821" spans="9:9" x14ac:dyDescent="0.25">
      <c r="I13821" s="23"/>
    </row>
    <row r="13822" spans="9:9" x14ac:dyDescent="0.25">
      <c r="I13822" s="23"/>
    </row>
    <row r="13823" spans="9:9" x14ac:dyDescent="0.25">
      <c r="I13823" s="23"/>
    </row>
    <row r="13824" spans="9:9" x14ac:dyDescent="0.25">
      <c r="I13824" s="23"/>
    </row>
    <row r="13825" spans="9:9" x14ac:dyDescent="0.25">
      <c r="I13825" s="23"/>
    </row>
    <row r="13826" spans="9:9" x14ac:dyDescent="0.25">
      <c r="I13826" s="23"/>
    </row>
    <row r="13827" spans="9:9" x14ac:dyDescent="0.25">
      <c r="I13827" s="23"/>
    </row>
    <row r="13828" spans="9:9" x14ac:dyDescent="0.25">
      <c r="I13828" s="23"/>
    </row>
    <row r="13829" spans="9:9" x14ac:dyDescent="0.25">
      <c r="I13829" s="23"/>
    </row>
    <row r="13830" spans="9:9" x14ac:dyDescent="0.25">
      <c r="I13830" s="23"/>
    </row>
    <row r="13831" spans="9:9" x14ac:dyDescent="0.25">
      <c r="I13831" s="23"/>
    </row>
    <row r="13832" spans="9:9" x14ac:dyDescent="0.25">
      <c r="I13832" s="23"/>
    </row>
    <row r="13833" spans="9:9" x14ac:dyDescent="0.25">
      <c r="I13833" s="23"/>
    </row>
    <row r="13834" spans="9:9" x14ac:dyDescent="0.25">
      <c r="I13834" s="23"/>
    </row>
    <row r="13835" spans="9:9" x14ac:dyDescent="0.25">
      <c r="I13835" s="23"/>
    </row>
    <row r="13836" spans="9:9" x14ac:dyDescent="0.25">
      <c r="I13836" s="23"/>
    </row>
    <row r="13837" spans="9:9" x14ac:dyDescent="0.25">
      <c r="I13837" s="23"/>
    </row>
    <row r="13838" spans="9:9" x14ac:dyDescent="0.25">
      <c r="I13838" s="23"/>
    </row>
    <row r="13839" spans="9:9" x14ac:dyDescent="0.25">
      <c r="I13839" s="23"/>
    </row>
    <row r="13840" spans="9:9" x14ac:dyDescent="0.25">
      <c r="I13840" s="23"/>
    </row>
    <row r="13841" spans="9:9" x14ac:dyDescent="0.25">
      <c r="I13841" s="23"/>
    </row>
    <row r="13842" spans="9:9" x14ac:dyDescent="0.25">
      <c r="I13842" s="23"/>
    </row>
    <row r="13843" spans="9:9" x14ac:dyDescent="0.25">
      <c r="I13843" s="23"/>
    </row>
    <row r="13844" spans="9:9" x14ac:dyDescent="0.25">
      <c r="I13844" s="23"/>
    </row>
    <row r="13845" spans="9:9" x14ac:dyDescent="0.25">
      <c r="I13845" s="23"/>
    </row>
    <row r="13846" spans="9:9" x14ac:dyDescent="0.25">
      <c r="I13846" s="23"/>
    </row>
    <row r="13847" spans="9:9" x14ac:dyDescent="0.25">
      <c r="I13847" s="23"/>
    </row>
    <row r="13848" spans="9:9" x14ac:dyDescent="0.25">
      <c r="I13848" s="23"/>
    </row>
    <row r="13849" spans="9:9" x14ac:dyDescent="0.25">
      <c r="I13849" s="23"/>
    </row>
    <row r="13850" spans="9:9" x14ac:dyDescent="0.25">
      <c r="I13850" s="23"/>
    </row>
    <row r="13851" spans="9:9" x14ac:dyDescent="0.25">
      <c r="I13851" s="23"/>
    </row>
    <row r="13852" spans="9:9" x14ac:dyDescent="0.25">
      <c r="I13852" s="23"/>
    </row>
    <row r="13853" spans="9:9" x14ac:dyDescent="0.25">
      <c r="I13853" s="23"/>
    </row>
    <row r="13854" spans="9:9" x14ac:dyDescent="0.25">
      <c r="I13854" s="23"/>
    </row>
    <row r="13855" spans="9:9" x14ac:dyDescent="0.25">
      <c r="I13855" s="23"/>
    </row>
    <row r="13856" spans="9:9" x14ac:dyDescent="0.25">
      <c r="I13856" s="23"/>
    </row>
    <row r="13857" spans="9:9" x14ac:dyDescent="0.25">
      <c r="I13857" s="23"/>
    </row>
    <row r="13858" spans="9:9" x14ac:dyDescent="0.25">
      <c r="I13858" s="23"/>
    </row>
    <row r="13859" spans="9:9" x14ac:dyDescent="0.25">
      <c r="I13859" s="23"/>
    </row>
    <row r="13860" spans="9:9" x14ac:dyDescent="0.25">
      <c r="I13860" s="23"/>
    </row>
    <row r="13861" spans="9:9" x14ac:dyDescent="0.25">
      <c r="I13861" s="23"/>
    </row>
    <row r="13862" spans="9:9" x14ac:dyDescent="0.25">
      <c r="I13862" s="23"/>
    </row>
    <row r="13863" spans="9:9" x14ac:dyDescent="0.25">
      <c r="I13863" s="23"/>
    </row>
    <row r="13864" spans="9:9" x14ac:dyDescent="0.25">
      <c r="I13864" s="23"/>
    </row>
    <row r="13865" spans="9:9" x14ac:dyDescent="0.25">
      <c r="I13865" s="23"/>
    </row>
    <row r="13866" spans="9:9" x14ac:dyDescent="0.25">
      <c r="I13866" s="23"/>
    </row>
    <row r="13867" spans="9:9" x14ac:dyDescent="0.25">
      <c r="I13867" s="23"/>
    </row>
    <row r="13868" spans="9:9" x14ac:dyDescent="0.25">
      <c r="I13868" s="23"/>
    </row>
    <row r="13869" spans="9:9" x14ac:dyDescent="0.25">
      <c r="I13869" s="23"/>
    </row>
    <row r="13870" spans="9:9" x14ac:dyDescent="0.25">
      <c r="I13870" s="23"/>
    </row>
    <row r="13871" spans="9:9" x14ac:dyDescent="0.25">
      <c r="I13871" s="23"/>
    </row>
    <row r="13872" spans="9:9" x14ac:dyDescent="0.25">
      <c r="I13872" s="23"/>
    </row>
    <row r="13873" spans="9:9" x14ac:dyDescent="0.25">
      <c r="I13873" s="23"/>
    </row>
    <row r="13874" spans="9:9" x14ac:dyDescent="0.25">
      <c r="I13874" s="23"/>
    </row>
    <row r="13875" spans="9:9" x14ac:dyDescent="0.25">
      <c r="I13875" s="23"/>
    </row>
    <row r="13876" spans="9:9" x14ac:dyDescent="0.25">
      <c r="I13876" s="23"/>
    </row>
    <row r="13877" spans="9:9" x14ac:dyDescent="0.25">
      <c r="I13877" s="23"/>
    </row>
    <row r="13878" spans="9:9" x14ac:dyDescent="0.25">
      <c r="I13878" s="23"/>
    </row>
    <row r="13879" spans="9:9" x14ac:dyDescent="0.25">
      <c r="I13879" s="23"/>
    </row>
    <row r="13880" spans="9:9" x14ac:dyDescent="0.25">
      <c r="I13880" s="23"/>
    </row>
    <row r="13881" spans="9:9" x14ac:dyDescent="0.25">
      <c r="I13881" s="23"/>
    </row>
    <row r="13882" spans="9:9" x14ac:dyDescent="0.25">
      <c r="I13882" s="23"/>
    </row>
    <row r="13883" spans="9:9" x14ac:dyDescent="0.25">
      <c r="I13883" s="23"/>
    </row>
    <row r="13884" spans="9:9" x14ac:dyDescent="0.25">
      <c r="I13884" s="23"/>
    </row>
    <row r="13885" spans="9:9" x14ac:dyDescent="0.25">
      <c r="I13885" s="23"/>
    </row>
    <row r="13886" spans="9:9" x14ac:dyDescent="0.25">
      <c r="I13886" s="23"/>
    </row>
    <row r="13887" spans="9:9" x14ac:dyDescent="0.25">
      <c r="I13887" s="23"/>
    </row>
    <row r="13888" spans="9:9" x14ac:dyDescent="0.25">
      <c r="I13888" s="23"/>
    </row>
    <row r="13889" spans="9:9" x14ac:dyDescent="0.25">
      <c r="I13889" s="23"/>
    </row>
    <row r="13890" spans="9:9" x14ac:dyDescent="0.25">
      <c r="I13890" s="23"/>
    </row>
    <row r="13891" spans="9:9" x14ac:dyDescent="0.25">
      <c r="I13891" s="23"/>
    </row>
    <row r="13892" spans="9:9" x14ac:dyDescent="0.25">
      <c r="I13892" s="23"/>
    </row>
    <row r="13893" spans="9:9" x14ac:dyDescent="0.25">
      <c r="I13893" s="23"/>
    </row>
    <row r="13894" spans="9:9" x14ac:dyDescent="0.25">
      <c r="I13894" s="23"/>
    </row>
    <row r="13895" spans="9:9" x14ac:dyDescent="0.25">
      <c r="I13895" s="23"/>
    </row>
    <row r="13896" spans="9:9" x14ac:dyDescent="0.25">
      <c r="I13896" s="23"/>
    </row>
    <row r="13897" spans="9:9" x14ac:dyDescent="0.25">
      <c r="I13897" s="23"/>
    </row>
    <row r="13898" spans="9:9" x14ac:dyDescent="0.25">
      <c r="I13898" s="23"/>
    </row>
    <row r="13899" spans="9:9" x14ac:dyDescent="0.25">
      <c r="I13899" s="23"/>
    </row>
    <row r="13900" spans="9:9" x14ac:dyDescent="0.25">
      <c r="I13900" s="23"/>
    </row>
    <row r="13901" spans="9:9" x14ac:dyDescent="0.25">
      <c r="I13901" s="23"/>
    </row>
    <row r="13902" spans="9:9" x14ac:dyDescent="0.25">
      <c r="I13902" s="23"/>
    </row>
    <row r="13903" spans="9:9" x14ac:dyDescent="0.25">
      <c r="I13903" s="23"/>
    </row>
    <row r="13904" spans="9:9" x14ac:dyDescent="0.25">
      <c r="I13904" s="23"/>
    </row>
    <row r="13905" spans="9:9" x14ac:dyDescent="0.25">
      <c r="I13905" s="23"/>
    </row>
    <row r="13906" spans="9:9" x14ac:dyDescent="0.25">
      <c r="I13906" s="23"/>
    </row>
    <row r="13907" spans="9:9" x14ac:dyDescent="0.25">
      <c r="I13907" s="23"/>
    </row>
    <row r="13908" spans="9:9" x14ac:dyDescent="0.25">
      <c r="I13908" s="23"/>
    </row>
    <row r="13909" spans="9:9" x14ac:dyDescent="0.25">
      <c r="I13909" s="23"/>
    </row>
    <row r="13910" spans="9:9" x14ac:dyDescent="0.25">
      <c r="I13910" s="23"/>
    </row>
    <row r="13911" spans="9:9" x14ac:dyDescent="0.25">
      <c r="I13911" s="23"/>
    </row>
    <row r="13912" spans="9:9" x14ac:dyDescent="0.25">
      <c r="I13912" s="23"/>
    </row>
    <row r="13913" spans="9:9" x14ac:dyDescent="0.25">
      <c r="I13913" s="23"/>
    </row>
    <row r="13914" spans="9:9" x14ac:dyDescent="0.25">
      <c r="I13914" s="23"/>
    </row>
    <row r="13915" spans="9:9" x14ac:dyDescent="0.25">
      <c r="I13915" s="23"/>
    </row>
    <row r="13916" spans="9:9" x14ac:dyDescent="0.25">
      <c r="I13916" s="23"/>
    </row>
    <row r="13917" spans="9:9" x14ac:dyDescent="0.25">
      <c r="I13917" s="23"/>
    </row>
    <row r="13918" spans="9:9" x14ac:dyDescent="0.25">
      <c r="I13918" s="23"/>
    </row>
    <row r="13919" spans="9:9" x14ac:dyDescent="0.25">
      <c r="I13919" s="23"/>
    </row>
    <row r="13920" spans="9:9" x14ac:dyDescent="0.25">
      <c r="I13920" s="23"/>
    </row>
    <row r="13921" spans="9:9" x14ac:dyDescent="0.25">
      <c r="I13921" s="23"/>
    </row>
    <row r="13922" spans="9:9" x14ac:dyDescent="0.25">
      <c r="I13922" s="23"/>
    </row>
    <row r="13923" spans="9:9" x14ac:dyDescent="0.25">
      <c r="I13923" s="23"/>
    </row>
    <row r="13924" spans="9:9" x14ac:dyDescent="0.25">
      <c r="I13924" s="23"/>
    </row>
    <row r="13925" spans="9:9" x14ac:dyDescent="0.25">
      <c r="I13925" s="23"/>
    </row>
    <row r="13926" spans="9:9" x14ac:dyDescent="0.25">
      <c r="I13926" s="23"/>
    </row>
    <row r="13927" spans="9:9" x14ac:dyDescent="0.25">
      <c r="I13927" s="23"/>
    </row>
    <row r="13928" spans="9:9" x14ac:dyDescent="0.25">
      <c r="I13928" s="23"/>
    </row>
    <row r="13929" spans="9:9" x14ac:dyDescent="0.25">
      <c r="I13929" s="23"/>
    </row>
    <row r="13930" spans="9:9" x14ac:dyDescent="0.25">
      <c r="I13930" s="23"/>
    </row>
    <row r="13931" spans="9:9" x14ac:dyDescent="0.25">
      <c r="I13931" s="23"/>
    </row>
    <row r="13932" spans="9:9" x14ac:dyDescent="0.25">
      <c r="I13932" s="23"/>
    </row>
    <row r="13933" spans="9:9" x14ac:dyDescent="0.25">
      <c r="I13933" s="23"/>
    </row>
    <row r="13934" spans="9:9" x14ac:dyDescent="0.25">
      <c r="I13934" s="23"/>
    </row>
    <row r="13935" spans="9:9" x14ac:dyDescent="0.25">
      <c r="I13935" s="23"/>
    </row>
    <row r="13936" spans="9:9" x14ac:dyDescent="0.25">
      <c r="I13936" s="23"/>
    </row>
    <row r="13937" spans="9:9" x14ac:dyDescent="0.25">
      <c r="I13937" s="23"/>
    </row>
    <row r="13938" spans="9:9" x14ac:dyDescent="0.25">
      <c r="I13938" s="23"/>
    </row>
    <row r="13939" spans="9:9" x14ac:dyDescent="0.25">
      <c r="I13939" s="23"/>
    </row>
    <row r="13940" spans="9:9" x14ac:dyDescent="0.25">
      <c r="I13940" s="23"/>
    </row>
    <row r="13941" spans="9:9" x14ac:dyDescent="0.25">
      <c r="I13941" s="23"/>
    </row>
    <row r="13942" spans="9:9" x14ac:dyDescent="0.25">
      <c r="I13942" s="23"/>
    </row>
    <row r="13943" spans="9:9" x14ac:dyDescent="0.25">
      <c r="I13943" s="23"/>
    </row>
    <row r="13944" spans="9:9" x14ac:dyDescent="0.25">
      <c r="I13944" s="23"/>
    </row>
    <row r="13945" spans="9:9" x14ac:dyDescent="0.25">
      <c r="I13945" s="23"/>
    </row>
    <row r="13946" spans="9:9" x14ac:dyDescent="0.25">
      <c r="I13946" s="23"/>
    </row>
    <row r="13947" spans="9:9" x14ac:dyDescent="0.25">
      <c r="I13947" s="23"/>
    </row>
    <row r="13948" spans="9:9" x14ac:dyDescent="0.25">
      <c r="I13948" s="23"/>
    </row>
    <row r="13949" spans="9:9" x14ac:dyDescent="0.25">
      <c r="I13949" s="23"/>
    </row>
    <row r="13950" spans="9:9" x14ac:dyDescent="0.25">
      <c r="I13950" s="23"/>
    </row>
    <row r="13951" spans="9:9" x14ac:dyDescent="0.25">
      <c r="I13951" s="23"/>
    </row>
    <row r="13952" spans="9:9" x14ac:dyDescent="0.25">
      <c r="I13952" s="23"/>
    </row>
    <row r="13953" spans="9:9" x14ac:dyDescent="0.25">
      <c r="I13953" s="23"/>
    </row>
    <row r="13954" spans="9:9" x14ac:dyDescent="0.25">
      <c r="I13954" s="23"/>
    </row>
    <row r="13955" spans="9:9" x14ac:dyDescent="0.25">
      <c r="I13955" s="23"/>
    </row>
    <row r="13956" spans="9:9" x14ac:dyDescent="0.25">
      <c r="I13956" s="23"/>
    </row>
    <row r="13957" spans="9:9" x14ac:dyDescent="0.25">
      <c r="I13957" s="23"/>
    </row>
    <row r="13958" spans="9:9" x14ac:dyDescent="0.25">
      <c r="I13958" s="23"/>
    </row>
    <row r="13959" spans="9:9" x14ac:dyDescent="0.25">
      <c r="I13959" s="23"/>
    </row>
    <row r="13960" spans="9:9" x14ac:dyDescent="0.25">
      <c r="I13960" s="23"/>
    </row>
    <row r="13961" spans="9:9" x14ac:dyDescent="0.25">
      <c r="I13961" s="23"/>
    </row>
    <row r="13962" spans="9:9" x14ac:dyDescent="0.25">
      <c r="I13962" s="23"/>
    </row>
    <row r="13963" spans="9:9" x14ac:dyDescent="0.25">
      <c r="I13963" s="23"/>
    </row>
    <row r="13964" spans="9:9" x14ac:dyDescent="0.25">
      <c r="I13964" s="23"/>
    </row>
    <row r="13965" spans="9:9" x14ac:dyDescent="0.25">
      <c r="I13965" s="23"/>
    </row>
    <row r="13966" spans="9:9" x14ac:dyDescent="0.25">
      <c r="I13966" s="23"/>
    </row>
    <row r="13967" spans="9:9" x14ac:dyDescent="0.25">
      <c r="I13967" s="23"/>
    </row>
    <row r="13968" spans="9:9" x14ac:dyDescent="0.25">
      <c r="I13968" s="23"/>
    </row>
    <row r="13969" spans="9:9" x14ac:dyDescent="0.25">
      <c r="I13969" s="23"/>
    </row>
    <row r="13970" spans="9:9" x14ac:dyDescent="0.25">
      <c r="I13970" s="23"/>
    </row>
    <row r="13971" spans="9:9" x14ac:dyDescent="0.25">
      <c r="I13971" s="23"/>
    </row>
    <row r="13972" spans="9:9" x14ac:dyDescent="0.25">
      <c r="I13972" s="23"/>
    </row>
    <row r="13973" spans="9:9" x14ac:dyDescent="0.25">
      <c r="I13973" s="23"/>
    </row>
    <row r="13974" spans="9:9" x14ac:dyDescent="0.25">
      <c r="I13974" s="23"/>
    </row>
    <row r="13975" spans="9:9" x14ac:dyDescent="0.25">
      <c r="I13975" s="23"/>
    </row>
    <row r="13976" spans="9:9" x14ac:dyDescent="0.25">
      <c r="I13976" s="23"/>
    </row>
    <row r="13977" spans="9:9" x14ac:dyDescent="0.25">
      <c r="I13977" s="23"/>
    </row>
    <row r="13978" spans="9:9" x14ac:dyDescent="0.25">
      <c r="I13978" s="23"/>
    </row>
    <row r="13979" spans="9:9" x14ac:dyDescent="0.25">
      <c r="I13979" s="23"/>
    </row>
    <row r="13980" spans="9:9" x14ac:dyDescent="0.25">
      <c r="I13980" s="23"/>
    </row>
    <row r="13981" spans="9:9" x14ac:dyDescent="0.25">
      <c r="I13981" s="23"/>
    </row>
    <row r="13982" spans="9:9" x14ac:dyDescent="0.25">
      <c r="I13982" s="23"/>
    </row>
    <row r="13983" spans="9:9" x14ac:dyDescent="0.25">
      <c r="I13983" s="23"/>
    </row>
    <row r="13984" spans="9:9" x14ac:dyDescent="0.25">
      <c r="I13984" s="23"/>
    </row>
    <row r="13985" spans="9:9" x14ac:dyDescent="0.25">
      <c r="I13985" s="23"/>
    </row>
    <row r="13986" spans="9:9" x14ac:dyDescent="0.25">
      <c r="I13986" s="23"/>
    </row>
    <row r="13987" spans="9:9" x14ac:dyDescent="0.25">
      <c r="I13987" s="23"/>
    </row>
    <row r="13988" spans="9:9" x14ac:dyDescent="0.25">
      <c r="I13988" s="23"/>
    </row>
    <row r="13989" spans="9:9" x14ac:dyDescent="0.25">
      <c r="I13989" s="23"/>
    </row>
    <row r="13990" spans="9:9" x14ac:dyDescent="0.25">
      <c r="I13990" s="23"/>
    </row>
    <row r="13991" spans="9:9" x14ac:dyDescent="0.25">
      <c r="I13991" s="23"/>
    </row>
    <row r="13992" spans="9:9" x14ac:dyDescent="0.25">
      <c r="I13992" s="23"/>
    </row>
    <row r="13993" spans="9:9" x14ac:dyDescent="0.25">
      <c r="I13993" s="23"/>
    </row>
    <row r="13994" spans="9:9" x14ac:dyDescent="0.25">
      <c r="I13994" s="23"/>
    </row>
    <row r="13995" spans="9:9" x14ac:dyDescent="0.25">
      <c r="I13995" s="23"/>
    </row>
    <row r="13996" spans="9:9" x14ac:dyDescent="0.25">
      <c r="I13996" s="23"/>
    </row>
    <row r="13997" spans="9:9" x14ac:dyDescent="0.25">
      <c r="I13997" s="23"/>
    </row>
    <row r="13998" spans="9:9" x14ac:dyDescent="0.25">
      <c r="I13998" s="23"/>
    </row>
    <row r="13999" spans="9:9" x14ac:dyDescent="0.25">
      <c r="I13999" s="23"/>
    </row>
    <row r="14000" spans="9:9" x14ac:dyDescent="0.25">
      <c r="I14000" s="23"/>
    </row>
    <row r="14001" spans="9:9" x14ac:dyDescent="0.25">
      <c r="I14001" s="23"/>
    </row>
    <row r="14002" spans="9:9" x14ac:dyDescent="0.25">
      <c r="I14002" s="23"/>
    </row>
    <row r="14003" spans="9:9" x14ac:dyDescent="0.25">
      <c r="I14003" s="23"/>
    </row>
    <row r="14004" spans="9:9" x14ac:dyDescent="0.25">
      <c r="I14004" s="23"/>
    </row>
    <row r="14005" spans="9:9" x14ac:dyDescent="0.25">
      <c r="I14005" s="23"/>
    </row>
    <row r="14006" spans="9:9" x14ac:dyDescent="0.25">
      <c r="I14006" s="23"/>
    </row>
    <row r="14007" spans="9:9" x14ac:dyDescent="0.25">
      <c r="I14007" s="23"/>
    </row>
    <row r="14008" spans="9:9" x14ac:dyDescent="0.25">
      <c r="I14008" s="23"/>
    </row>
    <row r="14009" spans="9:9" x14ac:dyDescent="0.25">
      <c r="I14009" s="23"/>
    </row>
    <row r="14010" spans="9:9" x14ac:dyDescent="0.25">
      <c r="I14010" s="23"/>
    </row>
    <row r="14011" spans="9:9" x14ac:dyDescent="0.25">
      <c r="I14011" s="23"/>
    </row>
    <row r="14012" spans="9:9" x14ac:dyDescent="0.25">
      <c r="I14012" s="23"/>
    </row>
    <row r="14013" spans="9:9" x14ac:dyDescent="0.25">
      <c r="I14013" s="23"/>
    </row>
    <row r="14014" spans="9:9" x14ac:dyDescent="0.25">
      <c r="I14014" s="23"/>
    </row>
    <row r="14015" spans="9:9" x14ac:dyDescent="0.25">
      <c r="I14015" s="23"/>
    </row>
    <row r="14016" spans="9:9" x14ac:dyDescent="0.25">
      <c r="I14016" s="23"/>
    </row>
    <row r="14017" spans="9:9" x14ac:dyDescent="0.25">
      <c r="I14017" s="23"/>
    </row>
    <row r="14018" spans="9:9" x14ac:dyDescent="0.25">
      <c r="I14018" s="23"/>
    </row>
    <row r="14019" spans="9:9" x14ac:dyDescent="0.25">
      <c r="I14019" s="23"/>
    </row>
    <row r="14020" spans="9:9" x14ac:dyDescent="0.25">
      <c r="I14020" s="23"/>
    </row>
    <row r="14021" spans="9:9" x14ac:dyDescent="0.25">
      <c r="I14021" s="23"/>
    </row>
    <row r="14022" spans="9:9" x14ac:dyDescent="0.25">
      <c r="I14022" s="23"/>
    </row>
    <row r="14023" spans="9:9" x14ac:dyDescent="0.25">
      <c r="I14023" s="23"/>
    </row>
    <row r="14024" spans="9:9" x14ac:dyDescent="0.25">
      <c r="I14024" s="23"/>
    </row>
    <row r="14025" spans="9:9" x14ac:dyDescent="0.25">
      <c r="I14025" s="23"/>
    </row>
    <row r="14026" spans="9:9" x14ac:dyDescent="0.25">
      <c r="I14026" s="23"/>
    </row>
    <row r="14027" spans="9:9" x14ac:dyDescent="0.25">
      <c r="I14027" s="23"/>
    </row>
    <row r="14028" spans="9:9" x14ac:dyDescent="0.25">
      <c r="I14028" s="23"/>
    </row>
    <row r="14029" spans="9:9" x14ac:dyDescent="0.25">
      <c r="I14029" s="23"/>
    </row>
    <row r="14030" spans="9:9" x14ac:dyDescent="0.25">
      <c r="I14030" s="23"/>
    </row>
    <row r="14031" spans="9:9" x14ac:dyDescent="0.25">
      <c r="I14031" s="23"/>
    </row>
    <row r="14032" spans="9:9" x14ac:dyDescent="0.25">
      <c r="I14032" s="23"/>
    </row>
    <row r="14033" spans="9:9" x14ac:dyDescent="0.25">
      <c r="I14033" s="23"/>
    </row>
    <row r="14034" spans="9:9" x14ac:dyDescent="0.25">
      <c r="I14034" s="23"/>
    </row>
    <row r="14035" spans="9:9" x14ac:dyDescent="0.25">
      <c r="I14035" s="23"/>
    </row>
    <row r="14036" spans="9:9" x14ac:dyDescent="0.25">
      <c r="I14036" s="23"/>
    </row>
    <row r="14037" spans="9:9" x14ac:dyDescent="0.25">
      <c r="I14037" s="23"/>
    </row>
    <row r="14038" spans="9:9" x14ac:dyDescent="0.25">
      <c r="I14038" s="23"/>
    </row>
    <row r="14039" spans="9:9" x14ac:dyDescent="0.25">
      <c r="I14039" s="23"/>
    </row>
    <row r="14040" spans="9:9" x14ac:dyDescent="0.25">
      <c r="I14040" s="23"/>
    </row>
    <row r="14041" spans="9:9" x14ac:dyDescent="0.25">
      <c r="I14041" s="23"/>
    </row>
    <row r="14042" spans="9:9" x14ac:dyDescent="0.25">
      <c r="I14042" s="23"/>
    </row>
    <row r="14043" spans="9:9" x14ac:dyDescent="0.25">
      <c r="I14043" s="23"/>
    </row>
    <row r="14044" spans="9:9" x14ac:dyDescent="0.25">
      <c r="I14044" s="23"/>
    </row>
    <row r="14045" spans="9:9" x14ac:dyDescent="0.25">
      <c r="I14045" s="23"/>
    </row>
    <row r="14046" spans="9:9" x14ac:dyDescent="0.25">
      <c r="I14046" s="23"/>
    </row>
    <row r="14047" spans="9:9" x14ac:dyDescent="0.25">
      <c r="I14047" s="23"/>
    </row>
    <row r="14048" spans="9:9" x14ac:dyDescent="0.25">
      <c r="I14048" s="23"/>
    </row>
    <row r="14049" spans="9:9" x14ac:dyDescent="0.25">
      <c r="I14049" s="23"/>
    </row>
    <row r="14050" spans="9:9" x14ac:dyDescent="0.25">
      <c r="I14050" s="23"/>
    </row>
    <row r="14051" spans="9:9" x14ac:dyDescent="0.25">
      <c r="I14051" s="23"/>
    </row>
    <row r="14052" spans="9:9" x14ac:dyDescent="0.25">
      <c r="I14052" s="23"/>
    </row>
    <row r="14053" spans="9:9" x14ac:dyDescent="0.25">
      <c r="I14053" s="23"/>
    </row>
    <row r="14054" spans="9:9" x14ac:dyDescent="0.25">
      <c r="I14054" s="23"/>
    </row>
    <row r="14055" spans="9:9" x14ac:dyDescent="0.25">
      <c r="I14055" s="23"/>
    </row>
    <row r="14056" spans="9:9" x14ac:dyDescent="0.25">
      <c r="I14056" s="23"/>
    </row>
    <row r="14057" spans="9:9" x14ac:dyDescent="0.25">
      <c r="I14057" s="23"/>
    </row>
    <row r="14058" spans="9:9" x14ac:dyDescent="0.25">
      <c r="I14058" s="23"/>
    </row>
    <row r="14059" spans="9:9" x14ac:dyDescent="0.25">
      <c r="I14059" s="23"/>
    </row>
    <row r="14060" spans="9:9" x14ac:dyDescent="0.25">
      <c r="I14060" s="23"/>
    </row>
    <row r="14061" spans="9:9" x14ac:dyDescent="0.25">
      <c r="I14061" s="23"/>
    </row>
    <row r="14062" spans="9:9" x14ac:dyDescent="0.25">
      <c r="I14062" s="23"/>
    </row>
    <row r="14063" spans="9:9" x14ac:dyDescent="0.25">
      <c r="I14063" s="23"/>
    </row>
    <row r="14064" spans="9:9" x14ac:dyDescent="0.25">
      <c r="I14064" s="23"/>
    </row>
    <row r="14065" spans="9:9" x14ac:dyDescent="0.25">
      <c r="I14065" s="23"/>
    </row>
    <row r="14066" spans="9:9" x14ac:dyDescent="0.25">
      <c r="I14066" s="23"/>
    </row>
    <row r="14067" spans="9:9" x14ac:dyDescent="0.25">
      <c r="I14067" s="23"/>
    </row>
    <row r="14068" spans="9:9" x14ac:dyDescent="0.25">
      <c r="I14068" s="23"/>
    </row>
    <row r="14069" spans="9:9" x14ac:dyDescent="0.25">
      <c r="I14069" s="23"/>
    </row>
    <row r="14070" spans="9:9" x14ac:dyDescent="0.25">
      <c r="I14070" s="23"/>
    </row>
    <row r="14071" spans="9:9" x14ac:dyDescent="0.25">
      <c r="I14071" s="23"/>
    </row>
    <row r="14072" spans="9:9" x14ac:dyDescent="0.25">
      <c r="I14072" s="23"/>
    </row>
    <row r="14073" spans="9:9" x14ac:dyDescent="0.25">
      <c r="I14073" s="23"/>
    </row>
    <row r="14074" spans="9:9" x14ac:dyDescent="0.25">
      <c r="I14074" s="23"/>
    </row>
    <row r="14075" spans="9:9" x14ac:dyDescent="0.25">
      <c r="I14075" s="23"/>
    </row>
    <row r="14076" spans="9:9" x14ac:dyDescent="0.25">
      <c r="I14076" s="23"/>
    </row>
    <row r="14077" spans="9:9" x14ac:dyDescent="0.25">
      <c r="I14077" s="23"/>
    </row>
    <row r="14078" spans="9:9" x14ac:dyDescent="0.25">
      <c r="I14078" s="23"/>
    </row>
    <row r="14079" spans="9:9" x14ac:dyDescent="0.25">
      <c r="I14079" s="23"/>
    </row>
    <row r="14080" spans="9:9" x14ac:dyDescent="0.25">
      <c r="I14080" s="23"/>
    </row>
    <row r="14081" spans="9:9" x14ac:dyDescent="0.25">
      <c r="I14081" s="23"/>
    </row>
    <row r="14082" spans="9:9" x14ac:dyDescent="0.25">
      <c r="I14082" s="23"/>
    </row>
    <row r="14083" spans="9:9" x14ac:dyDescent="0.25">
      <c r="I14083" s="23"/>
    </row>
    <row r="14084" spans="9:9" x14ac:dyDescent="0.25">
      <c r="I14084" s="23"/>
    </row>
    <row r="14085" spans="9:9" x14ac:dyDescent="0.25">
      <c r="I14085" s="23"/>
    </row>
    <row r="14086" spans="9:9" x14ac:dyDescent="0.25">
      <c r="I14086" s="23"/>
    </row>
    <row r="14087" spans="9:9" x14ac:dyDescent="0.25">
      <c r="I14087" s="23"/>
    </row>
    <row r="14088" spans="9:9" x14ac:dyDescent="0.25">
      <c r="I14088" s="23"/>
    </row>
    <row r="14089" spans="9:9" x14ac:dyDescent="0.25">
      <c r="I14089" s="23"/>
    </row>
    <row r="14090" spans="9:9" x14ac:dyDescent="0.25">
      <c r="I14090" s="23"/>
    </row>
    <row r="14091" spans="9:9" x14ac:dyDescent="0.25">
      <c r="I14091" s="23"/>
    </row>
    <row r="14092" spans="9:9" x14ac:dyDescent="0.25">
      <c r="I14092" s="23"/>
    </row>
    <row r="14093" spans="9:9" x14ac:dyDescent="0.25">
      <c r="I14093" s="23"/>
    </row>
    <row r="14094" spans="9:9" x14ac:dyDescent="0.25">
      <c r="I14094" s="23"/>
    </row>
    <row r="14095" spans="9:9" x14ac:dyDescent="0.25">
      <c r="I14095" s="23"/>
    </row>
    <row r="14096" spans="9:9" x14ac:dyDescent="0.25">
      <c r="I14096" s="23"/>
    </row>
    <row r="14097" spans="9:9" x14ac:dyDescent="0.25">
      <c r="I14097" s="23"/>
    </row>
    <row r="14098" spans="9:9" x14ac:dyDescent="0.25">
      <c r="I14098" s="23"/>
    </row>
    <row r="14099" spans="9:9" x14ac:dyDescent="0.25">
      <c r="I14099" s="23"/>
    </row>
    <row r="14100" spans="9:9" x14ac:dyDescent="0.25">
      <c r="I14100" s="23"/>
    </row>
    <row r="14101" spans="9:9" x14ac:dyDescent="0.25">
      <c r="I14101" s="23"/>
    </row>
    <row r="14102" spans="9:9" x14ac:dyDescent="0.25">
      <c r="I14102" s="23"/>
    </row>
    <row r="14103" spans="9:9" x14ac:dyDescent="0.25">
      <c r="I14103" s="23"/>
    </row>
    <row r="14104" spans="9:9" x14ac:dyDescent="0.25">
      <c r="I14104" s="23"/>
    </row>
    <row r="14105" spans="9:9" x14ac:dyDescent="0.25">
      <c r="I14105" s="23"/>
    </row>
    <row r="14106" spans="9:9" x14ac:dyDescent="0.25">
      <c r="I14106" s="23"/>
    </row>
    <row r="14107" spans="9:9" x14ac:dyDescent="0.25">
      <c r="I14107" s="23"/>
    </row>
    <row r="14108" spans="9:9" x14ac:dyDescent="0.25">
      <c r="I14108" s="23"/>
    </row>
    <row r="14109" spans="9:9" x14ac:dyDescent="0.25">
      <c r="I14109" s="23"/>
    </row>
    <row r="14110" spans="9:9" x14ac:dyDescent="0.25">
      <c r="I14110" s="23"/>
    </row>
    <row r="14111" spans="9:9" x14ac:dyDescent="0.25">
      <c r="I14111" s="23"/>
    </row>
    <row r="14112" spans="9:9" x14ac:dyDescent="0.25">
      <c r="I14112" s="23"/>
    </row>
    <row r="14113" spans="9:9" x14ac:dyDescent="0.25">
      <c r="I14113" s="23"/>
    </row>
    <row r="14114" spans="9:9" x14ac:dyDescent="0.25">
      <c r="I14114" s="23"/>
    </row>
    <row r="14115" spans="9:9" x14ac:dyDescent="0.25">
      <c r="I14115" s="23"/>
    </row>
    <row r="14116" spans="9:9" x14ac:dyDescent="0.25">
      <c r="I14116" s="23"/>
    </row>
    <row r="14117" spans="9:9" x14ac:dyDescent="0.25">
      <c r="I14117" s="23"/>
    </row>
    <row r="14118" spans="9:9" x14ac:dyDescent="0.25">
      <c r="I14118" s="23"/>
    </row>
    <row r="14119" spans="9:9" x14ac:dyDescent="0.25">
      <c r="I14119" s="23"/>
    </row>
    <row r="14120" spans="9:9" x14ac:dyDescent="0.25">
      <c r="I14120" s="23"/>
    </row>
    <row r="14121" spans="9:9" x14ac:dyDescent="0.25">
      <c r="I14121" s="23"/>
    </row>
    <row r="14122" spans="9:9" x14ac:dyDescent="0.25">
      <c r="I14122" s="23"/>
    </row>
    <row r="14123" spans="9:9" x14ac:dyDescent="0.25">
      <c r="I14123" s="23"/>
    </row>
    <row r="14124" spans="9:9" x14ac:dyDescent="0.25">
      <c r="I14124" s="23"/>
    </row>
    <row r="14125" spans="9:9" x14ac:dyDescent="0.25">
      <c r="I14125" s="23"/>
    </row>
    <row r="14126" spans="9:9" x14ac:dyDescent="0.25">
      <c r="I14126" s="23"/>
    </row>
    <row r="14127" spans="9:9" x14ac:dyDescent="0.25">
      <c r="I14127" s="23"/>
    </row>
    <row r="14128" spans="9:9" x14ac:dyDescent="0.25">
      <c r="I14128" s="23"/>
    </row>
    <row r="14129" spans="9:9" x14ac:dyDescent="0.25">
      <c r="I14129" s="23"/>
    </row>
    <row r="14130" spans="9:9" x14ac:dyDescent="0.25">
      <c r="I14130" s="23"/>
    </row>
    <row r="14131" spans="9:9" x14ac:dyDescent="0.25">
      <c r="I14131" s="23"/>
    </row>
    <row r="14132" spans="9:9" x14ac:dyDescent="0.25">
      <c r="I14132" s="23"/>
    </row>
    <row r="14133" spans="9:9" x14ac:dyDescent="0.25">
      <c r="I14133" s="23"/>
    </row>
    <row r="14134" spans="9:9" x14ac:dyDescent="0.25">
      <c r="I14134" s="23"/>
    </row>
    <row r="14135" spans="9:9" x14ac:dyDescent="0.25">
      <c r="I14135" s="23"/>
    </row>
    <row r="14136" spans="9:9" x14ac:dyDescent="0.25">
      <c r="I14136" s="23"/>
    </row>
    <row r="14137" spans="9:9" x14ac:dyDescent="0.25">
      <c r="I14137" s="23"/>
    </row>
    <row r="14138" spans="9:9" x14ac:dyDescent="0.25">
      <c r="I14138" s="23"/>
    </row>
    <row r="14139" spans="9:9" x14ac:dyDescent="0.25">
      <c r="I14139" s="23"/>
    </row>
    <row r="14140" spans="9:9" x14ac:dyDescent="0.25">
      <c r="I14140" s="23"/>
    </row>
    <row r="14141" spans="9:9" x14ac:dyDescent="0.25">
      <c r="I14141" s="23"/>
    </row>
    <row r="14142" spans="9:9" x14ac:dyDescent="0.25">
      <c r="I14142" s="23"/>
    </row>
    <row r="14143" spans="9:9" x14ac:dyDescent="0.25">
      <c r="I14143" s="23"/>
    </row>
    <row r="14144" spans="9:9" x14ac:dyDescent="0.25">
      <c r="I14144" s="23"/>
    </row>
    <row r="14145" spans="9:9" x14ac:dyDescent="0.25">
      <c r="I14145" s="23"/>
    </row>
    <row r="14146" spans="9:9" x14ac:dyDescent="0.25">
      <c r="I14146" s="23"/>
    </row>
    <row r="14147" spans="9:9" x14ac:dyDescent="0.25">
      <c r="I14147" s="23"/>
    </row>
    <row r="14148" spans="9:9" x14ac:dyDescent="0.25">
      <c r="I14148" s="23"/>
    </row>
    <row r="14149" spans="9:9" x14ac:dyDescent="0.25">
      <c r="I14149" s="23"/>
    </row>
    <row r="14150" spans="9:9" x14ac:dyDescent="0.25">
      <c r="I14150" s="23"/>
    </row>
    <row r="14151" spans="9:9" x14ac:dyDescent="0.25">
      <c r="I14151" s="23"/>
    </row>
    <row r="14152" spans="9:9" x14ac:dyDescent="0.25">
      <c r="I14152" s="23"/>
    </row>
    <row r="14153" spans="9:9" x14ac:dyDescent="0.25">
      <c r="I14153" s="23"/>
    </row>
    <row r="14154" spans="9:9" x14ac:dyDescent="0.25">
      <c r="I14154" s="23"/>
    </row>
    <row r="14155" spans="9:9" x14ac:dyDescent="0.25">
      <c r="I14155" s="23"/>
    </row>
    <row r="14156" spans="9:9" x14ac:dyDescent="0.25">
      <c r="I14156" s="23"/>
    </row>
    <row r="14157" spans="9:9" x14ac:dyDescent="0.25">
      <c r="I14157" s="23"/>
    </row>
    <row r="14158" spans="9:9" x14ac:dyDescent="0.25">
      <c r="I14158" s="23"/>
    </row>
    <row r="14159" spans="9:9" x14ac:dyDescent="0.25">
      <c r="I14159" s="23"/>
    </row>
    <row r="14160" spans="9:9" x14ac:dyDescent="0.25">
      <c r="I14160" s="23"/>
    </row>
    <row r="14161" spans="9:9" x14ac:dyDescent="0.25">
      <c r="I14161" s="23"/>
    </row>
    <row r="14162" spans="9:9" x14ac:dyDescent="0.25">
      <c r="I14162" s="23"/>
    </row>
    <row r="14163" spans="9:9" x14ac:dyDescent="0.25">
      <c r="I14163" s="23"/>
    </row>
    <row r="14164" spans="9:9" x14ac:dyDescent="0.25">
      <c r="I14164" s="23"/>
    </row>
    <row r="14165" spans="9:9" x14ac:dyDescent="0.25">
      <c r="I14165" s="23"/>
    </row>
    <row r="14166" spans="9:9" x14ac:dyDescent="0.25">
      <c r="I14166" s="23"/>
    </row>
    <row r="14167" spans="9:9" x14ac:dyDescent="0.25">
      <c r="I14167" s="23"/>
    </row>
    <row r="14168" spans="9:9" x14ac:dyDescent="0.25">
      <c r="I14168" s="23"/>
    </row>
    <row r="14169" spans="9:9" x14ac:dyDescent="0.25">
      <c r="I14169" s="23"/>
    </row>
    <row r="14170" spans="9:9" x14ac:dyDescent="0.25">
      <c r="I14170" s="23"/>
    </row>
    <row r="14171" spans="9:9" x14ac:dyDescent="0.25">
      <c r="I14171" s="23"/>
    </row>
    <row r="14172" spans="9:9" x14ac:dyDescent="0.25">
      <c r="I14172" s="23"/>
    </row>
    <row r="14173" spans="9:9" x14ac:dyDescent="0.25">
      <c r="I14173" s="23"/>
    </row>
    <row r="14174" spans="9:9" x14ac:dyDescent="0.25">
      <c r="I14174" s="23"/>
    </row>
    <row r="14175" spans="9:9" x14ac:dyDescent="0.25">
      <c r="I14175" s="23"/>
    </row>
    <row r="14176" spans="9:9" x14ac:dyDescent="0.25">
      <c r="I14176" s="23"/>
    </row>
    <row r="14177" spans="9:9" x14ac:dyDescent="0.25">
      <c r="I14177" s="23"/>
    </row>
    <row r="14178" spans="9:9" x14ac:dyDescent="0.25">
      <c r="I14178" s="23"/>
    </row>
    <row r="14179" spans="9:9" x14ac:dyDescent="0.25">
      <c r="I14179" s="23"/>
    </row>
    <row r="14180" spans="9:9" x14ac:dyDescent="0.25">
      <c r="I14180" s="23"/>
    </row>
    <row r="14181" spans="9:9" x14ac:dyDescent="0.25">
      <c r="I14181" s="23"/>
    </row>
    <row r="14182" spans="9:9" x14ac:dyDescent="0.25">
      <c r="I14182" s="23"/>
    </row>
    <row r="14183" spans="9:9" x14ac:dyDescent="0.25">
      <c r="I14183" s="23"/>
    </row>
    <row r="14184" spans="9:9" x14ac:dyDescent="0.25">
      <c r="I14184" s="23"/>
    </row>
    <row r="14185" spans="9:9" x14ac:dyDescent="0.25">
      <c r="I14185" s="23"/>
    </row>
    <row r="14186" spans="9:9" x14ac:dyDescent="0.25">
      <c r="I14186" s="23"/>
    </row>
    <row r="14187" spans="9:9" x14ac:dyDescent="0.25">
      <c r="I14187" s="23"/>
    </row>
    <row r="14188" spans="9:9" x14ac:dyDescent="0.25">
      <c r="I14188" s="23"/>
    </row>
    <row r="14189" spans="9:9" x14ac:dyDescent="0.25">
      <c r="I14189" s="23"/>
    </row>
    <row r="14190" spans="9:9" x14ac:dyDescent="0.25">
      <c r="I14190" s="23"/>
    </row>
    <row r="14191" spans="9:9" x14ac:dyDescent="0.25">
      <c r="I14191" s="23"/>
    </row>
    <row r="14192" spans="9:9" x14ac:dyDescent="0.25">
      <c r="I14192" s="23"/>
    </row>
    <row r="14193" spans="9:9" x14ac:dyDescent="0.25">
      <c r="I14193" s="23"/>
    </row>
    <row r="14194" spans="9:9" x14ac:dyDescent="0.25">
      <c r="I14194" s="23"/>
    </row>
    <row r="14195" spans="9:9" x14ac:dyDescent="0.25">
      <c r="I14195" s="23"/>
    </row>
    <row r="14196" spans="9:9" x14ac:dyDescent="0.25">
      <c r="I14196" s="23"/>
    </row>
    <row r="14197" spans="9:9" x14ac:dyDescent="0.25">
      <c r="I14197" s="23"/>
    </row>
    <row r="14198" spans="9:9" x14ac:dyDescent="0.25">
      <c r="I14198" s="23"/>
    </row>
    <row r="14199" spans="9:9" x14ac:dyDescent="0.25">
      <c r="I14199" s="23"/>
    </row>
    <row r="14200" spans="9:9" x14ac:dyDescent="0.25">
      <c r="I14200" s="23"/>
    </row>
    <row r="14201" spans="9:9" x14ac:dyDescent="0.25">
      <c r="I14201" s="23"/>
    </row>
    <row r="14202" spans="9:9" x14ac:dyDescent="0.25">
      <c r="I14202" s="23"/>
    </row>
    <row r="14203" spans="9:9" x14ac:dyDescent="0.25">
      <c r="I14203" s="23"/>
    </row>
    <row r="14204" spans="9:9" x14ac:dyDescent="0.25">
      <c r="I14204" s="23"/>
    </row>
    <row r="14205" spans="9:9" x14ac:dyDescent="0.25">
      <c r="I14205" s="23"/>
    </row>
    <row r="14206" spans="9:9" x14ac:dyDescent="0.25">
      <c r="I14206" s="23"/>
    </row>
    <row r="14207" spans="9:9" x14ac:dyDescent="0.25">
      <c r="I14207" s="23"/>
    </row>
    <row r="14208" spans="9:9" x14ac:dyDescent="0.25">
      <c r="I14208" s="23"/>
    </row>
    <row r="14209" spans="9:9" x14ac:dyDescent="0.25">
      <c r="I14209" s="23"/>
    </row>
    <row r="14210" spans="9:9" x14ac:dyDescent="0.25">
      <c r="I14210" s="23"/>
    </row>
    <row r="14211" spans="9:9" x14ac:dyDescent="0.25">
      <c r="I14211" s="23"/>
    </row>
    <row r="14212" spans="9:9" x14ac:dyDescent="0.25">
      <c r="I14212" s="23"/>
    </row>
    <row r="14213" spans="9:9" x14ac:dyDescent="0.25">
      <c r="I14213" s="23"/>
    </row>
    <row r="14214" spans="9:9" x14ac:dyDescent="0.25">
      <c r="I14214" s="23"/>
    </row>
    <row r="14215" spans="9:9" x14ac:dyDescent="0.25">
      <c r="I14215" s="23"/>
    </row>
    <row r="14216" spans="9:9" x14ac:dyDescent="0.25">
      <c r="I14216" s="23"/>
    </row>
    <row r="14217" spans="9:9" x14ac:dyDescent="0.25">
      <c r="I14217" s="23"/>
    </row>
    <row r="14218" spans="9:9" x14ac:dyDescent="0.25">
      <c r="I14218" s="23"/>
    </row>
    <row r="14219" spans="9:9" x14ac:dyDescent="0.25">
      <c r="I14219" s="23"/>
    </row>
    <row r="14220" spans="9:9" x14ac:dyDescent="0.25">
      <c r="I14220" s="23"/>
    </row>
    <row r="14221" spans="9:9" x14ac:dyDescent="0.25">
      <c r="I14221" s="23"/>
    </row>
    <row r="14222" spans="9:9" x14ac:dyDescent="0.25">
      <c r="I14222" s="23"/>
    </row>
    <row r="14223" spans="9:9" x14ac:dyDescent="0.25">
      <c r="I14223" s="23"/>
    </row>
    <row r="14224" spans="9:9" x14ac:dyDescent="0.25">
      <c r="I14224" s="23"/>
    </row>
    <row r="14225" spans="9:9" x14ac:dyDescent="0.25">
      <c r="I14225" s="23"/>
    </row>
    <row r="14226" spans="9:9" x14ac:dyDescent="0.25">
      <c r="I14226" s="23"/>
    </row>
    <row r="14227" spans="9:9" x14ac:dyDescent="0.25">
      <c r="I14227" s="23"/>
    </row>
    <row r="14228" spans="9:9" x14ac:dyDescent="0.25">
      <c r="I14228" s="23"/>
    </row>
    <row r="14229" spans="9:9" x14ac:dyDescent="0.25">
      <c r="I14229" s="23"/>
    </row>
    <row r="14230" spans="9:9" x14ac:dyDescent="0.25">
      <c r="I14230" s="23"/>
    </row>
    <row r="14231" spans="9:9" x14ac:dyDescent="0.25">
      <c r="I14231" s="23"/>
    </row>
    <row r="14232" spans="9:9" x14ac:dyDescent="0.25">
      <c r="I14232" s="23"/>
    </row>
    <row r="14233" spans="9:9" x14ac:dyDescent="0.25">
      <c r="I14233" s="23"/>
    </row>
    <row r="14234" spans="9:9" x14ac:dyDescent="0.25">
      <c r="I14234" s="23"/>
    </row>
    <row r="14235" spans="9:9" x14ac:dyDescent="0.25">
      <c r="I14235" s="23"/>
    </row>
    <row r="14236" spans="9:9" x14ac:dyDescent="0.25">
      <c r="I14236" s="23"/>
    </row>
    <row r="14237" spans="9:9" x14ac:dyDescent="0.25">
      <c r="I14237" s="23"/>
    </row>
    <row r="14238" spans="9:9" x14ac:dyDescent="0.25">
      <c r="I14238" s="23"/>
    </row>
    <row r="14239" spans="9:9" x14ac:dyDescent="0.25">
      <c r="I14239" s="23"/>
    </row>
    <row r="14240" spans="9:9" x14ac:dyDescent="0.25">
      <c r="I14240" s="23"/>
    </row>
    <row r="14241" spans="9:9" x14ac:dyDescent="0.25">
      <c r="I14241" s="23"/>
    </row>
    <row r="14242" spans="9:9" x14ac:dyDescent="0.25">
      <c r="I14242" s="23"/>
    </row>
    <row r="14243" spans="9:9" x14ac:dyDescent="0.25">
      <c r="I14243" s="23"/>
    </row>
    <row r="14244" spans="9:9" x14ac:dyDescent="0.25">
      <c r="I14244" s="23"/>
    </row>
    <row r="14245" spans="9:9" x14ac:dyDescent="0.25">
      <c r="I14245" s="23"/>
    </row>
    <row r="14246" spans="9:9" x14ac:dyDescent="0.25">
      <c r="I14246" s="23"/>
    </row>
    <row r="14247" spans="9:9" x14ac:dyDescent="0.25">
      <c r="I14247" s="23"/>
    </row>
    <row r="14248" spans="9:9" x14ac:dyDescent="0.25">
      <c r="I14248" s="23"/>
    </row>
    <row r="14249" spans="9:9" x14ac:dyDescent="0.25">
      <c r="I14249" s="23"/>
    </row>
    <row r="14250" spans="9:9" x14ac:dyDescent="0.25">
      <c r="I14250" s="23"/>
    </row>
    <row r="14251" spans="9:9" x14ac:dyDescent="0.25">
      <c r="I14251" s="23"/>
    </row>
    <row r="14252" spans="9:9" x14ac:dyDescent="0.25">
      <c r="I14252" s="23"/>
    </row>
    <row r="14253" spans="9:9" x14ac:dyDescent="0.25">
      <c r="I14253" s="23"/>
    </row>
    <row r="14254" spans="9:9" x14ac:dyDescent="0.25">
      <c r="I14254" s="23"/>
    </row>
    <row r="14255" spans="9:9" x14ac:dyDescent="0.25">
      <c r="I14255" s="23"/>
    </row>
    <row r="14256" spans="9:9" x14ac:dyDescent="0.25">
      <c r="I14256" s="23"/>
    </row>
    <row r="14257" spans="9:9" x14ac:dyDescent="0.25">
      <c r="I14257" s="23"/>
    </row>
    <row r="14258" spans="9:9" x14ac:dyDescent="0.25">
      <c r="I14258" s="23"/>
    </row>
    <row r="14259" spans="9:9" x14ac:dyDescent="0.25">
      <c r="I14259" s="23"/>
    </row>
    <row r="14260" spans="9:9" x14ac:dyDescent="0.25">
      <c r="I14260" s="23"/>
    </row>
    <row r="14261" spans="9:9" x14ac:dyDescent="0.25">
      <c r="I14261" s="23"/>
    </row>
    <row r="14262" spans="9:9" x14ac:dyDescent="0.25">
      <c r="I14262" s="23"/>
    </row>
    <row r="14263" spans="9:9" x14ac:dyDescent="0.25">
      <c r="I14263" s="23"/>
    </row>
    <row r="14264" spans="9:9" x14ac:dyDescent="0.25">
      <c r="I14264" s="23"/>
    </row>
    <row r="14265" spans="9:9" x14ac:dyDescent="0.25">
      <c r="I14265" s="23"/>
    </row>
    <row r="14266" spans="9:9" x14ac:dyDescent="0.25">
      <c r="I14266" s="23"/>
    </row>
    <row r="14267" spans="9:9" x14ac:dyDescent="0.25">
      <c r="I14267" s="23"/>
    </row>
    <row r="14268" spans="9:9" x14ac:dyDescent="0.25">
      <c r="I14268" s="23"/>
    </row>
    <row r="14269" spans="9:9" x14ac:dyDescent="0.25">
      <c r="I14269" s="23"/>
    </row>
    <row r="14270" spans="9:9" x14ac:dyDescent="0.25">
      <c r="I14270" s="23"/>
    </row>
    <row r="14271" spans="9:9" x14ac:dyDescent="0.25">
      <c r="I14271" s="23"/>
    </row>
    <row r="14272" spans="9:9" x14ac:dyDescent="0.25">
      <c r="I14272" s="23"/>
    </row>
    <row r="14273" spans="9:9" x14ac:dyDescent="0.25">
      <c r="I14273" s="23"/>
    </row>
    <row r="14274" spans="9:9" x14ac:dyDescent="0.25">
      <c r="I14274" s="23"/>
    </row>
    <row r="14275" spans="9:9" x14ac:dyDescent="0.25">
      <c r="I14275" s="23"/>
    </row>
    <row r="14276" spans="9:9" x14ac:dyDescent="0.25">
      <c r="I14276" s="23"/>
    </row>
    <row r="14277" spans="9:9" x14ac:dyDescent="0.25">
      <c r="I14277" s="23"/>
    </row>
    <row r="14278" spans="9:9" x14ac:dyDescent="0.25">
      <c r="I14278" s="23"/>
    </row>
    <row r="14279" spans="9:9" x14ac:dyDescent="0.25">
      <c r="I14279" s="23"/>
    </row>
    <row r="14280" spans="9:9" x14ac:dyDescent="0.25">
      <c r="I14280" s="23"/>
    </row>
    <row r="14281" spans="9:9" x14ac:dyDescent="0.25">
      <c r="I14281" s="23"/>
    </row>
    <row r="14282" spans="9:9" x14ac:dyDescent="0.25">
      <c r="I14282" s="23"/>
    </row>
    <row r="14283" spans="9:9" x14ac:dyDescent="0.25">
      <c r="I14283" s="23"/>
    </row>
    <row r="14284" spans="9:9" x14ac:dyDescent="0.25">
      <c r="I14284" s="23"/>
    </row>
    <row r="14285" spans="9:9" x14ac:dyDescent="0.25">
      <c r="I14285" s="23"/>
    </row>
    <row r="14286" spans="9:9" x14ac:dyDescent="0.25">
      <c r="I14286" s="23"/>
    </row>
    <row r="14287" spans="9:9" x14ac:dyDescent="0.25">
      <c r="I14287" s="23"/>
    </row>
    <row r="14288" spans="9:9" x14ac:dyDescent="0.25">
      <c r="I14288" s="23"/>
    </row>
    <row r="14289" spans="9:9" x14ac:dyDescent="0.25">
      <c r="I14289" s="23"/>
    </row>
    <row r="14290" spans="9:9" x14ac:dyDescent="0.25">
      <c r="I14290" s="23"/>
    </row>
    <row r="14291" spans="9:9" x14ac:dyDescent="0.25">
      <c r="I14291" s="23"/>
    </row>
    <row r="14292" spans="9:9" x14ac:dyDescent="0.25">
      <c r="I14292" s="23"/>
    </row>
    <row r="14293" spans="9:9" x14ac:dyDescent="0.25">
      <c r="I14293" s="23"/>
    </row>
    <row r="14294" spans="9:9" x14ac:dyDescent="0.25">
      <c r="I14294" s="23"/>
    </row>
    <row r="14295" spans="9:9" x14ac:dyDescent="0.25">
      <c r="I14295" s="23"/>
    </row>
    <row r="14296" spans="9:9" x14ac:dyDescent="0.25">
      <c r="I14296" s="23"/>
    </row>
    <row r="14297" spans="9:9" x14ac:dyDescent="0.25">
      <c r="I14297" s="23"/>
    </row>
    <row r="14298" spans="9:9" x14ac:dyDescent="0.25">
      <c r="I14298" s="23"/>
    </row>
    <row r="14299" spans="9:9" x14ac:dyDescent="0.25">
      <c r="I14299" s="23"/>
    </row>
    <row r="14300" spans="9:9" x14ac:dyDescent="0.25">
      <c r="I14300" s="23"/>
    </row>
    <row r="14301" spans="9:9" x14ac:dyDescent="0.25">
      <c r="I14301" s="23"/>
    </row>
    <row r="14302" spans="9:9" x14ac:dyDescent="0.25">
      <c r="I14302" s="23"/>
    </row>
    <row r="14303" spans="9:9" x14ac:dyDescent="0.25">
      <c r="I14303" s="23"/>
    </row>
    <row r="14304" spans="9:9" x14ac:dyDescent="0.25">
      <c r="I14304" s="23"/>
    </row>
    <row r="14305" spans="9:9" x14ac:dyDescent="0.25">
      <c r="I14305" s="23"/>
    </row>
    <row r="14306" spans="9:9" x14ac:dyDescent="0.25">
      <c r="I14306" s="23"/>
    </row>
    <row r="14307" spans="9:9" x14ac:dyDescent="0.25">
      <c r="I14307" s="23"/>
    </row>
    <row r="14308" spans="9:9" x14ac:dyDescent="0.25">
      <c r="I14308" s="23"/>
    </row>
    <row r="14309" spans="9:9" x14ac:dyDescent="0.25">
      <c r="I14309" s="23"/>
    </row>
    <row r="14310" spans="9:9" x14ac:dyDescent="0.25">
      <c r="I14310" s="23"/>
    </row>
    <row r="14311" spans="9:9" x14ac:dyDescent="0.25">
      <c r="I14311" s="23"/>
    </row>
    <row r="14312" spans="9:9" x14ac:dyDescent="0.25">
      <c r="I14312" s="23"/>
    </row>
    <row r="14313" spans="9:9" x14ac:dyDescent="0.25">
      <c r="I14313" s="23"/>
    </row>
    <row r="14314" spans="9:9" x14ac:dyDescent="0.25">
      <c r="I14314" s="23"/>
    </row>
    <row r="14315" spans="9:9" x14ac:dyDescent="0.25">
      <c r="I14315" s="23"/>
    </row>
    <row r="14316" spans="9:9" x14ac:dyDescent="0.25">
      <c r="I14316" s="23"/>
    </row>
    <row r="14317" spans="9:9" x14ac:dyDescent="0.25">
      <c r="I14317" s="23"/>
    </row>
    <row r="14318" spans="9:9" x14ac:dyDescent="0.25">
      <c r="I14318" s="23"/>
    </row>
    <row r="14319" spans="9:9" x14ac:dyDescent="0.25">
      <c r="I14319" s="23"/>
    </row>
    <row r="14320" spans="9:9" x14ac:dyDescent="0.25">
      <c r="I14320" s="23"/>
    </row>
    <row r="14321" spans="9:9" x14ac:dyDescent="0.25">
      <c r="I14321" s="23"/>
    </row>
    <row r="14322" spans="9:9" x14ac:dyDescent="0.25">
      <c r="I14322" s="23"/>
    </row>
    <row r="14323" spans="9:9" x14ac:dyDescent="0.25">
      <c r="I14323" s="23"/>
    </row>
    <row r="14324" spans="9:9" x14ac:dyDescent="0.25">
      <c r="I14324" s="23"/>
    </row>
    <row r="14325" spans="9:9" x14ac:dyDescent="0.25">
      <c r="I14325" s="23"/>
    </row>
    <row r="14326" spans="9:9" x14ac:dyDescent="0.25">
      <c r="I14326" s="23"/>
    </row>
    <row r="14327" spans="9:9" x14ac:dyDescent="0.25">
      <c r="I14327" s="23"/>
    </row>
    <row r="14328" spans="9:9" x14ac:dyDescent="0.25">
      <c r="I14328" s="23"/>
    </row>
    <row r="14329" spans="9:9" x14ac:dyDescent="0.25">
      <c r="I14329" s="23"/>
    </row>
    <row r="14330" spans="9:9" x14ac:dyDescent="0.25">
      <c r="I14330" s="23"/>
    </row>
    <row r="14331" spans="9:9" x14ac:dyDescent="0.25">
      <c r="I14331" s="23"/>
    </row>
    <row r="14332" spans="9:9" x14ac:dyDescent="0.25">
      <c r="I14332" s="23"/>
    </row>
    <row r="14333" spans="9:9" x14ac:dyDescent="0.25">
      <c r="I14333" s="23"/>
    </row>
    <row r="14334" spans="9:9" x14ac:dyDescent="0.25">
      <c r="I14334" s="23"/>
    </row>
    <row r="14335" spans="9:9" x14ac:dyDescent="0.25">
      <c r="I14335" s="23"/>
    </row>
    <row r="14336" spans="9:9" x14ac:dyDescent="0.25">
      <c r="I14336" s="23"/>
    </row>
    <row r="14337" spans="9:9" x14ac:dyDescent="0.25">
      <c r="I14337" s="23"/>
    </row>
    <row r="14338" spans="9:9" x14ac:dyDescent="0.25">
      <c r="I14338" s="23"/>
    </row>
    <row r="14339" spans="9:9" x14ac:dyDescent="0.25">
      <c r="I14339" s="23"/>
    </row>
    <row r="14340" spans="9:9" x14ac:dyDescent="0.25">
      <c r="I14340" s="23"/>
    </row>
    <row r="14341" spans="9:9" x14ac:dyDescent="0.25">
      <c r="I14341" s="23"/>
    </row>
    <row r="14342" spans="9:9" x14ac:dyDescent="0.25">
      <c r="I14342" s="23"/>
    </row>
    <row r="14343" spans="9:9" x14ac:dyDescent="0.25">
      <c r="I14343" s="23"/>
    </row>
    <row r="14344" spans="9:9" x14ac:dyDescent="0.25">
      <c r="I14344" s="23"/>
    </row>
    <row r="14345" spans="9:9" x14ac:dyDescent="0.25">
      <c r="I14345" s="23"/>
    </row>
    <row r="14346" spans="9:9" x14ac:dyDescent="0.25">
      <c r="I14346" s="23"/>
    </row>
    <row r="14347" spans="9:9" x14ac:dyDescent="0.25">
      <c r="I14347" s="23"/>
    </row>
    <row r="14348" spans="9:9" x14ac:dyDescent="0.25">
      <c r="I14348" s="23"/>
    </row>
    <row r="14349" spans="9:9" x14ac:dyDescent="0.25">
      <c r="I14349" s="23"/>
    </row>
    <row r="14350" spans="9:9" x14ac:dyDescent="0.25">
      <c r="I14350" s="23"/>
    </row>
    <row r="14351" spans="9:9" x14ac:dyDescent="0.25">
      <c r="I14351" s="23"/>
    </row>
    <row r="14352" spans="9:9" x14ac:dyDescent="0.25">
      <c r="I14352" s="23"/>
    </row>
    <row r="14353" spans="9:9" x14ac:dyDescent="0.25">
      <c r="I14353" s="23"/>
    </row>
    <row r="14354" spans="9:9" x14ac:dyDescent="0.25">
      <c r="I14354" s="23"/>
    </row>
    <row r="14355" spans="9:9" x14ac:dyDescent="0.25">
      <c r="I14355" s="23"/>
    </row>
    <row r="14356" spans="9:9" x14ac:dyDescent="0.25">
      <c r="I14356" s="23"/>
    </row>
    <row r="14357" spans="9:9" x14ac:dyDescent="0.25">
      <c r="I14357" s="23"/>
    </row>
    <row r="14358" spans="9:9" x14ac:dyDescent="0.25">
      <c r="I14358" s="23"/>
    </row>
    <row r="14359" spans="9:9" x14ac:dyDescent="0.25">
      <c r="I14359" s="23"/>
    </row>
    <row r="14360" spans="9:9" x14ac:dyDescent="0.25">
      <c r="I14360" s="23"/>
    </row>
    <row r="14361" spans="9:9" x14ac:dyDescent="0.25">
      <c r="I14361" s="23"/>
    </row>
    <row r="14362" spans="9:9" x14ac:dyDescent="0.25">
      <c r="I14362" s="23"/>
    </row>
    <row r="14363" spans="9:9" x14ac:dyDescent="0.25">
      <c r="I14363" s="23"/>
    </row>
    <row r="14364" spans="9:9" x14ac:dyDescent="0.25">
      <c r="I14364" s="23"/>
    </row>
    <row r="14365" spans="9:9" x14ac:dyDescent="0.25">
      <c r="I14365" s="23"/>
    </row>
    <row r="14366" spans="9:9" x14ac:dyDescent="0.25">
      <c r="I14366" s="23"/>
    </row>
    <row r="14367" spans="9:9" x14ac:dyDescent="0.25">
      <c r="I14367" s="23"/>
    </row>
    <row r="14368" spans="9:9" x14ac:dyDescent="0.25">
      <c r="I14368" s="23"/>
    </row>
    <row r="14369" spans="9:9" x14ac:dyDescent="0.25">
      <c r="I14369" s="23"/>
    </row>
    <row r="14370" spans="9:9" x14ac:dyDescent="0.25">
      <c r="I14370" s="23"/>
    </row>
    <row r="14371" spans="9:9" x14ac:dyDescent="0.25">
      <c r="I14371" s="23"/>
    </row>
    <row r="14372" spans="9:9" x14ac:dyDescent="0.25">
      <c r="I14372" s="23"/>
    </row>
    <row r="14373" spans="9:9" x14ac:dyDescent="0.25">
      <c r="I14373" s="23"/>
    </row>
    <row r="14374" spans="9:9" x14ac:dyDescent="0.25">
      <c r="I14374" s="23"/>
    </row>
    <row r="14375" spans="9:9" x14ac:dyDescent="0.25">
      <c r="I14375" s="23"/>
    </row>
    <row r="14376" spans="9:9" x14ac:dyDescent="0.25">
      <c r="I14376" s="23"/>
    </row>
    <row r="14377" spans="9:9" x14ac:dyDescent="0.25">
      <c r="I14377" s="23"/>
    </row>
    <row r="14378" spans="9:9" x14ac:dyDescent="0.25">
      <c r="I14378" s="23"/>
    </row>
    <row r="14379" spans="9:9" x14ac:dyDescent="0.25">
      <c r="I14379" s="23"/>
    </row>
    <row r="14380" spans="9:9" x14ac:dyDescent="0.25">
      <c r="I14380" s="23"/>
    </row>
    <row r="14381" spans="9:9" x14ac:dyDescent="0.25">
      <c r="I14381" s="23"/>
    </row>
    <row r="14382" spans="9:9" x14ac:dyDescent="0.25">
      <c r="I14382" s="23"/>
    </row>
    <row r="14383" spans="9:9" x14ac:dyDescent="0.25">
      <c r="I14383" s="23"/>
    </row>
    <row r="14384" spans="9:9" x14ac:dyDescent="0.25">
      <c r="I14384" s="23"/>
    </row>
    <row r="14385" spans="9:9" x14ac:dyDescent="0.25">
      <c r="I14385" s="23"/>
    </row>
    <row r="14386" spans="9:9" x14ac:dyDescent="0.25">
      <c r="I14386" s="23"/>
    </row>
    <row r="14387" spans="9:9" x14ac:dyDescent="0.25">
      <c r="I14387" s="23"/>
    </row>
    <row r="14388" spans="9:9" x14ac:dyDescent="0.25">
      <c r="I14388" s="23"/>
    </row>
    <row r="14389" spans="9:9" x14ac:dyDescent="0.25">
      <c r="I14389" s="23"/>
    </row>
    <row r="14390" spans="9:9" x14ac:dyDescent="0.25">
      <c r="I14390" s="23"/>
    </row>
    <row r="14391" spans="9:9" x14ac:dyDescent="0.25">
      <c r="I14391" s="23"/>
    </row>
    <row r="14392" spans="9:9" x14ac:dyDescent="0.25">
      <c r="I14392" s="23"/>
    </row>
    <row r="14393" spans="9:9" x14ac:dyDescent="0.25">
      <c r="I14393" s="23"/>
    </row>
    <row r="14394" spans="9:9" x14ac:dyDescent="0.25">
      <c r="I14394" s="23"/>
    </row>
    <row r="14395" spans="9:9" x14ac:dyDescent="0.25">
      <c r="I14395" s="23"/>
    </row>
    <row r="14396" spans="9:9" x14ac:dyDescent="0.25">
      <c r="I14396" s="23"/>
    </row>
    <row r="14397" spans="9:9" x14ac:dyDescent="0.25">
      <c r="I14397" s="23"/>
    </row>
    <row r="14398" spans="9:9" x14ac:dyDescent="0.25">
      <c r="I14398" s="23"/>
    </row>
    <row r="14399" spans="9:9" x14ac:dyDescent="0.25">
      <c r="I14399" s="23"/>
    </row>
    <row r="14400" spans="9:9" x14ac:dyDescent="0.25">
      <c r="I14400" s="23"/>
    </row>
    <row r="14401" spans="9:9" x14ac:dyDescent="0.25">
      <c r="I14401" s="23"/>
    </row>
    <row r="14402" spans="9:9" x14ac:dyDescent="0.25">
      <c r="I14402" s="23"/>
    </row>
    <row r="14403" spans="9:9" x14ac:dyDescent="0.25">
      <c r="I14403" s="23"/>
    </row>
    <row r="14404" spans="9:9" x14ac:dyDescent="0.25">
      <c r="I14404" s="23"/>
    </row>
    <row r="14405" spans="9:9" x14ac:dyDescent="0.25">
      <c r="I14405" s="23"/>
    </row>
    <row r="14406" spans="9:9" x14ac:dyDescent="0.25">
      <c r="I14406" s="23"/>
    </row>
    <row r="14407" spans="9:9" x14ac:dyDescent="0.25">
      <c r="I14407" s="23"/>
    </row>
    <row r="14408" spans="9:9" x14ac:dyDescent="0.25">
      <c r="I14408" s="23"/>
    </row>
    <row r="14409" spans="9:9" x14ac:dyDescent="0.25">
      <c r="I14409" s="23"/>
    </row>
    <row r="14410" spans="9:9" x14ac:dyDescent="0.25">
      <c r="I14410" s="23"/>
    </row>
    <row r="14411" spans="9:9" x14ac:dyDescent="0.25">
      <c r="I14411" s="23"/>
    </row>
    <row r="14412" spans="9:9" x14ac:dyDescent="0.25">
      <c r="I14412" s="23"/>
    </row>
    <row r="14413" spans="9:9" x14ac:dyDescent="0.25">
      <c r="I14413" s="23"/>
    </row>
    <row r="14414" spans="9:9" x14ac:dyDescent="0.25">
      <c r="I14414" s="23"/>
    </row>
    <row r="14415" spans="9:9" x14ac:dyDescent="0.25">
      <c r="I14415" s="23"/>
    </row>
    <row r="14416" spans="9:9" x14ac:dyDescent="0.25">
      <c r="I14416" s="23"/>
    </row>
    <row r="14417" spans="9:9" x14ac:dyDescent="0.25">
      <c r="I14417" s="23"/>
    </row>
    <row r="14418" spans="9:9" x14ac:dyDescent="0.25">
      <c r="I14418" s="23"/>
    </row>
    <row r="14419" spans="9:9" x14ac:dyDescent="0.25">
      <c r="I14419" s="23"/>
    </row>
    <row r="14420" spans="9:9" x14ac:dyDescent="0.25">
      <c r="I14420" s="23"/>
    </row>
    <row r="14421" spans="9:9" x14ac:dyDescent="0.25">
      <c r="I14421" s="23"/>
    </row>
    <row r="14422" spans="9:9" x14ac:dyDescent="0.25">
      <c r="I14422" s="23"/>
    </row>
    <row r="14423" spans="9:9" x14ac:dyDescent="0.25">
      <c r="I14423" s="23"/>
    </row>
    <row r="14424" spans="9:9" x14ac:dyDescent="0.25">
      <c r="I14424" s="23"/>
    </row>
    <row r="14425" spans="9:9" x14ac:dyDescent="0.25">
      <c r="I14425" s="23"/>
    </row>
    <row r="14426" spans="9:9" x14ac:dyDescent="0.25">
      <c r="I14426" s="23"/>
    </row>
    <row r="14427" spans="9:9" x14ac:dyDescent="0.25">
      <c r="I14427" s="23"/>
    </row>
    <row r="14428" spans="9:9" x14ac:dyDescent="0.25">
      <c r="I14428" s="23"/>
    </row>
    <row r="14429" spans="9:9" x14ac:dyDescent="0.25">
      <c r="I14429" s="23"/>
    </row>
    <row r="14430" spans="9:9" x14ac:dyDescent="0.25">
      <c r="I14430" s="23"/>
    </row>
    <row r="14431" spans="9:9" x14ac:dyDescent="0.25">
      <c r="I14431" s="23"/>
    </row>
    <row r="14432" spans="9:9" x14ac:dyDescent="0.25">
      <c r="I14432" s="23"/>
    </row>
    <row r="14433" spans="9:9" x14ac:dyDescent="0.25">
      <c r="I14433" s="23"/>
    </row>
    <row r="14434" spans="9:9" x14ac:dyDescent="0.25">
      <c r="I14434" s="23"/>
    </row>
    <row r="14435" spans="9:9" x14ac:dyDescent="0.25">
      <c r="I14435" s="23"/>
    </row>
    <row r="14436" spans="9:9" x14ac:dyDescent="0.25">
      <c r="I14436" s="23"/>
    </row>
    <row r="14437" spans="9:9" x14ac:dyDescent="0.25">
      <c r="I14437" s="23"/>
    </row>
    <row r="14438" spans="9:9" x14ac:dyDescent="0.25">
      <c r="I14438" s="23"/>
    </row>
    <row r="14439" spans="9:9" x14ac:dyDescent="0.25">
      <c r="I14439" s="23"/>
    </row>
    <row r="14440" spans="9:9" x14ac:dyDescent="0.25">
      <c r="I14440" s="23"/>
    </row>
    <row r="14441" spans="9:9" x14ac:dyDescent="0.25">
      <c r="I14441" s="23"/>
    </row>
    <row r="14442" spans="9:9" x14ac:dyDescent="0.25">
      <c r="I14442" s="23"/>
    </row>
    <row r="14443" spans="9:9" x14ac:dyDescent="0.25">
      <c r="I14443" s="23"/>
    </row>
    <row r="14444" spans="9:9" x14ac:dyDescent="0.25">
      <c r="I14444" s="23"/>
    </row>
    <row r="14445" spans="9:9" x14ac:dyDescent="0.25">
      <c r="I14445" s="23"/>
    </row>
    <row r="14446" spans="9:9" x14ac:dyDescent="0.25">
      <c r="I14446" s="23"/>
    </row>
    <row r="14447" spans="9:9" x14ac:dyDescent="0.25">
      <c r="I14447" s="23"/>
    </row>
    <row r="14448" spans="9:9" x14ac:dyDescent="0.25">
      <c r="I14448" s="23"/>
    </row>
    <row r="14449" spans="9:9" x14ac:dyDescent="0.25">
      <c r="I14449" s="23"/>
    </row>
    <row r="14450" spans="9:9" x14ac:dyDescent="0.25">
      <c r="I14450" s="23"/>
    </row>
    <row r="14451" spans="9:9" x14ac:dyDescent="0.25">
      <c r="I14451" s="23"/>
    </row>
    <row r="14452" spans="9:9" x14ac:dyDescent="0.25">
      <c r="I14452" s="23"/>
    </row>
    <row r="14453" spans="9:9" x14ac:dyDescent="0.25">
      <c r="I14453" s="23"/>
    </row>
    <row r="14454" spans="9:9" x14ac:dyDescent="0.25">
      <c r="I14454" s="23"/>
    </row>
    <row r="14455" spans="9:9" x14ac:dyDescent="0.25">
      <c r="I14455" s="23"/>
    </row>
    <row r="14456" spans="9:9" x14ac:dyDescent="0.25">
      <c r="I14456" s="23"/>
    </row>
    <row r="14457" spans="9:9" x14ac:dyDescent="0.25">
      <c r="I14457" s="23"/>
    </row>
    <row r="14458" spans="9:9" x14ac:dyDescent="0.25">
      <c r="I14458" s="23"/>
    </row>
    <row r="14459" spans="9:9" x14ac:dyDescent="0.25">
      <c r="I14459" s="23"/>
    </row>
    <row r="14460" spans="9:9" x14ac:dyDescent="0.25">
      <c r="I14460" s="23"/>
    </row>
    <row r="14461" spans="9:9" x14ac:dyDescent="0.25">
      <c r="I14461" s="23"/>
    </row>
    <row r="14462" spans="9:9" x14ac:dyDescent="0.25">
      <c r="I14462" s="23"/>
    </row>
    <row r="14463" spans="9:9" x14ac:dyDescent="0.25">
      <c r="I14463" s="23"/>
    </row>
    <row r="14464" spans="9:9" x14ac:dyDescent="0.25">
      <c r="I14464" s="23"/>
    </row>
    <row r="14465" spans="9:9" x14ac:dyDescent="0.25">
      <c r="I14465" s="23"/>
    </row>
    <row r="14466" spans="9:9" x14ac:dyDescent="0.25">
      <c r="I14466" s="23"/>
    </row>
    <row r="14467" spans="9:9" x14ac:dyDescent="0.25">
      <c r="I14467" s="23"/>
    </row>
    <row r="14468" spans="9:9" x14ac:dyDescent="0.25">
      <c r="I14468" s="23"/>
    </row>
    <row r="14469" spans="9:9" x14ac:dyDescent="0.25">
      <c r="I14469" s="23"/>
    </row>
    <row r="14470" spans="9:9" x14ac:dyDescent="0.25">
      <c r="I14470" s="23"/>
    </row>
    <row r="14471" spans="9:9" x14ac:dyDescent="0.25">
      <c r="I14471" s="23"/>
    </row>
    <row r="14472" spans="9:9" x14ac:dyDescent="0.25">
      <c r="I14472" s="23"/>
    </row>
    <row r="14473" spans="9:9" x14ac:dyDescent="0.25">
      <c r="I14473" s="23"/>
    </row>
    <row r="14474" spans="9:9" x14ac:dyDescent="0.25">
      <c r="I14474" s="23"/>
    </row>
    <row r="14475" spans="9:9" x14ac:dyDescent="0.25">
      <c r="I14475" s="23"/>
    </row>
    <row r="14476" spans="9:9" x14ac:dyDescent="0.25">
      <c r="I14476" s="23"/>
    </row>
    <row r="14477" spans="9:9" x14ac:dyDescent="0.25">
      <c r="I14477" s="23"/>
    </row>
    <row r="14478" spans="9:9" x14ac:dyDescent="0.25">
      <c r="I14478" s="23"/>
    </row>
    <row r="14479" spans="9:9" x14ac:dyDescent="0.25">
      <c r="I14479" s="23"/>
    </row>
    <row r="14480" spans="9:9" x14ac:dyDescent="0.25">
      <c r="I14480" s="23"/>
    </row>
    <row r="14481" spans="9:9" x14ac:dyDescent="0.25">
      <c r="I14481" s="23"/>
    </row>
    <row r="14482" spans="9:9" x14ac:dyDescent="0.25">
      <c r="I14482" s="23"/>
    </row>
    <row r="14483" spans="9:9" x14ac:dyDescent="0.25">
      <c r="I14483" s="23"/>
    </row>
    <row r="14484" spans="9:9" x14ac:dyDescent="0.25">
      <c r="I14484" s="23"/>
    </row>
    <row r="14485" spans="9:9" x14ac:dyDescent="0.25">
      <c r="I14485" s="23"/>
    </row>
    <row r="14486" spans="9:9" x14ac:dyDescent="0.25">
      <c r="I14486" s="23"/>
    </row>
    <row r="14487" spans="9:9" x14ac:dyDescent="0.25">
      <c r="I14487" s="23"/>
    </row>
    <row r="14488" spans="9:9" x14ac:dyDescent="0.25">
      <c r="I14488" s="23"/>
    </row>
    <row r="14489" spans="9:9" x14ac:dyDescent="0.25">
      <c r="I14489" s="23"/>
    </row>
    <row r="14490" spans="9:9" x14ac:dyDescent="0.25">
      <c r="I14490" s="23"/>
    </row>
    <row r="14491" spans="9:9" x14ac:dyDescent="0.25">
      <c r="I14491" s="23"/>
    </row>
    <row r="14492" spans="9:9" x14ac:dyDescent="0.25">
      <c r="I14492" s="23"/>
    </row>
    <row r="14493" spans="9:9" x14ac:dyDescent="0.25">
      <c r="I14493" s="23"/>
    </row>
    <row r="14494" spans="9:9" x14ac:dyDescent="0.25">
      <c r="I14494" s="23"/>
    </row>
    <row r="14495" spans="9:9" x14ac:dyDescent="0.25">
      <c r="I14495" s="23"/>
    </row>
    <row r="14496" spans="9:9" x14ac:dyDescent="0.25">
      <c r="I14496" s="23"/>
    </row>
    <row r="14497" spans="9:9" x14ac:dyDescent="0.25">
      <c r="I14497" s="23"/>
    </row>
    <row r="14498" spans="9:9" x14ac:dyDescent="0.25">
      <c r="I14498" s="23"/>
    </row>
    <row r="14499" spans="9:9" x14ac:dyDescent="0.25">
      <c r="I14499" s="23"/>
    </row>
    <row r="14500" spans="9:9" x14ac:dyDescent="0.25">
      <c r="I14500" s="23"/>
    </row>
    <row r="14501" spans="9:9" x14ac:dyDescent="0.25">
      <c r="I14501" s="23"/>
    </row>
    <row r="14502" spans="9:9" x14ac:dyDescent="0.25">
      <c r="I14502" s="23"/>
    </row>
    <row r="14503" spans="9:9" x14ac:dyDescent="0.25">
      <c r="I14503" s="23"/>
    </row>
    <row r="14504" spans="9:9" x14ac:dyDescent="0.25">
      <c r="I14504" s="23"/>
    </row>
    <row r="14505" spans="9:9" x14ac:dyDescent="0.25">
      <c r="I14505" s="23"/>
    </row>
    <row r="14506" spans="9:9" x14ac:dyDescent="0.25">
      <c r="I14506" s="23"/>
    </row>
    <row r="14507" spans="9:9" x14ac:dyDescent="0.25">
      <c r="I14507" s="23"/>
    </row>
    <row r="14508" spans="9:9" x14ac:dyDescent="0.25">
      <c r="I14508" s="23"/>
    </row>
    <row r="14509" spans="9:9" x14ac:dyDescent="0.25">
      <c r="I14509" s="23"/>
    </row>
    <row r="14510" spans="9:9" x14ac:dyDescent="0.25">
      <c r="I14510" s="23"/>
    </row>
    <row r="14511" spans="9:9" x14ac:dyDescent="0.25">
      <c r="I14511" s="23"/>
    </row>
    <row r="14512" spans="9:9" x14ac:dyDescent="0.25">
      <c r="I14512" s="23"/>
    </row>
    <row r="14513" spans="9:9" x14ac:dyDescent="0.25">
      <c r="I14513" s="23"/>
    </row>
    <row r="14514" spans="9:9" x14ac:dyDescent="0.25">
      <c r="I14514" s="23"/>
    </row>
    <row r="14515" spans="9:9" x14ac:dyDescent="0.25">
      <c r="I14515" s="23"/>
    </row>
    <row r="14516" spans="9:9" x14ac:dyDescent="0.25">
      <c r="I14516" s="23"/>
    </row>
    <row r="14517" spans="9:9" x14ac:dyDescent="0.25">
      <c r="I14517" s="23"/>
    </row>
    <row r="14518" spans="9:9" x14ac:dyDescent="0.25">
      <c r="I14518" s="23"/>
    </row>
    <row r="14519" spans="9:9" x14ac:dyDescent="0.25">
      <c r="I14519" s="23"/>
    </row>
    <row r="14520" spans="9:9" x14ac:dyDescent="0.25">
      <c r="I14520" s="23"/>
    </row>
    <row r="14521" spans="9:9" x14ac:dyDescent="0.25">
      <c r="I14521" s="23"/>
    </row>
    <row r="14522" spans="9:9" x14ac:dyDescent="0.25">
      <c r="I14522" s="23"/>
    </row>
    <row r="14523" spans="9:9" x14ac:dyDescent="0.25">
      <c r="I14523" s="23"/>
    </row>
    <row r="14524" spans="9:9" x14ac:dyDescent="0.25">
      <c r="I14524" s="23"/>
    </row>
    <row r="14525" spans="9:9" x14ac:dyDescent="0.25">
      <c r="I14525" s="23"/>
    </row>
    <row r="14526" spans="9:9" x14ac:dyDescent="0.25">
      <c r="I14526" s="23"/>
    </row>
    <row r="14527" spans="9:9" x14ac:dyDescent="0.25">
      <c r="I14527" s="23"/>
    </row>
    <row r="14528" spans="9:9" x14ac:dyDescent="0.25">
      <c r="I14528" s="23"/>
    </row>
    <row r="14529" spans="9:9" x14ac:dyDescent="0.25">
      <c r="I14529" s="23"/>
    </row>
    <row r="14530" spans="9:9" x14ac:dyDescent="0.25">
      <c r="I14530" s="23"/>
    </row>
    <row r="14531" spans="9:9" x14ac:dyDescent="0.25">
      <c r="I14531" s="23"/>
    </row>
    <row r="14532" spans="9:9" x14ac:dyDescent="0.25">
      <c r="I14532" s="23"/>
    </row>
    <row r="14533" spans="9:9" x14ac:dyDescent="0.25">
      <c r="I14533" s="23"/>
    </row>
    <row r="14534" spans="9:9" x14ac:dyDescent="0.25">
      <c r="I14534" s="23"/>
    </row>
    <row r="14535" spans="9:9" x14ac:dyDescent="0.25">
      <c r="I14535" s="23"/>
    </row>
    <row r="14536" spans="9:9" x14ac:dyDescent="0.25">
      <c r="I14536" s="23"/>
    </row>
    <row r="14537" spans="9:9" x14ac:dyDescent="0.25">
      <c r="I14537" s="23"/>
    </row>
    <row r="14538" spans="9:9" x14ac:dyDescent="0.25">
      <c r="I14538" s="23"/>
    </row>
    <row r="14539" spans="9:9" x14ac:dyDescent="0.25">
      <c r="I14539" s="23"/>
    </row>
    <row r="14540" spans="9:9" x14ac:dyDescent="0.25">
      <c r="I14540" s="23"/>
    </row>
    <row r="14541" spans="9:9" x14ac:dyDescent="0.25">
      <c r="I14541" s="23"/>
    </row>
    <row r="14542" spans="9:9" x14ac:dyDescent="0.25">
      <c r="I14542" s="23"/>
    </row>
    <row r="14543" spans="9:9" x14ac:dyDescent="0.25">
      <c r="I14543" s="23"/>
    </row>
    <row r="14544" spans="9:9" x14ac:dyDescent="0.25">
      <c r="I14544" s="23"/>
    </row>
    <row r="14545" spans="9:9" x14ac:dyDescent="0.25">
      <c r="I14545" s="23"/>
    </row>
    <row r="14546" spans="9:9" x14ac:dyDescent="0.25">
      <c r="I14546" s="23"/>
    </row>
    <row r="14547" spans="9:9" x14ac:dyDescent="0.25">
      <c r="I14547" s="23"/>
    </row>
    <row r="14548" spans="9:9" x14ac:dyDescent="0.25">
      <c r="I14548" s="23"/>
    </row>
    <row r="14549" spans="9:9" x14ac:dyDescent="0.25">
      <c r="I14549" s="23"/>
    </row>
    <row r="14550" spans="9:9" x14ac:dyDescent="0.25">
      <c r="I14550" s="23"/>
    </row>
    <row r="14551" spans="9:9" x14ac:dyDescent="0.25">
      <c r="I14551" s="23"/>
    </row>
    <row r="14552" spans="9:9" x14ac:dyDescent="0.25">
      <c r="I14552" s="23"/>
    </row>
    <row r="14553" spans="9:9" x14ac:dyDescent="0.25">
      <c r="I14553" s="23"/>
    </row>
    <row r="14554" spans="9:9" x14ac:dyDescent="0.25">
      <c r="I14554" s="23"/>
    </row>
    <row r="14555" spans="9:9" x14ac:dyDescent="0.25">
      <c r="I14555" s="23"/>
    </row>
    <row r="14556" spans="9:9" x14ac:dyDescent="0.25">
      <c r="I14556" s="23"/>
    </row>
    <row r="14557" spans="9:9" x14ac:dyDescent="0.25">
      <c r="I14557" s="23"/>
    </row>
    <row r="14558" spans="9:9" x14ac:dyDescent="0.25">
      <c r="I14558" s="23"/>
    </row>
    <row r="14559" spans="9:9" x14ac:dyDescent="0.25">
      <c r="I14559" s="23"/>
    </row>
    <row r="14560" spans="9:9" x14ac:dyDescent="0.25">
      <c r="I14560" s="23"/>
    </row>
    <row r="14561" spans="9:9" x14ac:dyDescent="0.25">
      <c r="I14561" s="23"/>
    </row>
    <row r="14562" spans="9:9" x14ac:dyDescent="0.25">
      <c r="I14562" s="23"/>
    </row>
    <row r="14563" spans="9:9" x14ac:dyDescent="0.25">
      <c r="I14563" s="23"/>
    </row>
    <row r="14564" spans="9:9" x14ac:dyDescent="0.25">
      <c r="I14564" s="23"/>
    </row>
    <row r="14565" spans="9:9" x14ac:dyDescent="0.25">
      <c r="I14565" s="23"/>
    </row>
    <row r="14566" spans="9:9" x14ac:dyDescent="0.25">
      <c r="I14566" s="23"/>
    </row>
    <row r="14567" spans="9:9" x14ac:dyDescent="0.25">
      <c r="I14567" s="23"/>
    </row>
    <row r="14568" spans="9:9" x14ac:dyDescent="0.25">
      <c r="I14568" s="23"/>
    </row>
    <row r="14569" spans="9:9" x14ac:dyDescent="0.25">
      <c r="I14569" s="23"/>
    </row>
    <row r="14570" spans="9:9" x14ac:dyDescent="0.25">
      <c r="I14570" s="23"/>
    </row>
    <row r="14571" spans="9:9" x14ac:dyDescent="0.25">
      <c r="I14571" s="23"/>
    </row>
    <row r="14572" spans="9:9" x14ac:dyDescent="0.25">
      <c r="I14572" s="23"/>
    </row>
    <row r="14573" spans="9:9" x14ac:dyDescent="0.25">
      <c r="I14573" s="23"/>
    </row>
    <row r="14574" spans="9:9" x14ac:dyDescent="0.25">
      <c r="I14574" s="23"/>
    </row>
    <row r="14575" spans="9:9" x14ac:dyDescent="0.25">
      <c r="I14575" s="23"/>
    </row>
    <row r="14576" spans="9:9" x14ac:dyDescent="0.25">
      <c r="I14576" s="23"/>
    </row>
    <row r="14577" spans="9:9" x14ac:dyDescent="0.25">
      <c r="I14577" s="23"/>
    </row>
    <row r="14578" spans="9:9" x14ac:dyDescent="0.25">
      <c r="I14578" s="23"/>
    </row>
    <row r="14579" spans="9:9" x14ac:dyDescent="0.25">
      <c r="I14579" s="23"/>
    </row>
    <row r="14580" spans="9:9" x14ac:dyDescent="0.25">
      <c r="I14580" s="23"/>
    </row>
    <row r="14581" spans="9:9" x14ac:dyDescent="0.25">
      <c r="I14581" s="23"/>
    </row>
    <row r="14582" spans="9:9" x14ac:dyDescent="0.25">
      <c r="I14582" s="23"/>
    </row>
    <row r="14583" spans="9:9" x14ac:dyDescent="0.25">
      <c r="I14583" s="23"/>
    </row>
    <row r="14584" spans="9:9" x14ac:dyDescent="0.25">
      <c r="I14584" s="23"/>
    </row>
    <row r="14585" spans="9:9" x14ac:dyDescent="0.25">
      <c r="I14585" s="23"/>
    </row>
    <row r="14586" spans="9:9" x14ac:dyDescent="0.25">
      <c r="I14586" s="23"/>
    </row>
    <row r="14587" spans="9:9" x14ac:dyDescent="0.25">
      <c r="I14587" s="23"/>
    </row>
    <row r="14588" spans="9:9" x14ac:dyDescent="0.25">
      <c r="I14588" s="23"/>
    </row>
    <row r="14589" spans="9:9" x14ac:dyDescent="0.25">
      <c r="I14589" s="23"/>
    </row>
    <row r="14590" spans="9:9" x14ac:dyDescent="0.25">
      <c r="I14590" s="23"/>
    </row>
    <row r="14591" spans="9:9" x14ac:dyDescent="0.25">
      <c r="I14591" s="23"/>
    </row>
    <row r="14592" spans="9:9" x14ac:dyDescent="0.25">
      <c r="I14592" s="23"/>
    </row>
    <row r="14593" spans="9:9" x14ac:dyDescent="0.25">
      <c r="I14593" s="23"/>
    </row>
    <row r="14594" spans="9:9" x14ac:dyDescent="0.25">
      <c r="I14594" s="23"/>
    </row>
    <row r="14595" spans="9:9" x14ac:dyDescent="0.25">
      <c r="I14595" s="23"/>
    </row>
    <row r="14596" spans="9:9" x14ac:dyDescent="0.25">
      <c r="I14596" s="23"/>
    </row>
    <row r="14597" spans="9:9" x14ac:dyDescent="0.25">
      <c r="I14597" s="23"/>
    </row>
    <row r="14598" spans="9:9" x14ac:dyDescent="0.25">
      <c r="I14598" s="23"/>
    </row>
    <row r="14599" spans="9:9" x14ac:dyDescent="0.25">
      <c r="I14599" s="23"/>
    </row>
    <row r="14600" spans="9:9" x14ac:dyDescent="0.25">
      <c r="I14600" s="23"/>
    </row>
    <row r="14601" spans="9:9" x14ac:dyDescent="0.25">
      <c r="I14601" s="23"/>
    </row>
    <row r="14602" spans="9:9" x14ac:dyDescent="0.25">
      <c r="I14602" s="23"/>
    </row>
    <row r="14603" spans="9:9" x14ac:dyDescent="0.25">
      <c r="I14603" s="23"/>
    </row>
    <row r="14604" spans="9:9" x14ac:dyDescent="0.25">
      <c r="I14604" s="23"/>
    </row>
    <row r="14605" spans="9:9" x14ac:dyDescent="0.25">
      <c r="I14605" s="23"/>
    </row>
    <row r="14606" spans="9:9" x14ac:dyDescent="0.25">
      <c r="I14606" s="23"/>
    </row>
    <row r="14607" spans="9:9" x14ac:dyDescent="0.25">
      <c r="I14607" s="23"/>
    </row>
    <row r="14608" spans="9:9" x14ac:dyDescent="0.25">
      <c r="I14608" s="23"/>
    </row>
    <row r="14609" spans="9:9" x14ac:dyDescent="0.25">
      <c r="I14609" s="23"/>
    </row>
    <row r="14610" spans="9:9" x14ac:dyDescent="0.25">
      <c r="I14610" s="23"/>
    </row>
    <row r="14611" spans="9:9" x14ac:dyDescent="0.25">
      <c r="I14611" s="23"/>
    </row>
    <row r="14612" spans="9:9" x14ac:dyDescent="0.25">
      <c r="I14612" s="23"/>
    </row>
    <row r="14613" spans="9:9" x14ac:dyDescent="0.25">
      <c r="I14613" s="23"/>
    </row>
    <row r="14614" spans="9:9" x14ac:dyDescent="0.25">
      <c r="I14614" s="23"/>
    </row>
    <row r="14615" spans="9:9" x14ac:dyDescent="0.25">
      <c r="I14615" s="23"/>
    </row>
    <row r="14616" spans="9:9" x14ac:dyDescent="0.25">
      <c r="I14616" s="23"/>
    </row>
    <row r="14617" spans="9:9" x14ac:dyDescent="0.25">
      <c r="I14617" s="23"/>
    </row>
    <row r="14618" spans="9:9" x14ac:dyDescent="0.25">
      <c r="I14618" s="23"/>
    </row>
    <row r="14619" spans="9:9" x14ac:dyDescent="0.25">
      <c r="I14619" s="23"/>
    </row>
    <row r="14620" spans="9:9" x14ac:dyDescent="0.25">
      <c r="I14620" s="23"/>
    </row>
    <row r="14621" spans="9:9" x14ac:dyDescent="0.25">
      <c r="I14621" s="23"/>
    </row>
    <row r="14622" spans="9:9" x14ac:dyDescent="0.25">
      <c r="I14622" s="23"/>
    </row>
    <row r="14623" spans="9:9" x14ac:dyDescent="0.25">
      <c r="I14623" s="23"/>
    </row>
    <row r="14624" spans="9:9" x14ac:dyDescent="0.25">
      <c r="I14624" s="23"/>
    </row>
    <row r="14625" spans="9:9" x14ac:dyDescent="0.25">
      <c r="I14625" s="23"/>
    </row>
    <row r="14626" spans="9:9" x14ac:dyDescent="0.25">
      <c r="I14626" s="23"/>
    </row>
    <row r="14627" spans="9:9" x14ac:dyDescent="0.25">
      <c r="I14627" s="23"/>
    </row>
    <row r="14628" spans="9:9" x14ac:dyDescent="0.25">
      <c r="I14628" s="23"/>
    </row>
    <row r="14629" spans="9:9" x14ac:dyDescent="0.25">
      <c r="I14629" s="23"/>
    </row>
    <row r="14630" spans="9:9" x14ac:dyDescent="0.25">
      <c r="I14630" s="23"/>
    </row>
    <row r="14631" spans="9:9" x14ac:dyDescent="0.25">
      <c r="I14631" s="23"/>
    </row>
    <row r="14632" spans="9:9" x14ac:dyDescent="0.25">
      <c r="I14632" s="23"/>
    </row>
    <row r="14633" spans="9:9" x14ac:dyDescent="0.25">
      <c r="I14633" s="23"/>
    </row>
    <row r="14634" spans="9:9" x14ac:dyDescent="0.25">
      <c r="I14634" s="23"/>
    </row>
    <row r="14635" spans="9:9" x14ac:dyDescent="0.25">
      <c r="I14635" s="23"/>
    </row>
    <row r="14636" spans="9:9" x14ac:dyDescent="0.25">
      <c r="I14636" s="23"/>
    </row>
    <row r="14637" spans="9:9" x14ac:dyDescent="0.25">
      <c r="I14637" s="23"/>
    </row>
    <row r="14638" spans="9:9" x14ac:dyDescent="0.25">
      <c r="I14638" s="23"/>
    </row>
    <row r="14639" spans="9:9" x14ac:dyDescent="0.25">
      <c r="I14639" s="23"/>
    </row>
    <row r="14640" spans="9:9" x14ac:dyDescent="0.25">
      <c r="I14640" s="23"/>
    </row>
    <row r="14641" spans="9:9" x14ac:dyDescent="0.25">
      <c r="I14641" s="23"/>
    </row>
    <row r="14642" spans="9:9" x14ac:dyDescent="0.25">
      <c r="I14642" s="23"/>
    </row>
    <row r="14643" spans="9:9" x14ac:dyDescent="0.25">
      <c r="I14643" s="23"/>
    </row>
    <row r="14644" spans="9:9" x14ac:dyDescent="0.25">
      <c r="I14644" s="23"/>
    </row>
    <row r="14645" spans="9:9" x14ac:dyDescent="0.25">
      <c r="I14645" s="23"/>
    </row>
    <row r="14646" spans="9:9" x14ac:dyDescent="0.25">
      <c r="I14646" s="23"/>
    </row>
    <row r="14647" spans="9:9" x14ac:dyDescent="0.25">
      <c r="I14647" s="23"/>
    </row>
    <row r="14648" spans="9:9" x14ac:dyDescent="0.25">
      <c r="I14648" s="23"/>
    </row>
    <row r="14649" spans="9:9" x14ac:dyDescent="0.25">
      <c r="I14649" s="23"/>
    </row>
    <row r="14650" spans="9:9" x14ac:dyDescent="0.25">
      <c r="I14650" s="23"/>
    </row>
    <row r="14651" spans="9:9" x14ac:dyDescent="0.25">
      <c r="I14651" s="23"/>
    </row>
    <row r="14652" spans="9:9" x14ac:dyDescent="0.25">
      <c r="I14652" s="23"/>
    </row>
    <row r="14653" spans="9:9" x14ac:dyDescent="0.25">
      <c r="I14653" s="23"/>
    </row>
    <row r="14654" spans="9:9" x14ac:dyDescent="0.25">
      <c r="I14654" s="23"/>
    </row>
    <row r="14655" spans="9:9" x14ac:dyDescent="0.25">
      <c r="I14655" s="23"/>
    </row>
    <row r="14656" spans="9:9" x14ac:dyDescent="0.25">
      <c r="I14656" s="23"/>
    </row>
    <row r="14657" spans="9:9" x14ac:dyDescent="0.25">
      <c r="I14657" s="23"/>
    </row>
    <row r="14658" spans="9:9" x14ac:dyDescent="0.25">
      <c r="I14658" s="23"/>
    </row>
    <row r="14659" spans="9:9" x14ac:dyDescent="0.25">
      <c r="I14659" s="23"/>
    </row>
    <row r="14660" spans="9:9" x14ac:dyDescent="0.25">
      <c r="I14660" s="23"/>
    </row>
    <row r="14661" spans="9:9" x14ac:dyDescent="0.25">
      <c r="I14661" s="23"/>
    </row>
    <row r="14662" spans="9:9" x14ac:dyDescent="0.25">
      <c r="I14662" s="23"/>
    </row>
    <row r="14663" spans="9:9" x14ac:dyDescent="0.25">
      <c r="I14663" s="23"/>
    </row>
    <row r="14664" spans="9:9" x14ac:dyDescent="0.25">
      <c r="I14664" s="23"/>
    </row>
    <row r="14665" spans="9:9" x14ac:dyDescent="0.25">
      <c r="I14665" s="23"/>
    </row>
    <row r="14666" spans="9:9" x14ac:dyDescent="0.25">
      <c r="I14666" s="23"/>
    </row>
    <row r="14667" spans="9:9" x14ac:dyDescent="0.25">
      <c r="I14667" s="23"/>
    </row>
    <row r="14668" spans="9:9" x14ac:dyDescent="0.25">
      <c r="I14668" s="23"/>
    </row>
    <row r="14669" spans="9:9" x14ac:dyDescent="0.25">
      <c r="I14669" s="23"/>
    </row>
    <row r="14670" spans="9:9" x14ac:dyDescent="0.25">
      <c r="I14670" s="23"/>
    </row>
    <row r="14671" spans="9:9" x14ac:dyDescent="0.25">
      <c r="I14671" s="23"/>
    </row>
    <row r="14672" spans="9:9" x14ac:dyDescent="0.25">
      <c r="I14672" s="23"/>
    </row>
    <row r="14673" spans="9:9" x14ac:dyDescent="0.25">
      <c r="I14673" s="23"/>
    </row>
    <row r="14674" spans="9:9" x14ac:dyDescent="0.25">
      <c r="I14674" s="23"/>
    </row>
    <row r="14675" spans="9:9" x14ac:dyDescent="0.25">
      <c r="I14675" s="23"/>
    </row>
    <row r="14676" spans="9:9" x14ac:dyDescent="0.25">
      <c r="I14676" s="23"/>
    </row>
    <row r="14677" spans="9:9" x14ac:dyDescent="0.25">
      <c r="I14677" s="23"/>
    </row>
    <row r="14678" spans="9:9" x14ac:dyDescent="0.25">
      <c r="I14678" s="23"/>
    </row>
    <row r="14679" spans="9:9" x14ac:dyDescent="0.25">
      <c r="I14679" s="23"/>
    </row>
    <row r="14680" spans="9:9" x14ac:dyDescent="0.25">
      <c r="I14680" s="23"/>
    </row>
    <row r="14681" spans="9:9" x14ac:dyDescent="0.25">
      <c r="I14681" s="23"/>
    </row>
    <row r="14682" spans="9:9" x14ac:dyDescent="0.25">
      <c r="I14682" s="23"/>
    </row>
    <row r="14683" spans="9:9" x14ac:dyDescent="0.25">
      <c r="I14683" s="23"/>
    </row>
    <row r="14684" spans="9:9" x14ac:dyDescent="0.25">
      <c r="I14684" s="23"/>
    </row>
    <row r="14685" spans="9:9" x14ac:dyDescent="0.25">
      <c r="I14685" s="23"/>
    </row>
    <row r="14686" spans="9:9" x14ac:dyDescent="0.25">
      <c r="I14686" s="23"/>
    </row>
    <row r="14687" spans="9:9" x14ac:dyDescent="0.25">
      <c r="I14687" s="23"/>
    </row>
    <row r="14688" spans="9:9" x14ac:dyDescent="0.25">
      <c r="I14688" s="23"/>
    </row>
    <row r="14689" spans="9:9" x14ac:dyDescent="0.25">
      <c r="I14689" s="23"/>
    </row>
    <row r="14690" spans="9:9" x14ac:dyDescent="0.25">
      <c r="I14690" s="23"/>
    </row>
    <row r="14691" spans="9:9" x14ac:dyDescent="0.25">
      <c r="I14691" s="23"/>
    </row>
    <row r="14692" spans="9:9" x14ac:dyDescent="0.25">
      <c r="I14692" s="23"/>
    </row>
    <row r="14693" spans="9:9" x14ac:dyDescent="0.25">
      <c r="I14693" s="23"/>
    </row>
    <row r="14694" spans="9:9" x14ac:dyDescent="0.25">
      <c r="I14694" s="23"/>
    </row>
    <row r="14695" spans="9:9" x14ac:dyDescent="0.25">
      <c r="I14695" s="23"/>
    </row>
    <row r="14696" spans="9:9" x14ac:dyDescent="0.25">
      <c r="I14696" s="23"/>
    </row>
    <row r="14697" spans="9:9" x14ac:dyDescent="0.25">
      <c r="I14697" s="23"/>
    </row>
    <row r="14698" spans="9:9" x14ac:dyDescent="0.25">
      <c r="I14698" s="23"/>
    </row>
    <row r="14699" spans="9:9" x14ac:dyDescent="0.25">
      <c r="I14699" s="23"/>
    </row>
    <row r="14700" spans="9:9" x14ac:dyDescent="0.25">
      <c r="I14700" s="23"/>
    </row>
    <row r="14701" spans="9:9" x14ac:dyDescent="0.25">
      <c r="I14701" s="23"/>
    </row>
    <row r="14702" spans="9:9" x14ac:dyDescent="0.25">
      <c r="I14702" s="23"/>
    </row>
    <row r="14703" spans="9:9" x14ac:dyDescent="0.25">
      <c r="I14703" s="23"/>
    </row>
    <row r="14704" spans="9:9" x14ac:dyDescent="0.25">
      <c r="I14704" s="23"/>
    </row>
    <row r="14705" spans="9:9" x14ac:dyDescent="0.25">
      <c r="I14705" s="23"/>
    </row>
    <row r="14706" spans="9:9" x14ac:dyDescent="0.25">
      <c r="I14706" s="23"/>
    </row>
    <row r="14707" spans="9:9" x14ac:dyDescent="0.25">
      <c r="I14707" s="23"/>
    </row>
    <row r="14708" spans="9:9" x14ac:dyDescent="0.25">
      <c r="I14708" s="23"/>
    </row>
    <row r="14709" spans="9:9" x14ac:dyDescent="0.25">
      <c r="I14709" s="23"/>
    </row>
    <row r="14710" spans="9:9" x14ac:dyDescent="0.25">
      <c r="I14710" s="23"/>
    </row>
    <row r="14711" spans="9:9" x14ac:dyDescent="0.25">
      <c r="I14711" s="23"/>
    </row>
    <row r="14712" spans="9:9" x14ac:dyDescent="0.25">
      <c r="I14712" s="23"/>
    </row>
    <row r="14713" spans="9:9" x14ac:dyDescent="0.25">
      <c r="I14713" s="23"/>
    </row>
    <row r="14714" spans="9:9" x14ac:dyDescent="0.25">
      <c r="I14714" s="23"/>
    </row>
    <row r="14715" spans="9:9" x14ac:dyDescent="0.25">
      <c r="I14715" s="23"/>
    </row>
    <row r="14716" spans="9:9" x14ac:dyDescent="0.25">
      <c r="I14716" s="23"/>
    </row>
    <row r="14717" spans="9:9" x14ac:dyDescent="0.25">
      <c r="I14717" s="23"/>
    </row>
    <row r="14718" spans="9:9" x14ac:dyDescent="0.25">
      <c r="I14718" s="23"/>
    </row>
    <row r="14719" spans="9:9" x14ac:dyDescent="0.25">
      <c r="I14719" s="23"/>
    </row>
    <row r="14720" spans="9:9" x14ac:dyDescent="0.25">
      <c r="I14720" s="23"/>
    </row>
    <row r="14721" spans="9:9" x14ac:dyDescent="0.25">
      <c r="I14721" s="23"/>
    </row>
    <row r="14722" spans="9:9" x14ac:dyDescent="0.25">
      <c r="I14722" s="23"/>
    </row>
    <row r="14723" spans="9:9" x14ac:dyDescent="0.25">
      <c r="I14723" s="23"/>
    </row>
    <row r="14724" spans="9:9" x14ac:dyDescent="0.25">
      <c r="I14724" s="23"/>
    </row>
    <row r="14725" spans="9:9" x14ac:dyDescent="0.25">
      <c r="I14725" s="23"/>
    </row>
    <row r="14726" spans="9:9" x14ac:dyDescent="0.25">
      <c r="I14726" s="23"/>
    </row>
    <row r="14727" spans="9:9" x14ac:dyDescent="0.25">
      <c r="I14727" s="23"/>
    </row>
    <row r="14728" spans="9:9" x14ac:dyDescent="0.25">
      <c r="I14728" s="23"/>
    </row>
    <row r="14729" spans="9:9" x14ac:dyDescent="0.25">
      <c r="I14729" s="23"/>
    </row>
    <row r="14730" spans="9:9" x14ac:dyDescent="0.25">
      <c r="I14730" s="23"/>
    </row>
    <row r="14731" spans="9:9" x14ac:dyDescent="0.25">
      <c r="I14731" s="23"/>
    </row>
    <row r="14732" spans="9:9" x14ac:dyDescent="0.25">
      <c r="I14732" s="23"/>
    </row>
    <row r="14733" spans="9:9" x14ac:dyDescent="0.25">
      <c r="I14733" s="23"/>
    </row>
    <row r="14734" spans="9:9" x14ac:dyDescent="0.25">
      <c r="I14734" s="23"/>
    </row>
    <row r="14735" spans="9:9" x14ac:dyDescent="0.25">
      <c r="I14735" s="23"/>
    </row>
    <row r="14736" spans="9:9" x14ac:dyDescent="0.25">
      <c r="I14736" s="23"/>
    </row>
    <row r="14737" spans="9:9" x14ac:dyDescent="0.25">
      <c r="I14737" s="23"/>
    </row>
    <row r="14738" spans="9:9" x14ac:dyDescent="0.25">
      <c r="I14738" s="23"/>
    </row>
    <row r="14739" spans="9:9" x14ac:dyDescent="0.25">
      <c r="I14739" s="23"/>
    </row>
    <row r="14740" spans="9:9" x14ac:dyDescent="0.25">
      <c r="I14740" s="23"/>
    </row>
    <row r="14741" spans="9:9" x14ac:dyDescent="0.25">
      <c r="I14741" s="23"/>
    </row>
    <row r="14742" spans="9:9" x14ac:dyDescent="0.25">
      <c r="I14742" s="23"/>
    </row>
    <row r="14743" spans="9:9" x14ac:dyDescent="0.25">
      <c r="I14743" s="23"/>
    </row>
    <row r="14744" spans="9:9" x14ac:dyDescent="0.25">
      <c r="I14744" s="23"/>
    </row>
    <row r="14745" spans="9:9" x14ac:dyDescent="0.25">
      <c r="I14745" s="23"/>
    </row>
    <row r="14746" spans="9:9" x14ac:dyDescent="0.25">
      <c r="I14746" s="23"/>
    </row>
    <row r="14747" spans="9:9" x14ac:dyDescent="0.25">
      <c r="I14747" s="23"/>
    </row>
    <row r="14748" spans="9:9" x14ac:dyDescent="0.25">
      <c r="I14748" s="23"/>
    </row>
    <row r="14749" spans="9:9" x14ac:dyDescent="0.25">
      <c r="I14749" s="23"/>
    </row>
    <row r="14750" spans="9:9" x14ac:dyDescent="0.25">
      <c r="I14750" s="23"/>
    </row>
    <row r="14751" spans="9:9" x14ac:dyDescent="0.25">
      <c r="I14751" s="23"/>
    </row>
    <row r="14752" spans="9:9" x14ac:dyDescent="0.25">
      <c r="I14752" s="23"/>
    </row>
    <row r="14753" spans="9:9" x14ac:dyDescent="0.25">
      <c r="I14753" s="23"/>
    </row>
    <row r="14754" spans="9:9" x14ac:dyDescent="0.25">
      <c r="I14754" s="23"/>
    </row>
    <row r="14755" spans="9:9" x14ac:dyDescent="0.25">
      <c r="I14755" s="23"/>
    </row>
    <row r="14756" spans="9:9" x14ac:dyDescent="0.25">
      <c r="I14756" s="23"/>
    </row>
    <row r="14757" spans="9:9" x14ac:dyDescent="0.25">
      <c r="I14757" s="23"/>
    </row>
    <row r="14758" spans="9:9" x14ac:dyDescent="0.25">
      <c r="I14758" s="23"/>
    </row>
    <row r="14759" spans="9:9" x14ac:dyDescent="0.25">
      <c r="I14759" s="23"/>
    </row>
    <row r="14760" spans="9:9" x14ac:dyDescent="0.25">
      <c r="I14760" s="23"/>
    </row>
    <row r="14761" spans="9:9" x14ac:dyDescent="0.25">
      <c r="I14761" s="23"/>
    </row>
    <row r="14762" spans="9:9" x14ac:dyDescent="0.25">
      <c r="I14762" s="23"/>
    </row>
    <row r="14763" spans="9:9" x14ac:dyDescent="0.25">
      <c r="I14763" s="23"/>
    </row>
    <row r="14764" spans="9:9" x14ac:dyDescent="0.25">
      <c r="I14764" s="23"/>
    </row>
    <row r="14765" spans="9:9" x14ac:dyDescent="0.25">
      <c r="I14765" s="23"/>
    </row>
    <row r="14766" spans="9:9" x14ac:dyDescent="0.25">
      <c r="I14766" s="23"/>
    </row>
    <row r="14767" spans="9:9" x14ac:dyDescent="0.25">
      <c r="I14767" s="23"/>
    </row>
    <row r="14768" spans="9:9" x14ac:dyDescent="0.25">
      <c r="I14768" s="23"/>
    </row>
    <row r="14769" spans="9:9" x14ac:dyDescent="0.25">
      <c r="I14769" s="23"/>
    </row>
    <row r="14770" spans="9:9" x14ac:dyDescent="0.25">
      <c r="I14770" s="23"/>
    </row>
    <row r="14771" spans="9:9" x14ac:dyDescent="0.25">
      <c r="I14771" s="23"/>
    </row>
    <row r="14772" spans="9:9" x14ac:dyDescent="0.25">
      <c r="I14772" s="23"/>
    </row>
    <row r="14773" spans="9:9" x14ac:dyDescent="0.25">
      <c r="I14773" s="23"/>
    </row>
    <row r="14774" spans="9:9" x14ac:dyDescent="0.25">
      <c r="I14774" s="23"/>
    </row>
    <row r="14775" spans="9:9" x14ac:dyDescent="0.25">
      <c r="I14775" s="23"/>
    </row>
    <row r="14776" spans="9:9" x14ac:dyDescent="0.25">
      <c r="I14776" s="23"/>
    </row>
    <row r="14777" spans="9:9" x14ac:dyDescent="0.25">
      <c r="I14777" s="23"/>
    </row>
    <row r="14778" spans="9:9" x14ac:dyDescent="0.25">
      <c r="I14778" s="23"/>
    </row>
    <row r="14779" spans="9:9" x14ac:dyDescent="0.25">
      <c r="I14779" s="23"/>
    </row>
    <row r="14780" spans="9:9" x14ac:dyDescent="0.25">
      <c r="I14780" s="23"/>
    </row>
    <row r="14781" spans="9:9" x14ac:dyDescent="0.25">
      <c r="I14781" s="23"/>
    </row>
    <row r="14782" spans="9:9" x14ac:dyDescent="0.25">
      <c r="I14782" s="23"/>
    </row>
    <row r="14783" spans="9:9" x14ac:dyDescent="0.25">
      <c r="I14783" s="23"/>
    </row>
    <row r="14784" spans="9:9" x14ac:dyDescent="0.25">
      <c r="I14784" s="23"/>
    </row>
    <row r="14785" spans="9:9" x14ac:dyDescent="0.25">
      <c r="I14785" s="23"/>
    </row>
    <row r="14786" spans="9:9" x14ac:dyDescent="0.25">
      <c r="I14786" s="23"/>
    </row>
    <row r="14787" spans="9:9" x14ac:dyDescent="0.25">
      <c r="I14787" s="23"/>
    </row>
    <row r="14788" spans="9:9" x14ac:dyDescent="0.25">
      <c r="I14788" s="23"/>
    </row>
    <row r="14789" spans="9:9" x14ac:dyDescent="0.25">
      <c r="I14789" s="23"/>
    </row>
    <row r="14790" spans="9:9" x14ac:dyDescent="0.25">
      <c r="I14790" s="23"/>
    </row>
    <row r="14791" spans="9:9" x14ac:dyDescent="0.25">
      <c r="I14791" s="23"/>
    </row>
    <row r="14792" spans="9:9" x14ac:dyDescent="0.25">
      <c r="I14792" s="23"/>
    </row>
    <row r="14793" spans="9:9" x14ac:dyDescent="0.25">
      <c r="I14793" s="23"/>
    </row>
    <row r="14794" spans="9:9" x14ac:dyDescent="0.25">
      <c r="I14794" s="23"/>
    </row>
    <row r="14795" spans="9:9" x14ac:dyDescent="0.25">
      <c r="I14795" s="23"/>
    </row>
    <row r="14796" spans="9:9" x14ac:dyDescent="0.25">
      <c r="I14796" s="23"/>
    </row>
    <row r="14797" spans="9:9" x14ac:dyDescent="0.25">
      <c r="I14797" s="23"/>
    </row>
    <row r="14798" spans="9:9" x14ac:dyDescent="0.25">
      <c r="I14798" s="23"/>
    </row>
    <row r="14799" spans="9:9" x14ac:dyDescent="0.25">
      <c r="I14799" s="23"/>
    </row>
    <row r="14800" spans="9:9" x14ac:dyDescent="0.25">
      <c r="I14800" s="23"/>
    </row>
    <row r="14801" spans="9:9" x14ac:dyDescent="0.25">
      <c r="I14801" s="23"/>
    </row>
    <row r="14802" spans="9:9" x14ac:dyDescent="0.25">
      <c r="I14802" s="23"/>
    </row>
    <row r="14803" spans="9:9" x14ac:dyDescent="0.25">
      <c r="I14803" s="23"/>
    </row>
    <row r="14804" spans="9:9" x14ac:dyDescent="0.25">
      <c r="I14804" s="23"/>
    </row>
    <row r="14805" spans="9:9" x14ac:dyDescent="0.25">
      <c r="I14805" s="23"/>
    </row>
    <row r="14806" spans="9:9" x14ac:dyDescent="0.25">
      <c r="I14806" s="23"/>
    </row>
    <row r="14807" spans="9:9" x14ac:dyDescent="0.25">
      <c r="I14807" s="23"/>
    </row>
    <row r="14808" spans="9:9" x14ac:dyDescent="0.25">
      <c r="I14808" s="23"/>
    </row>
    <row r="14809" spans="9:9" x14ac:dyDescent="0.25">
      <c r="I14809" s="23"/>
    </row>
    <row r="14810" spans="9:9" x14ac:dyDescent="0.25">
      <c r="I14810" s="23"/>
    </row>
    <row r="14811" spans="9:9" x14ac:dyDescent="0.25">
      <c r="I14811" s="23"/>
    </row>
    <row r="14812" spans="9:9" x14ac:dyDescent="0.25">
      <c r="I14812" s="23"/>
    </row>
    <row r="14813" spans="9:9" x14ac:dyDescent="0.25">
      <c r="I14813" s="23"/>
    </row>
    <row r="14814" spans="9:9" x14ac:dyDescent="0.25">
      <c r="I14814" s="23"/>
    </row>
    <row r="14815" spans="9:9" x14ac:dyDescent="0.25">
      <c r="I14815" s="23"/>
    </row>
    <row r="14816" spans="9:9" x14ac:dyDescent="0.25">
      <c r="I14816" s="23"/>
    </row>
    <row r="14817" spans="9:9" x14ac:dyDescent="0.25">
      <c r="I14817" s="23"/>
    </row>
    <row r="14818" spans="9:9" x14ac:dyDescent="0.25">
      <c r="I14818" s="23"/>
    </row>
    <row r="14819" spans="9:9" x14ac:dyDescent="0.25">
      <c r="I14819" s="23"/>
    </row>
    <row r="14820" spans="9:9" x14ac:dyDescent="0.25">
      <c r="I14820" s="23"/>
    </row>
    <row r="14821" spans="9:9" x14ac:dyDescent="0.25">
      <c r="I14821" s="23"/>
    </row>
    <row r="14822" spans="9:9" x14ac:dyDescent="0.25">
      <c r="I14822" s="23"/>
    </row>
    <row r="14823" spans="9:9" x14ac:dyDescent="0.25">
      <c r="I14823" s="23"/>
    </row>
    <row r="14824" spans="9:9" x14ac:dyDescent="0.25">
      <c r="I14824" s="23"/>
    </row>
    <row r="14825" spans="9:9" x14ac:dyDescent="0.25">
      <c r="I14825" s="23"/>
    </row>
    <row r="14826" spans="9:9" x14ac:dyDescent="0.25">
      <c r="I14826" s="23"/>
    </row>
    <row r="14827" spans="9:9" x14ac:dyDescent="0.25">
      <c r="I14827" s="23"/>
    </row>
    <row r="14828" spans="9:9" x14ac:dyDescent="0.25">
      <c r="I14828" s="23"/>
    </row>
    <row r="14829" spans="9:9" x14ac:dyDescent="0.25">
      <c r="I14829" s="23"/>
    </row>
    <row r="14830" spans="9:9" x14ac:dyDescent="0.25">
      <c r="I14830" s="23"/>
    </row>
    <row r="14831" spans="9:9" x14ac:dyDescent="0.25">
      <c r="I14831" s="23"/>
    </row>
    <row r="14832" spans="9:9" x14ac:dyDescent="0.25">
      <c r="I14832" s="23"/>
    </row>
    <row r="14833" spans="9:9" x14ac:dyDescent="0.25">
      <c r="I14833" s="23"/>
    </row>
    <row r="14834" spans="9:9" x14ac:dyDescent="0.25">
      <c r="I14834" s="23"/>
    </row>
    <row r="14835" spans="9:9" x14ac:dyDescent="0.25">
      <c r="I14835" s="23"/>
    </row>
    <row r="14836" spans="9:9" x14ac:dyDescent="0.25">
      <c r="I14836" s="23"/>
    </row>
    <row r="14837" spans="9:9" x14ac:dyDescent="0.25">
      <c r="I14837" s="23"/>
    </row>
    <row r="14838" spans="9:9" x14ac:dyDescent="0.25">
      <c r="I14838" s="23"/>
    </row>
    <row r="14839" spans="9:9" x14ac:dyDescent="0.25">
      <c r="I14839" s="23"/>
    </row>
    <row r="14840" spans="9:9" x14ac:dyDescent="0.25">
      <c r="I14840" s="23"/>
    </row>
    <row r="14841" spans="9:9" x14ac:dyDescent="0.25">
      <c r="I14841" s="23"/>
    </row>
    <row r="14842" spans="9:9" x14ac:dyDescent="0.25">
      <c r="I14842" s="23"/>
    </row>
    <row r="14843" spans="9:9" x14ac:dyDescent="0.25">
      <c r="I14843" s="23"/>
    </row>
    <row r="14844" spans="9:9" x14ac:dyDescent="0.25">
      <c r="I14844" s="23"/>
    </row>
    <row r="14845" spans="9:9" x14ac:dyDescent="0.25">
      <c r="I14845" s="23"/>
    </row>
    <row r="14846" spans="9:9" x14ac:dyDescent="0.25">
      <c r="I14846" s="23"/>
    </row>
    <row r="14847" spans="9:9" x14ac:dyDescent="0.25">
      <c r="I14847" s="23"/>
    </row>
    <row r="14848" spans="9:9" x14ac:dyDescent="0.25">
      <c r="I14848" s="23"/>
    </row>
    <row r="14849" spans="9:9" x14ac:dyDescent="0.25">
      <c r="I14849" s="23"/>
    </row>
    <row r="14850" spans="9:9" x14ac:dyDescent="0.25">
      <c r="I14850" s="23"/>
    </row>
    <row r="14851" spans="9:9" x14ac:dyDescent="0.25">
      <c r="I14851" s="23"/>
    </row>
    <row r="14852" spans="9:9" x14ac:dyDescent="0.25">
      <c r="I14852" s="23"/>
    </row>
    <row r="14853" spans="9:9" x14ac:dyDescent="0.25">
      <c r="I14853" s="23"/>
    </row>
    <row r="14854" spans="9:9" x14ac:dyDescent="0.25">
      <c r="I14854" s="23"/>
    </row>
    <row r="14855" spans="9:9" x14ac:dyDescent="0.25">
      <c r="I14855" s="23"/>
    </row>
    <row r="14856" spans="9:9" x14ac:dyDescent="0.25">
      <c r="I14856" s="23"/>
    </row>
    <row r="14857" spans="9:9" x14ac:dyDescent="0.25">
      <c r="I14857" s="23"/>
    </row>
    <row r="14858" spans="9:9" x14ac:dyDescent="0.25">
      <c r="I14858" s="23"/>
    </row>
    <row r="14859" spans="9:9" x14ac:dyDescent="0.25">
      <c r="I14859" s="23"/>
    </row>
    <row r="14860" spans="9:9" x14ac:dyDescent="0.25">
      <c r="I14860" s="23"/>
    </row>
    <row r="14861" spans="9:9" x14ac:dyDescent="0.25">
      <c r="I14861" s="23"/>
    </row>
    <row r="14862" spans="9:9" x14ac:dyDescent="0.25">
      <c r="I14862" s="23"/>
    </row>
    <row r="14863" spans="9:9" x14ac:dyDescent="0.25">
      <c r="I14863" s="23"/>
    </row>
    <row r="14864" spans="9:9" x14ac:dyDescent="0.25">
      <c r="I14864" s="23"/>
    </row>
    <row r="14865" spans="9:9" x14ac:dyDescent="0.25">
      <c r="I14865" s="23"/>
    </row>
    <row r="14866" spans="9:9" x14ac:dyDescent="0.25">
      <c r="I14866" s="23"/>
    </row>
    <row r="14867" spans="9:9" x14ac:dyDescent="0.25">
      <c r="I14867" s="23"/>
    </row>
    <row r="14868" spans="9:9" x14ac:dyDescent="0.25">
      <c r="I14868" s="23"/>
    </row>
    <row r="14869" spans="9:9" x14ac:dyDescent="0.25">
      <c r="I14869" s="23"/>
    </row>
    <row r="14870" spans="9:9" x14ac:dyDescent="0.25">
      <c r="I14870" s="23"/>
    </row>
    <row r="14871" spans="9:9" x14ac:dyDescent="0.25">
      <c r="I14871" s="23"/>
    </row>
    <row r="14872" spans="9:9" x14ac:dyDescent="0.25">
      <c r="I14872" s="23"/>
    </row>
    <row r="14873" spans="9:9" x14ac:dyDescent="0.25">
      <c r="I14873" s="23"/>
    </row>
    <row r="14874" spans="9:9" x14ac:dyDescent="0.25">
      <c r="I14874" s="23"/>
    </row>
    <row r="14875" spans="9:9" x14ac:dyDescent="0.25">
      <c r="I14875" s="23"/>
    </row>
    <row r="14876" spans="9:9" x14ac:dyDescent="0.25">
      <c r="I14876" s="23"/>
    </row>
    <row r="14877" spans="9:9" x14ac:dyDescent="0.25">
      <c r="I14877" s="23"/>
    </row>
    <row r="14878" spans="9:9" x14ac:dyDescent="0.25">
      <c r="I14878" s="23"/>
    </row>
    <row r="14879" spans="9:9" x14ac:dyDescent="0.25">
      <c r="I14879" s="23"/>
    </row>
    <row r="14880" spans="9:9" x14ac:dyDescent="0.25">
      <c r="I14880" s="23"/>
    </row>
    <row r="14881" spans="9:9" x14ac:dyDescent="0.25">
      <c r="I14881" s="23"/>
    </row>
    <row r="14882" spans="9:9" x14ac:dyDescent="0.25">
      <c r="I14882" s="23"/>
    </row>
    <row r="14883" spans="9:9" x14ac:dyDescent="0.25">
      <c r="I14883" s="23"/>
    </row>
    <row r="14884" spans="9:9" x14ac:dyDescent="0.25">
      <c r="I14884" s="23"/>
    </row>
    <row r="14885" spans="9:9" x14ac:dyDescent="0.25">
      <c r="I14885" s="23"/>
    </row>
    <row r="14886" spans="9:9" x14ac:dyDescent="0.25">
      <c r="I14886" s="23"/>
    </row>
    <row r="14887" spans="9:9" x14ac:dyDescent="0.25">
      <c r="I14887" s="23"/>
    </row>
    <row r="14888" spans="9:9" x14ac:dyDescent="0.25">
      <c r="I14888" s="23"/>
    </row>
    <row r="14889" spans="9:9" x14ac:dyDescent="0.25">
      <c r="I14889" s="23"/>
    </row>
    <row r="14890" spans="9:9" x14ac:dyDescent="0.25">
      <c r="I14890" s="23"/>
    </row>
    <row r="14891" spans="9:9" x14ac:dyDescent="0.25">
      <c r="I14891" s="23"/>
    </row>
    <row r="14892" spans="9:9" x14ac:dyDescent="0.25">
      <c r="I14892" s="23"/>
    </row>
    <row r="14893" spans="9:9" x14ac:dyDescent="0.25">
      <c r="I14893" s="23"/>
    </row>
    <row r="14894" spans="9:9" x14ac:dyDescent="0.25">
      <c r="I14894" s="23"/>
    </row>
    <row r="14895" spans="9:9" x14ac:dyDescent="0.25">
      <c r="I14895" s="23"/>
    </row>
    <row r="14896" spans="9:9" x14ac:dyDescent="0.25">
      <c r="I14896" s="23"/>
    </row>
    <row r="14897" spans="9:9" x14ac:dyDescent="0.25">
      <c r="I14897" s="23"/>
    </row>
    <row r="14898" spans="9:9" x14ac:dyDescent="0.25">
      <c r="I14898" s="23"/>
    </row>
    <row r="14899" spans="9:9" x14ac:dyDescent="0.25">
      <c r="I14899" s="23"/>
    </row>
    <row r="14900" spans="9:9" x14ac:dyDescent="0.25">
      <c r="I14900" s="23"/>
    </row>
    <row r="14901" spans="9:9" x14ac:dyDescent="0.25">
      <c r="I14901" s="23"/>
    </row>
    <row r="14902" spans="9:9" x14ac:dyDescent="0.25">
      <c r="I14902" s="23"/>
    </row>
    <row r="14903" spans="9:9" x14ac:dyDescent="0.25">
      <c r="I14903" s="23"/>
    </row>
    <row r="14904" spans="9:9" x14ac:dyDescent="0.25">
      <c r="I14904" s="23"/>
    </row>
    <row r="14905" spans="9:9" x14ac:dyDescent="0.25">
      <c r="I14905" s="23"/>
    </row>
    <row r="14906" spans="9:9" x14ac:dyDescent="0.25">
      <c r="I14906" s="23"/>
    </row>
    <row r="14907" spans="9:9" x14ac:dyDescent="0.25">
      <c r="I14907" s="23"/>
    </row>
    <row r="14908" spans="9:9" x14ac:dyDescent="0.25">
      <c r="I14908" s="23"/>
    </row>
    <row r="14909" spans="9:9" x14ac:dyDescent="0.25">
      <c r="I14909" s="23"/>
    </row>
    <row r="14910" spans="9:9" x14ac:dyDescent="0.25">
      <c r="I14910" s="23"/>
    </row>
    <row r="14911" spans="9:9" x14ac:dyDescent="0.25">
      <c r="I14911" s="23"/>
    </row>
    <row r="14912" spans="9:9" x14ac:dyDescent="0.25">
      <c r="I14912" s="23"/>
    </row>
    <row r="14913" spans="9:9" x14ac:dyDescent="0.25">
      <c r="I14913" s="23"/>
    </row>
    <row r="14914" spans="9:9" x14ac:dyDescent="0.25">
      <c r="I14914" s="23"/>
    </row>
    <row r="14915" spans="9:9" x14ac:dyDescent="0.25">
      <c r="I14915" s="23"/>
    </row>
    <row r="14916" spans="9:9" x14ac:dyDescent="0.25">
      <c r="I14916" s="23"/>
    </row>
    <row r="14917" spans="9:9" x14ac:dyDescent="0.25">
      <c r="I14917" s="23"/>
    </row>
    <row r="14918" spans="9:9" x14ac:dyDescent="0.25">
      <c r="I14918" s="23"/>
    </row>
    <row r="14919" spans="9:9" x14ac:dyDescent="0.25">
      <c r="I14919" s="23"/>
    </row>
    <row r="14920" spans="9:9" x14ac:dyDescent="0.25">
      <c r="I14920" s="23"/>
    </row>
    <row r="14921" spans="9:9" x14ac:dyDescent="0.25">
      <c r="I14921" s="23"/>
    </row>
    <row r="14922" spans="9:9" x14ac:dyDescent="0.25">
      <c r="I14922" s="23"/>
    </row>
    <row r="14923" spans="9:9" x14ac:dyDescent="0.25">
      <c r="I14923" s="23"/>
    </row>
    <row r="14924" spans="9:9" x14ac:dyDescent="0.25">
      <c r="I14924" s="23"/>
    </row>
    <row r="14925" spans="9:9" x14ac:dyDescent="0.25">
      <c r="I14925" s="23"/>
    </row>
    <row r="14926" spans="9:9" x14ac:dyDescent="0.25">
      <c r="I14926" s="23"/>
    </row>
    <row r="14927" spans="9:9" x14ac:dyDescent="0.25">
      <c r="I14927" s="23"/>
    </row>
    <row r="14928" spans="9:9" x14ac:dyDescent="0.25">
      <c r="I14928" s="23"/>
    </row>
    <row r="14929" spans="9:9" x14ac:dyDescent="0.25">
      <c r="I14929" s="23"/>
    </row>
    <row r="14930" spans="9:9" x14ac:dyDescent="0.25">
      <c r="I14930" s="23"/>
    </row>
    <row r="14931" spans="9:9" x14ac:dyDescent="0.25">
      <c r="I14931" s="23"/>
    </row>
    <row r="14932" spans="9:9" x14ac:dyDescent="0.25">
      <c r="I14932" s="23"/>
    </row>
    <row r="14933" spans="9:9" x14ac:dyDescent="0.25">
      <c r="I14933" s="23"/>
    </row>
    <row r="14934" spans="9:9" x14ac:dyDescent="0.25">
      <c r="I14934" s="23"/>
    </row>
    <row r="14935" spans="9:9" x14ac:dyDescent="0.25">
      <c r="I14935" s="23"/>
    </row>
    <row r="14936" spans="9:9" x14ac:dyDescent="0.25">
      <c r="I14936" s="23"/>
    </row>
    <row r="14937" spans="9:9" x14ac:dyDescent="0.25">
      <c r="I14937" s="23"/>
    </row>
    <row r="14938" spans="9:9" x14ac:dyDescent="0.25">
      <c r="I14938" s="23"/>
    </row>
    <row r="14939" spans="9:9" x14ac:dyDescent="0.25">
      <c r="I14939" s="23"/>
    </row>
    <row r="14940" spans="9:9" x14ac:dyDescent="0.25">
      <c r="I14940" s="23"/>
    </row>
    <row r="14941" spans="9:9" x14ac:dyDescent="0.25">
      <c r="I14941" s="23"/>
    </row>
    <row r="14942" spans="9:9" x14ac:dyDescent="0.25">
      <c r="I14942" s="23"/>
    </row>
    <row r="14943" spans="9:9" x14ac:dyDescent="0.25">
      <c r="I14943" s="23"/>
    </row>
    <row r="14944" spans="9:9" x14ac:dyDescent="0.25">
      <c r="I14944" s="23"/>
    </row>
    <row r="14945" spans="9:9" x14ac:dyDescent="0.25">
      <c r="I14945" s="23"/>
    </row>
    <row r="14946" spans="9:9" x14ac:dyDescent="0.25">
      <c r="I14946" s="23"/>
    </row>
    <row r="14947" spans="9:9" x14ac:dyDescent="0.25">
      <c r="I14947" s="23"/>
    </row>
    <row r="14948" spans="9:9" x14ac:dyDescent="0.25">
      <c r="I14948" s="23"/>
    </row>
    <row r="14949" spans="9:9" x14ac:dyDescent="0.25">
      <c r="I14949" s="23"/>
    </row>
    <row r="14950" spans="9:9" x14ac:dyDescent="0.25">
      <c r="I14950" s="23"/>
    </row>
    <row r="14951" spans="9:9" x14ac:dyDescent="0.25">
      <c r="I14951" s="23"/>
    </row>
    <row r="14952" spans="9:9" x14ac:dyDescent="0.25">
      <c r="I14952" s="23"/>
    </row>
    <row r="14953" spans="9:9" x14ac:dyDescent="0.25">
      <c r="I14953" s="23"/>
    </row>
    <row r="14954" spans="9:9" x14ac:dyDescent="0.25">
      <c r="I14954" s="23"/>
    </row>
    <row r="14955" spans="9:9" x14ac:dyDescent="0.25">
      <c r="I14955" s="23"/>
    </row>
    <row r="14956" spans="9:9" x14ac:dyDescent="0.25">
      <c r="I14956" s="23"/>
    </row>
    <row r="14957" spans="9:9" x14ac:dyDescent="0.25">
      <c r="I14957" s="23"/>
    </row>
    <row r="14958" spans="9:9" x14ac:dyDescent="0.25">
      <c r="I14958" s="23"/>
    </row>
    <row r="14959" spans="9:9" x14ac:dyDescent="0.25">
      <c r="I14959" s="23"/>
    </row>
    <row r="14960" spans="9:9" x14ac:dyDescent="0.25">
      <c r="I14960" s="23"/>
    </row>
    <row r="14961" spans="9:9" x14ac:dyDescent="0.25">
      <c r="I14961" s="23"/>
    </row>
    <row r="14962" spans="9:9" x14ac:dyDescent="0.25">
      <c r="I14962" s="23"/>
    </row>
    <row r="14963" spans="9:9" x14ac:dyDescent="0.25">
      <c r="I14963" s="23"/>
    </row>
    <row r="14964" spans="9:9" x14ac:dyDescent="0.25">
      <c r="I14964" s="23"/>
    </row>
    <row r="14965" spans="9:9" x14ac:dyDescent="0.25">
      <c r="I14965" s="23"/>
    </row>
    <row r="14966" spans="9:9" x14ac:dyDescent="0.25">
      <c r="I14966" s="23"/>
    </row>
    <row r="14967" spans="9:9" x14ac:dyDescent="0.25">
      <c r="I14967" s="23"/>
    </row>
    <row r="14968" spans="9:9" x14ac:dyDescent="0.25">
      <c r="I14968" s="23"/>
    </row>
    <row r="14969" spans="9:9" x14ac:dyDescent="0.25">
      <c r="I14969" s="23"/>
    </row>
    <row r="14970" spans="9:9" x14ac:dyDescent="0.25">
      <c r="I14970" s="23"/>
    </row>
    <row r="14971" spans="9:9" x14ac:dyDescent="0.25">
      <c r="I14971" s="23"/>
    </row>
    <row r="14972" spans="9:9" x14ac:dyDescent="0.25">
      <c r="I14972" s="23"/>
    </row>
    <row r="14973" spans="9:9" x14ac:dyDescent="0.25">
      <c r="I14973" s="23"/>
    </row>
    <row r="14974" spans="9:9" x14ac:dyDescent="0.25">
      <c r="I14974" s="23"/>
    </row>
    <row r="14975" spans="9:9" x14ac:dyDescent="0.25">
      <c r="I14975" s="23"/>
    </row>
    <row r="14976" spans="9:9" x14ac:dyDescent="0.25">
      <c r="I14976" s="23"/>
    </row>
    <row r="14977" spans="9:9" x14ac:dyDescent="0.25">
      <c r="I14977" s="23"/>
    </row>
    <row r="14978" spans="9:9" x14ac:dyDescent="0.25">
      <c r="I14978" s="23"/>
    </row>
    <row r="14979" spans="9:9" x14ac:dyDescent="0.25">
      <c r="I14979" s="23"/>
    </row>
    <row r="14980" spans="9:9" x14ac:dyDescent="0.25">
      <c r="I14980" s="23"/>
    </row>
    <row r="14981" spans="9:9" x14ac:dyDescent="0.25">
      <c r="I14981" s="23"/>
    </row>
    <row r="14982" spans="9:9" x14ac:dyDescent="0.25">
      <c r="I14982" s="23"/>
    </row>
    <row r="14983" spans="9:9" x14ac:dyDescent="0.25">
      <c r="I14983" s="23"/>
    </row>
    <row r="14984" spans="9:9" x14ac:dyDescent="0.25">
      <c r="I14984" s="23"/>
    </row>
    <row r="14985" spans="9:9" x14ac:dyDescent="0.25">
      <c r="I14985" s="23"/>
    </row>
    <row r="14986" spans="9:9" x14ac:dyDescent="0.25">
      <c r="I14986" s="23"/>
    </row>
    <row r="14987" spans="9:9" x14ac:dyDescent="0.25">
      <c r="I14987" s="23"/>
    </row>
    <row r="14988" spans="9:9" x14ac:dyDescent="0.25">
      <c r="I14988" s="23"/>
    </row>
    <row r="14989" spans="9:9" x14ac:dyDescent="0.25">
      <c r="I14989" s="23"/>
    </row>
    <row r="14990" spans="9:9" x14ac:dyDescent="0.25">
      <c r="I14990" s="23"/>
    </row>
    <row r="14991" spans="9:9" x14ac:dyDescent="0.25">
      <c r="I14991" s="23"/>
    </row>
    <row r="14992" spans="9:9" x14ac:dyDescent="0.25">
      <c r="I14992" s="23"/>
    </row>
    <row r="14993" spans="9:9" x14ac:dyDescent="0.25">
      <c r="I14993" s="23"/>
    </row>
    <row r="14994" spans="9:9" x14ac:dyDescent="0.25">
      <c r="I14994" s="23"/>
    </row>
    <row r="14995" spans="9:9" x14ac:dyDescent="0.25">
      <c r="I14995" s="23"/>
    </row>
    <row r="14996" spans="9:9" x14ac:dyDescent="0.25">
      <c r="I14996" s="23"/>
    </row>
    <row r="14997" spans="9:9" x14ac:dyDescent="0.25">
      <c r="I14997" s="23"/>
    </row>
    <row r="14998" spans="9:9" x14ac:dyDescent="0.25">
      <c r="I14998" s="23"/>
    </row>
    <row r="14999" spans="9:9" x14ac:dyDescent="0.25">
      <c r="I14999" s="23"/>
    </row>
    <row r="15000" spans="9:9" x14ac:dyDescent="0.25">
      <c r="I15000" s="23"/>
    </row>
    <row r="15001" spans="9:9" x14ac:dyDescent="0.25">
      <c r="I15001" s="23"/>
    </row>
    <row r="15002" spans="9:9" x14ac:dyDescent="0.25">
      <c r="I15002" s="23"/>
    </row>
    <row r="15003" spans="9:9" x14ac:dyDescent="0.25">
      <c r="I15003" s="23"/>
    </row>
    <row r="15004" spans="9:9" x14ac:dyDescent="0.25">
      <c r="I15004" s="23"/>
    </row>
    <row r="15005" spans="9:9" x14ac:dyDescent="0.25">
      <c r="I15005" s="23"/>
    </row>
    <row r="15006" spans="9:9" x14ac:dyDescent="0.25">
      <c r="I15006" s="23"/>
    </row>
    <row r="15007" spans="9:9" x14ac:dyDescent="0.25">
      <c r="I15007" s="23"/>
    </row>
    <row r="15008" spans="9:9" x14ac:dyDescent="0.25">
      <c r="I15008" s="23"/>
    </row>
    <row r="15009" spans="9:9" x14ac:dyDescent="0.25">
      <c r="I15009" s="23"/>
    </row>
    <row r="15010" spans="9:9" x14ac:dyDescent="0.25">
      <c r="I15010" s="23"/>
    </row>
    <row r="15011" spans="9:9" x14ac:dyDescent="0.25">
      <c r="I15011" s="23"/>
    </row>
    <row r="15012" spans="9:9" x14ac:dyDescent="0.25">
      <c r="I15012" s="23"/>
    </row>
    <row r="15013" spans="9:9" x14ac:dyDescent="0.25">
      <c r="I15013" s="23"/>
    </row>
    <row r="15014" spans="9:9" x14ac:dyDescent="0.25">
      <c r="I15014" s="23"/>
    </row>
    <row r="15015" spans="9:9" x14ac:dyDescent="0.25">
      <c r="I15015" s="23"/>
    </row>
    <row r="15016" spans="9:9" x14ac:dyDescent="0.25">
      <c r="I15016" s="23"/>
    </row>
    <row r="15017" spans="9:9" x14ac:dyDescent="0.25">
      <c r="I15017" s="23"/>
    </row>
    <row r="15018" spans="9:9" x14ac:dyDescent="0.25">
      <c r="I15018" s="23"/>
    </row>
    <row r="15019" spans="9:9" x14ac:dyDescent="0.25">
      <c r="I15019" s="23"/>
    </row>
    <row r="15020" spans="9:9" x14ac:dyDescent="0.25">
      <c r="I15020" s="23"/>
    </row>
    <row r="15021" spans="9:9" x14ac:dyDescent="0.25">
      <c r="I15021" s="23"/>
    </row>
    <row r="15022" spans="9:9" x14ac:dyDescent="0.25">
      <c r="I15022" s="23"/>
    </row>
    <row r="15023" spans="9:9" x14ac:dyDescent="0.25">
      <c r="I15023" s="23"/>
    </row>
    <row r="15024" spans="9:9" x14ac:dyDescent="0.25">
      <c r="I15024" s="23"/>
    </row>
    <row r="15025" spans="9:9" x14ac:dyDescent="0.25">
      <c r="I15025" s="23"/>
    </row>
    <row r="15026" spans="9:9" x14ac:dyDescent="0.25">
      <c r="I15026" s="23"/>
    </row>
    <row r="15027" spans="9:9" x14ac:dyDescent="0.25">
      <c r="I15027" s="23"/>
    </row>
    <row r="15028" spans="9:9" x14ac:dyDescent="0.25">
      <c r="I15028" s="23"/>
    </row>
    <row r="15029" spans="9:9" x14ac:dyDescent="0.25">
      <c r="I15029" s="23"/>
    </row>
    <row r="15030" spans="9:9" x14ac:dyDescent="0.25">
      <c r="I15030" s="23"/>
    </row>
    <row r="15031" spans="9:9" x14ac:dyDescent="0.25">
      <c r="I15031" s="23"/>
    </row>
    <row r="15032" spans="9:9" x14ac:dyDescent="0.25">
      <c r="I15032" s="23"/>
    </row>
    <row r="15033" spans="9:9" x14ac:dyDescent="0.25">
      <c r="I15033" s="23"/>
    </row>
    <row r="15034" spans="9:9" x14ac:dyDescent="0.25">
      <c r="I15034" s="23"/>
    </row>
    <row r="15035" spans="9:9" x14ac:dyDescent="0.25">
      <c r="I15035" s="23"/>
    </row>
    <row r="15036" spans="9:9" x14ac:dyDescent="0.25">
      <c r="I15036" s="23"/>
    </row>
    <row r="15037" spans="9:9" x14ac:dyDescent="0.25">
      <c r="I15037" s="23"/>
    </row>
    <row r="15038" spans="9:9" x14ac:dyDescent="0.25">
      <c r="I15038" s="23"/>
    </row>
    <row r="15039" spans="9:9" x14ac:dyDescent="0.25">
      <c r="I15039" s="23"/>
    </row>
    <row r="15040" spans="9:9" x14ac:dyDescent="0.25">
      <c r="I15040" s="23"/>
    </row>
    <row r="15041" spans="9:9" x14ac:dyDescent="0.25">
      <c r="I15041" s="23"/>
    </row>
    <row r="15042" spans="9:9" x14ac:dyDescent="0.25">
      <c r="I15042" s="23"/>
    </row>
    <row r="15043" spans="9:9" x14ac:dyDescent="0.25">
      <c r="I15043" s="23"/>
    </row>
    <row r="15044" spans="9:9" x14ac:dyDescent="0.25">
      <c r="I15044" s="23"/>
    </row>
    <row r="15045" spans="9:9" x14ac:dyDescent="0.25">
      <c r="I15045" s="23"/>
    </row>
    <row r="15046" spans="9:9" x14ac:dyDescent="0.25">
      <c r="I15046" s="23"/>
    </row>
    <row r="15047" spans="9:9" x14ac:dyDescent="0.25">
      <c r="I15047" s="23"/>
    </row>
    <row r="15048" spans="9:9" x14ac:dyDescent="0.25">
      <c r="I15048" s="23"/>
    </row>
    <row r="15049" spans="9:9" x14ac:dyDescent="0.25">
      <c r="I15049" s="23"/>
    </row>
    <row r="15050" spans="9:9" x14ac:dyDescent="0.25">
      <c r="I15050" s="23"/>
    </row>
    <row r="15051" spans="9:9" x14ac:dyDescent="0.25">
      <c r="I15051" s="23"/>
    </row>
    <row r="15052" spans="9:9" x14ac:dyDescent="0.25">
      <c r="I15052" s="23"/>
    </row>
    <row r="15053" spans="9:9" x14ac:dyDescent="0.25">
      <c r="I15053" s="23"/>
    </row>
    <row r="15054" spans="9:9" x14ac:dyDescent="0.25">
      <c r="I15054" s="23"/>
    </row>
    <row r="15055" spans="9:9" x14ac:dyDescent="0.25">
      <c r="I15055" s="23"/>
    </row>
    <row r="15056" spans="9:9" x14ac:dyDescent="0.25">
      <c r="I15056" s="23"/>
    </row>
    <row r="15057" spans="9:9" x14ac:dyDescent="0.25">
      <c r="I15057" s="23"/>
    </row>
    <row r="15058" spans="9:9" x14ac:dyDescent="0.25">
      <c r="I15058" s="23"/>
    </row>
    <row r="15059" spans="9:9" x14ac:dyDescent="0.25">
      <c r="I15059" s="23"/>
    </row>
    <row r="15060" spans="9:9" x14ac:dyDescent="0.25">
      <c r="I15060" s="23"/>
    </row>
    <row r="15061" spans="9:9" x14ac:dyDescent="0.25">
      <c r="I15061" s="23"/>
    </row>
    <row r="15062" spans="9:9" x14ac:dyDescent="0.25">
      <c r="I15062" s="23"/>
    </row>
    <row r="15063" spans="9:9" x14ac:dyDescent="0.25">
      <c r="I15063" s="23"/>
    </row>
    <row r="15064" spans="9:9" x14ac:dyDescent="0.25">
      <c r="I15064" s="23"/>
    </row>
    <row r="15065" spans="9:9" x14ac:dyDescent="0.25">
      <c r="I15065" s="23"/>
    </row>
    <row r="15066" spans="9:9" x14ac:dyDescent="0.25">
      <c r="I15066" s="23"/>
    </row>
    <row r="15067" spans="9:9" x14ac:dyDescent="0.25">
      <c r="I15067" s="23"/>
    </row>
    <row r="15068" spans="9:9" x14ac:dyDescent="0.25">
      <c r="I15068" s="23"/>
    </row>
    <row r="15069" spans="9:9" x14ac:dyDescent="0.25">
      <c r="I15069" s="23"/>
    </row>
    <row r="15070" spans="9:9" x14ac:dyDescent="0.25">
      <c r="I15070" s="23"/>
    </row>
    <row r="15071" spans="9:9" x14ac:dyDescent="0.25">
      <c r="I15071" s="23"/>
    </row>
    <row r="15072" spans="9:9" x14ac:dyDescent="0.25">
      <c r="I15072" s="23"/>
    </row>
    <row r="15073" spans="9:9" x14ac:dyDescent="0.25">
      <c r="I15073" s="23"/>
    </row>
    <row r="15074" spans="9:9" x14ac:dyDescent="0.25">
      <c r="I15074" s="23"/>
    </row>
    <row r="15075" spans="9:9" x14ac:dyDescent="0.25">
      <c r="I15075" s="23"/>
    </row>
    <row r="15076" spans="9:9" x14ac:dyDescent="0.25">
      <c r="I15076" s="23"/>
    </row>
    <row r="15077" spans="9:9" x14ac:dyDescent="0.25">
      <c r="I15077" s="23"/>
    </row>
    <row r="15078" spans="9:9" x14ac:dyDescent="0.25">
      <c r="I15078" s="23"/>
    </row>
    <row r="15079" spans="9:9" x14ac:dyDescent="0.25">
      <c r="I15079" s="23"/>
    </row>
    <row r="15080" spans="9:9" x14ac:dyDescent="0.25">
      <c r="I15080" s="23"/>
    </row>
    <row r="15081" spans="9:9" x14ac:dyDescent="0.25">
      <c r="I15081" s="23"/>
    </row>
    <row r="15082" spans="9:9" x14ac:dyDescent="0.25">
      <c r="I15082" s="23"/>
    </row>
    <row r="15083" spans="9:9" x14ac:dyDescent="0.25">
      <c r="I15083" s="23"/>
    </row>
    <row r="15084" spans="9:9" x14ac:dyDescent="0.25">
      <c r="I15084" s="23"/>
    </row>
    <row r="15085" spans="9:9" x14ac:dyDescent="0.25">
      <c r="I15085" s="23"/>
    </row>
    <row r="15086" spans="9:9" x14ac:dyDescent="0.25">
      <c r="I15086" s="23"/>
    </row>
    <row r="15087" spans="9:9" x14ac:dyDescent="0.25">
      <c r="I15087" s="23"/>
    </row>
    <row r="15088" spans="9:9" x14ac:dyDescent="0.25">
      <c r="I15088" s="23"/>
    </row>
    <row r="15089" spans="9:9" x14ac:dyDescent="0.25">
      <c r="I15089" s="23"/>
    </row>
    <row r="15090" spans="9:9" x14ac:dyDescent="0.25">
      <c r="I15090" s="23"/>
    </row>
    <row r="15091" spans="9:9" x14ac:dyDescent="0.25">
      <c r="I15091" s="23"/>
    </row>
    <row r="15092" spans="9:9" x14ac:dyDescent="0.25">
      <c r="I15092" s="23"/>
    </row>
    <row r="15093" spans="9:9" x14ac:dyDescent="0.25">
      <c r="I15093" s="23"/>
    </row>
    <row r="15094" spans="9:9" x14ac:dyDescent="0.25">
      <c r="I15094" s="23"/>
    </row>
    <row r="15095" spans="9:9" x14ac:dyDescent="0.25">
      <c r="I15095" s="23"/>
    </row>
    <row r="15096" spans="9:9" x14ac:dyDescent="0.25">
      <c r="I15096" s="23"/>
    </row>
    <row r="15097" spans="9:9" x14ac:dyDescent="0.25">
      <c r="I15097" s="23"/>
    </row>
    <row r="15098" spans="9:9" x14ac:dyDescent="0.25">
      <c r="I15098" s="23"/>
    </row>
    <row r="15099" spans="9:9" x14ac:dyDescent="0.25">
      <c r="I15099" s="23"/>
    </row>
    <row r="15100" spans="9:9" x14ac:dyDescent="0.25">
      <c r="I15100" s="23"/>
    </row>
    <row r="15101" spans="9:9" x14ac:dyDescent="0.25">
      <c r="I15101" s="23"/>
    </row>
    <row r="15102" spans="9:9" x14ac:dyDescent="0.25">
      <c r="I15102" s="23"/>
    </row>
    <row r="15103" spans="9:9" x14ac:dyDescent="0.25">
      <c r="I15103" s="23"/>
    </row>
    <row r="15104" spans="9:9" x14ac:dyDescent="0.25">
      <c r="I15104" s="23"/>
    </row>
    <row r="15105" spans="9:9" x14ac:dyDescent="0.25">
      <c r="I15105" s="23"/>
    </row>
    <row r="15106" spans="9:9" x14ac:dyDescent="0.25">
      <c r="I15106" s="23"/>
    </row>
    <row r="15107" spans="9:9" x14ac:dyDescent="0.25">
      <c r="I15107" s="23"/>
    </row>
    <row r="15108" spans="9:9" x14ac:dyDescent="0.25">
      <c r="I15108" s="23"/>
    </row>
    <row r="15109" spans="9:9" x14ac:dyDescent="0.25">
      <c r="I15109" s="23"/>
    </row>
    <row r="15110" spans="9:9" x14ac:dyDescent="0.25">
      <c r="I15110" s="23"/>
    </row>
    <row r="15111" spans="9:9" x14ac:dyDescent="0.25">
      <c r="I15111" s="23"/>
    </row>
    <row r="15112" spans="9:9" x14ac:dyDescent="0.25">
      <c r="I15112" s="23"/>
    </row>
    <row r="15113" spans="9:9" x14ac:dyDescent="0.25">
      <c r="I15113" s="23"/>
    </row>
    <row r="15114" spans="9:9" x14ac:dyDescent="0.25">
      <c r="I15114" s="23"/>
    </row>
    <row r="15115" spans="9:9" x14ac:dyDescent="0.25">
      <c r="I15115" s="23"/>
    </row>
    <row r="15116" spans="9:9" x14ac:dyDescent="0.25">
      <c r="I15116" s="23"/>
    </row>
    <row r="15117" spans="9:9" x14ac:dyDescent="0.25">
      <c r="I15117" s="23"/>
    </row>
    <row r="15118" spans="9:9" x14ac:dyDescent="0.25">
      <c r="I15118" s="23"/>
    </row>
    <row r="15119" spans="9:9" x14ac:dyDescent="0.25">
      <c r="I15119" s="23"/>
    </row>
    <row r="15120" spans="9:9" x14ac:dyDescent="0.25">
      <c r="I15120" s="23"/>
    </row>
    <row r="15121" spans="9:9" x14ac:dyDescent="0.25">
      <c r="I15121" s="23"/>
    </row>
    <row r="15122" spans="9:9" x14ac:dyDescent="0.25">
      <c r="I15122" s="23"/>
    </row>
    <row r="15123" spans="9:9" x14ac:dyDescent="0.25">
      <c r="I15123" s="23"/>
    </row>
    <row r="15124" spans="9:9" x14ac:dyDescent="0.25">
      <c r="I15124" s="23"/>
    </row>
    <row r="15125" spans="9:9" x14ac:dyDescent="0.25">
      <c r="I15125" s="23"/>
    </row>
    <row r="15126" spans="9:9" x14ac:dyDescent="0.25">
      <c r="I15126" s="23"/>
    </row>
    <row r="15127" spans="9:9" x14ac:dyDescent="0.25">
      <c r="I15127" s="23"/>
    </row>
    <row r="15128" spans="9:9" x14ac:dyDescent="0.25">
      <c r="I15128" s="23"/>
    </row>
    <row r="15129" spans="9:9" x14ac:dyDescent="0.25">
      <c r="I15129" s="23"/>
    </row>
    <row r="15130" spans="9:9" x14ac:dyDescent="0.25">
      <c r="I15130" s="23"/>
    </row>
    <row r="15131" spans="9:9" x14ac:dyDescent="0.25">
      <c r="I15131" s="23"/>
    </row>
    <row r="15132" spans="9:9" x14ac:dyDescent="0.25">
      <c r="I15132" s="23"/>
    </row>
    <row r="15133" spans="9:9" x14ac:dyDescent="0.25">
      <c r="I15133" s="23"/>
    </row>
    <row r="15134" spans="9:9" x14ac:dyDescent="0.25">
      <c r="I15134" s="23"/>
    </row>
    <row r="15135" spans="9:9" x14ac:dyDescent="0.25">
      <c r="I15135" s="23"/>
    </row>
    <row r="15136" spans="9:9" x14ac:dyDescent="0.25">
      <c r="I15136" s="23"/>
    </row>
    <row r="15137" spans="9:9" x14ac:dyDescent="0.25">
      <c r="I15137" s="23"/>
    </row>
    <row r="15138" spans="9:9" x14ac:dyDescent="0.25">
      <c r="I15138" s="23"/>
    </row>
    <row r="15139" spans="9:9" x14ac:dyDescent="0.25">
      <c r="I15139" s="23"/>
    </row>
    <row r="15140" spans="9:9" x14ac:dyDescent="0.25">
      <c r="I15140" s="23"/>
    </row>
    <row r="15141" spans="9:9" x14ac:dyDescent="0.25">
      <c r="I15141" s="23"/>
    </row>
    <row r="15142" spans="9:9" x14ac:dyDescent="0.25">
      <c r="I15142" s="23"/>
    </row>
    <row r="15143" spans="9:9" x14ac:dyDescent="0.25">
      <c r="I15143" s="23"/>
    </row>
    <row r="15144" spans="9:9" x14ac:dyDescent="0.25">
      <c r="I15144" s="23"/>
    </row>
    <row r="15145" spans="9:9" x14ac:dyDescent="0.25">
      <c r="I15145" s="23"/>
    </row>
    <row r="15146" spans="9:9" x14ac:dyDescent="0.25">
      <c r="I15146" s="23"/>
    </row>
    <row r="15147" spans="9:9" x14ac:dyDescent="0.25">
      <c r="I15147" s="23"/>
    </row>
    <row r="15148" spans="9:9" x14ac:dyDescent="0.25">
      <c r="I15148" s="23"/>
    </row>
    <row r="15149" spans="9:9" x14ac:dyDescent="0.25">
      <c r="I15149" s="23"/>
    </row>
    <row r="15150" spans="9:9" x14ac:dyDescent="0.25">
      <c r="I15150" s="23"/>
    </row>
    <row r="15151" spans="9:9" x14ac:dyDescent="0.25">
      <c r="I15151" s="23"/>
    </row>
    <row r="15152" spans="9:9" x14ac:dyDescent="0.25">
      <c r="I15152" s="23"/>
    </row>
    <row r="15153" spans="9:9" x14ac:dyDescent="0.25">
      <c r="I15153" s="23"/>
    </row>
    <row r="15154" spans="9:9" x14ac:dyDescent="0.25">
      <c r="I15154" s="23"/>
    </row>
    <row r="15155" spans="9:9" x14ac:dyDescent="0.25">
      <c r="I15155" s="23"/>
    </row>
    <row r="15156" spans="9:9" x14ac:dyDescent="0.25">
      <c r="I15156" s="23"/>
    </row>
    <row r="15157" spans="9:9" x14ac:dyDescent="0.25">
      <c r="I15157" s="23"/>
    </row>
    <row r="15158" spans="9:9" x14ac:dyDescent="0.25">
      <c r="I15158" s="23"/>
    </row>
    <row r="15159" spans="9:9" x14ac:dyDescent="0.25">
      <c r="I15159" s="23"/>
    </row>
    <row r="15160" spans="9:9" x14ac:dyDescent="0.25">
      <c r="I15160" s="23"/>
    </row>
    <row r="15161" spans="9:9" x14ac:dyDescent="0.25">
      <c r="I15161" s="23"/>
    </row>
    <row r="15162" spans="9:9" x14ac:dyDescent="0.25">
      <c r="I15162" s="23"/>
    </row>
    <row r="15163" spans="9:9" x14ac:dyDescent="0.25">
      <c r="I15163" s="23"/>
    </row>
    <row r="15164" spans="9:9" x14ac:dyDescent="0.25">
      <c r="I15164" s="23"/>
    </row>
    <row r="15165" spans="9:9" x14ac:dyDescent="0.25">
      <c r="I15165" s="23"/>
    </row>
    <row r="15166" spans="9:9" x14ac:dyDescent="0.25">
      <c r="I15166" s="23"/>
    </row>
    <row r="15167" spans="9:9" x14ac:dyDescent="0.25">
      <c r="I15167" s="23"/>
    </row>
    <row r="15168" spans="9:9" x14ac:dyDescent="0.25">
      <c r="I15168" s="23"/>
    </row>
    <row r="15169" spans="9:9" x14ac:dyDescent="0.25">
      <c r="I15169" s="23"/>
    </row>
    <row r="15170" spans="9:9" x14ac:dyDescent="0.25">
      <c r="I15170" s="23"/>
    </row>
    <row r="15171" spans="9:9" x14ac:dyDescent="0.25">
      <c r="I15171" s="23"/>
    </row>
    <row r="15172" spans="9:9" x14ac:dyDescent="0.25">
      <c r="I15172" s="23"/>
    </row>
    <row r="15173" spans="9:9" x14ac:dyDescent="0.25">
      <c r="I15173" s="23"/>
    </row>
    <row r="15174" spans="9:9" x14ac:dyDescent="0.25">
      <c r="I15174" s="23"/>
    </row>
    <row r="15175" spans="9:9" x14ac:dyDescent="0.25">
      <c r="I15175" s="23"/>
    </row>
    <row r="15176" spans="9:9" x14ac:dyDescent="0.25">
      <c r="I15176" s="23"/>
    </row>
    <row r="15177" spans="9:9" x14ac:dyDescent="0.25">
      <c r="I15177" s="23"/>
    </row>
    <row r="15178" spans="9:9" x14ac:dyDescent="0.25">
      <c r="I15178" s="23"/>
    </row>
    <row r="15179" spans="9:9" x14ac:dyDescent="0.25">
      <c r="I15179" s="23"/>
    </row>
    <row r="15180" spans="9:9" x14ac:dyDescent="0.25">
      <c r="I15180" s="23"/>
    </row>
    <row r="15181" spans="9:9" x14ac:dyDescent="0.25">
      <c r="I15181" s="23"/>
    </row>
    <row r="15182" spans="9:9" x14ac:dyDescent="0.25">
      <c r="I15182" s="23"/>
    </row>
    <row r="15183" spans="9:9" x14ac:dyDescent="0.25">
      <c r="I15183" s="23"/>
    </row>
    <row r="15184" spans="9:9" x14ac:dyDescent="0.25">
      <c r="I15184" s="23"/>
    </row>
    <row r="15185" spans="9:9" x14ac:dyDescent="0.25">
      <c r="I15185" s="23"/>
    </row>
    <row r="15186" spans="9:9" x14ac:dyDescent="0.25">
      <c r="I15186" s="23"/>
    </row>
    <row r="15187" spans="9:9" x14ac:dyDescent="0.25">
      <c r="I15187" s="23"/>
    </row>
    <row r="15188" spans="9:9" x14ac:dyDescent="0.25">
      <c r="I15188" s="23"/>
    </row>
    <row r="15189" spans="9:9" x14ac:dyDescent="0.25">
      <c r="I15189" s="23"/>
    </row>
    <row r="15190" spans="9:9" x14ac:dyDescent="0.25">
      <c r="I15190" s="23"/>
    </row>
    <row r="15191" spans="9:9" x14ac:dyDescent="0.25">
      <c r="I15191" s="23"/>
    </row>
    <row r="15192" spans="9:9" x14ac:dyDescent="0.25">
      <c r="I15192" s="23"/>
    </row>
    <row r="15193" spans="9:9" x14ac:dyDescent="0.25">
      <c r="I15193" s="23"/>
    </row>
    <row r="15194" spans="9:9" x14ac:dyDescent="0.25">
      <c r="I15194" s="23"/>
    </row>
    <row r="15195" spans="9:9" x14ac:dyDescent="0.25">
      <c r="I15195" s="23"/>
    </row>
    <row r="15196" spans="9:9" x14ac:dyDescent="0.25">
      <c r="I15196" s="23"/>
    </row>
    <row r="15197" spans="9:9" x14ac:dyDescent="0.25">
      <c r="I15197" s="23"/>
    </row>
    <row r="15198" spans="9:9" x14ac:dyDescent="0.25">
      <c r="I15198" s="23"/>
    </row>
    <row r="15199" spans="9:9" x14ac:dyDescent="0.25">
      <c r="I15199" s="23"/>
    </row>
    <row r="15200" spans="9:9" x14ac:dyDescent="0.25">
      <c r="I15200" s="23"/>
    </row>
    <row r="15201" spans="9:9" x14ac:dyDescent="0.25">
      <c r="I15201" s="23"/>
    </row>
    <row r="15202" spans="9:9" x14ac:dyDescent="0.25">
      <c r="I15202" s="23"/>
    </row>
    <row r="15203" spans="9:9" x14ac:dyDescent="0.25">
      <c r="I15203" s="23"/>
    </row>
    <row r="15204" spans="9:9" x14ac:dyDescent="0.25">
      <c r="I15204" s="23"/>
    </row>
    <row r="15205" spans="9:9" x14ac:dyDescent="0.25">
      <c r="I15205" s="23"/>
    </row>
    <row r="15206" spans="9:9" x14ac:dyDescent="0.25">
      <c r="I15206" s="23"/>
    </row>
    <row r="15207" spans="9:9" x14ac:dyDescent="0.25">
      <c r="I15207" s="23"/>
    </row>
    <row r="15208" spans="9:9" x14ac:dyDescent="0.25">
      <c r="I15208" s="23"/>
    </row>
    <row r="15209" spans="9:9" x14ac:dyDescent="0.25">
      <c r="I15209" s="23"/>
    </row>
    <row r="15210" spans="9:9" x14ac:dyDescent="0.25">
      <c r="I15210" s="23"/>
    </row>
    <row r="15211" spans="9:9" x14ac:dyDescent="0.25">
      <c r="I15211" s="23"/>
    </row>
    <row r="15212" spans="9:9" x14ac:dyDescent="0.25">
      <c r="I15212" s="23"/>
    </row>
    <row r="15213" spans="9:9" x14ac:dyDescent="0.25">
      <c r="I15213" s="23"/>
    </row>
    <row r="15214" spans="9:9" x14ac:dyDescent="0.25">
      <c r="I15214" s="23"/>
    </row>
    <row r="15215" spans="9:9" x14ac:dyDescent="0.25">
      <c r="I15215" s="23"/>
    </row>
    <row r="15216" spans="9:9" x14ac:dyDescent="0.25">
      <c r="I15216" s="23"/>
    </row>
    <row r="15217" spans="9:9" x14ac:dyDescent="0.25">
      <c r="I15217" s="23"/>
    </row>
    <row r="15218" spans="9:9" x14ac:dyDescent="0.25">
      <c r="I15218" s="23"/>
    </row>
    <row r="15219" spans="9:9" x14ac:dyDescent="0.25">
      <c r="I15219" s="23"/>
    </row>
    <row r="15220" spans="9:9" x14ac:dyDescent="0.25">
      <c r="I15220" s="23"/>
    </row>
    <row r="15221" spans="9:9" x14ac:dyDescent="0.25">
      <c r="I15221" s="23"/>
    </row>
    <row r="15222" spans="9:9" x14ac:dyDescent="0.25">
      <c r="I15222" s="23"/>
    </row>
    <row r="15223" spans="9:9" x14ac:dyDescent="0.25">
      <c r="I15223" s="23"/>
    </row>
    <row r="15224" spans="9:9" x14ac:dyDescent="0.25">
      <c r="I15224" s="23"/>
    </row>
    <row r="15225" spans="9:9" x14ac:dyDescent="0.25">
      <c r="I15225" s="23"/>
    </row>
    <row r="15226" spans="9:9" x14ac:dyDescent="0.25">
      <c r="I15226" s="23"/>
    </row>
    <row r="15227" spans="9:9" x14ac:dyDescent="0.25">
      <c r="I15227" s="23"/>
    </row>
    <row r="15228" spans="9:9" x14ac:dyDescent="0.25">
      <c r="I15228" s="23"/>
    </row>
    <row r="15229" spans="9:9" x14ac:dyDescent="0.25">
      <c r="I15229" s="23"/>
    </row>
    <row r="15230" spans="9:9" x14ac:dyDescent="0.25">
      <c r="I15230" s="23"/>
    </row>
    <row r="15231" spans="9:9" x14ac:dyDescent="0.25">
      <c r="I15231" s="23"/>
    </row>
    <row r="15232" spans="9:9" x14ac:dyDescent="0.25">
      <c r="I15232" s="23"/>
    </row>
    <row r="15233" spans="9:9" x14ac:dyDescent="0.25">
      <c r="I15233" s="23"/>
    </row>
    <row r="15234" spans="9:9" x14ac:dyDescent="0.25">
      <c r="I15234" s="23"/>
    </row>
    <row r="15235" spans="9:9" x14ac:dyDescent="0.25">
      <c r="I15235" s="23"/>
    </row>
    <row r="15236" spans="9:9" x14ac:dyDescent="0.25">
      <c r="I15236" s="23"/>
    </row>
    <row r="15237" spans="9:9" x14ac:dyDescent="0.25">
      <c r="I15237" s="23"/>
    </row>
    <row r="15238" spans="9:9" x14ac:dyDescent="0.25">
      <c r="I15238" s="23"/>
    </row>
    <row r="15239" spans="9:9" x14ac:dyDescent="0.25">
      <c r="I15239" s="23"/>
    </row>
    <row r="15240" spans="9:9" x14ac:dyDescent="0.25">
      <c r="I15240" s="23"/>
    </row>
    <row r="15241" spans="9:9" x14ac:dyDescent="0.25">
      <c r="I15241" s="23"/>
    </row>
    <row r="15242" spans="9:9" x14ac:dyDescent="0.25">
      <c r="I15242" s="23"/>
    </row>
    <row r="15243" spans="9:9" x14ac:dyDescent="0.25">
      <c r="I15243" s="23"/>
    </row>
    <row r="15244" spans="9:9" x14ac:dyDescent="0.25">
      <c r="I15244" s="23"/>
    </row>
    <row r="15245" spans="9:9" x14ac:dyDescent="0.25">
      <c r="I15245" s="23"/>
    </row>
    <row r="15246" spans="9:9" x14ac:dyDescent="0.25">
      <c r="I15246" s="23"/>
    </row>
    <row r="15247" spans="9:9" x14ac:dyDescent="0.25">
      <c r="I15247" s="23"/>
    </row>
    <row r="15248" spans="9:9" x14ac:dyDescent="0.25">
      <c r="I15248" s="23"/>
    </row>
    <row r="15249" spans="9:9" x14ac:dyDescent="0.25">
      <c r="I15249" s="23"/>
    </row>
    <row r="15250" spans="9:9" x14ac:dyDescent="0.25">
      <c r="I15250" s="23"/>
    </row>
    <row r="15251" spans="9:9" x14ac:dyDescent="0.25">
      <c r="I15251" s="23"/>
    </row>
    <row r="15252" spans="9:9" x14ac:dyDescent="0.25">
      <c r="I15252" s="23"/>
    </row>
    <row r="15253" spans="9:9" x14ac:dyDescent="0.25">
      <c r="I15253" s="23"/>
    </row>
    <row r="15254" spans="9:9" x14ac:dyDescent="0.25">
      <c r="I15254" s="23"/>
    </row>
    <row r="15255" spans="9:9" x14ac:dyDescent="0.25">
      <c r="I15255" s="23"/>
    </row>
    <row r="15256" spans="9:9" x14ac:dyDescent="0.25">
      <c r="I15256" s="23"/>
    </row>
    <row r="15257" spans="9:9" x14ac:dyDescent="0.25">
      <c r="I15257" s="23"/>
    </row>
    <row r="15258" spans="9:9" x14ac:dyDescent="0.25">
      <c r="I15258" s="23"/>
    </row>
    <row r="15259" spans="9:9" x14ac:dyDescent="0.25">
      <c r="I15259" s="23"/>
    </row>
    <row r="15260" spans="9:9" x14ac:dyDescent="0.25">
      <c r="I15260" s="23"/>
    </row>
    <row r="15261" spans="9:9" x14ac:dyDescent="0.25">
      <c r="I15261" s="23"/>
    </row>
    <row r="15262" spans="9:9" x14ac:dyDescent="0.25">
      <c r="I15262" s="23"/>
    </row>
    <row r="15263" spans="9:9" x14ac:dyDescent="0.25">
      <c r="I15263" s="23"/>
    </row>
    <row r="15264" spans="9:9" x14ac:dyDescent="0.25">
      <c r="I15264" s="23"/>
    </row>
    <row r="15265" spans="9:9" x14ac:dyDescent="0.25">
      <c r="I15265" s="23"/>
    </row>
    <row r="15266" spans="9:9" x14ac:dyDescent="0.25">
      <c r="I15266" s="23"/>
    </row>
    <row r="15267" spans="9:9" x14ac:dyDescent="0.25">
      <c r="I15267" s="23"/>
    </row>
    <row r="15268" spans="9:9" x14ac:dyDescent="0.25">
      <c r="I15268" s="23"/>
    </row>
    <row r="15269" spans="9:9" x14ac:dyDescent="0.25">
      <c r="I15269" s="23"/>
    </row>
    <row r="15270" spans="9:9" x14ac:dyDescent="0.25">
      <c r="I15270" s="23"/>
    </row>
    <row r="15271" spans="9:9" x14ac:dyDescent="0.25">
      <c r="I15271" s="23"/>
    </row>
    <row r="15272" spans="9:9" x14ac:dyDescent="0.25">
      <c r="I15272" s="23"/>
    </row>
    <row r="15273" spans="9:9" x14ac:dyDescent="0.25">
      <c r="I15273" s="23"/>
    </row>
    <row r="15274" spans="9:9" x14ac:dyDescent="0.25">
      <c r="I15274" s="23"/>
    </row>
    <row r="15275" spans="9:9" x14ac:dyDescent="0.25">
      <c r="I15275" s="23"/>
    </row>
    <row r="15276" spans="9:9" x14ac:dyDescent="0.25">
      <c r="I15276" s="23"/>
    </row>
    <row r="15277" spans="9:9" x14ac:dyDescent="0.25">
      <c r="I15277" s="23"/>
    </row>
    <row r="15278" spans="9:9" x14ac:dyDescent="0.25">
      <c r="I15278" s="23"/>
    </row>
    <row r="15279" spans="9:9" x14ac:dyDescent="0.25">
      <c r="I15279" s="23"/>
    </row>
    <row r="15280" spans="9:9" x14ac:dyDescent="0.25">
      <c r="I15280" s="23"/>
    </row>
    <row r="15281" spans="9:9" x14ac:dyDescent="0.25">
      <c r="I15281" s="23"/>
    </row>
    <row r="15282" spans="9:9" x14ac:dyDescent="0.25">
      <c r="I15282" s="23"/>
    </row>
    <row r="15283" spans="9:9" x14ac:dyDescent="0.25">
      <c r="I15283" s="23"/>
    </row>
    <row r="15284" spans="9:9" x14ac:dyDescent="0.25">
      <c r="I15284" s="23"/>
    </row>
    <row r="15285" spans="9:9" x14ac:dyDescent="0.25">
      <c r="I15285" s="23"/>
    </row>
    <row r="15286" spans="9:9" x14ac:dyDescent="0.25">
      <c r="I15286" s="23"/>
    </row>
    <row r="15287" spans="9:9" x14ac:dyDescent="0.25">
      <c r="I15287" s="23"/>
    </row>
    <row r="15288" spans="9:9" x14ac:dyDescent="0.25">
      <c r="I15288" s="23"/>
    </row>
    <row r="15289" spans="9:9" x14ac:dyDescent="0.25">
      <c r="I15289" s="23"/>
    </row>
    <row r="15290" spans="9:9" x14ac:dyDescent="0.25">
      <c r="I15290" s="23"/>
    </row>
    <row r="15291" spans="9:9" x14ac:dyDescent="0.25">
      <c r="I15291" s="23"/>
    </row>
    <row r="15292" spans="9:9" x14ac:dyDescent="0.25">
      <c r="I15292" s="23"/>
    </row>
    <row r="15293" spans="9:9" x14ac:dyDescent="0.25">
      <c r="I15293" s="23"/>
    </row>
    <row r="15294" spans="9:9" x14ac:dyDescent="0.25">
      <c r="I15294" s="23"/>
    </row>
    <row r="15295" spans="9:9" x14ac:dyDescent="0.25">
      <c r="I15295" s="23"/>
    </row>
    <row r="15296" spans="9:9" x14ac:dyDescent="0.25">
      <c r="I15296" s="23"/>
    </row>
    <row r="15297" spans="9:9" x14ac:dyDescent="0.25">
      <c r="I15297" s="23"/>
    </row>
    <row r="15298" spans="9:9" x14ac:dyDescent="0.25">
      <c r="I15298" s="23"/>
    </row>
    <row r="15299" spans="9:9" x14ac:dyDescent="0.25">
      <c r="I15299" s="23"/>
    </row>
    <row r="15300" spans="9:9" x14ac:dyDescent="0.25">
      <c r="I15300" s="23"/>
    </row>
    <row r="15301" spans="9:9" x14ac:dyDescent="0.25">
      <c r="I15301" s="23"/>
    </row>
    <row r="15302" spans="9:9" x14ac:dyDescent="0.25">
      <c r="I15302" s="23"/>
    </row>
    <row r="15303" spans="9:9" x14ac:dyDescent="0.25">
      <c r="I15303" s="23"/>
    </row>
    <row r="15304" spans="9:9" x14ac:dyDescent="0.25">
      <c r="I15304" s="23"/>
    </row>
    <row r="15305" spans="9:9" x14ac:dyDescent="0.25">
      <c r="I15305" s="23"/>
    </row>
    <row r="15306" spans="9:9" x14ac:dyDescent="0.25">
      <c r="I15306" s="23"/>
    </row>
    <row r="15307" spans="9:9" x14ac:dyDescent="0.25">
      <c r="I15307" s="23"/>
    </row>
    <row r="15308" spans="9:9" x14ac:dyDescent="0.25">
      <c r="I15308" s="23"/>
    </row>
    <row r="15309" spans="9:9" x14ac:dyDescent="0.25">
      <c r="I15309" s="23"/>
    </row>
    <row r="15310" spans="9:9" x14ac:dyDescent="0.25">
      <c r="I15310" s="23"/>
    </row>
    <row r="15311" spans="9:9" x14ac:dyDescent="0.25">
      <c r="I15311" s="23"/>
    </row>
    <row r="15312" spans="9:9" x14ac:dyDescent="0.25">
      <c r="I15312" s="23"/>
    </row>
    <row r="15313" spans="9:9" x14ac:dyDescent="0.25">
      <c r="I15313" s="23"/>
    </row>
    <row r="15314" spans="9:9" x14ac:dyDescent="0.25">
      <c r="I15314" s="23"/>
    </row>
    <row r="15315" spans="9:9" x14ac:dyDescent="0.25">
      <c r="I15315" s="23"/>
    </row>
    <row r="15316" spans="9:9" x14ac:dyDescent="0.25">
      <c r="I15316" s="23"/>
    </row>
    <row r="15317" spans="9:9" x14ac:dyDescent="0.25">
      <c r="I15317" s="23"/>
    </row>
    <row r="15318" spans="9:9" x14ac:dyDescent="0.25">
      <c r="I15318" s="23"/>
    </row>
    <row r="15319" spans="9:9" x14ac:dyDescent="0.25">
      <c r="I15319" s="23"/>
    </row>
    <row r="15320" spans="9:9" x14ac:dyDescent="0.25">
      <c r="I15320" s="23"/>
    </row>
    <row r="15321" spans="9:9" x14ac:dyDescent="0.25">
      <c r="I15321" s="23"/>
    </row>
    <row r="15322" spans="9:9" x14ac:dyDescent="0.25">
      <c r="I15322" s="23"/>
    </row>
    <row r="15323" spans="9:9" x14ac:dyDescent="0.25">
      <c r="I15323" s="23"/>
    </row>
    <row r="15324" spans="9:9" x14ac:dyDescent="0.25">
      <c r="I15324" s="23"/>
    </row>
    <row r="15325" spans="9:9" x14ac:dyDescent="0.25">
      <c r="I15325" s="23"/>
    </row>
    <row r="15326" spans="9:9" x14ac:dyDescent="0.25">
      <c r="I15326" s="23"/>
    </row>
    <row r="15327" spans="9:9" x14ac:dyDescent="0.25">
      <c r="I15327" s="23"/>
    </row>
    <row r="15328" spans="9:9" x14ac:dyDescent="0.25">
      <c r="I15328" s="23"/>
    </row>
    <row r="15329" spans="9:9" x14ac:dyDescent="0.25">
      <c r="I15329" s="23"/>
    </row>
    <row r="15330" spans="9:9" x14ac:dyDescent="0.25">
      <c r="I15330" s="23"/>
    </row>
    <row r="15331" spans="9:9" x14ac:dyDescent="0.25">
      <c r="I15331" s="23"/>
    </row>
    <row r="15332" spans="9:9" x14ac:dyDescent="0.25">
      <c r="I15332" s="23"/>
    </row>
    <row r="15333" spans="9:9" x14ac:dyDescent="0.25">
      <c r="I15333" s="23"/>
    </row>
    <row r="15334" spans="9:9" x14ac:dyDescent="0.25">
      <c r="I15334" s="23"/>
    </row>
    <row r="15335" spans="9:9" x14ac:dyDescent="0.25">
      <c r="I15335" s="23"/>
    </row>
    <row r="15336" spans="9:9" x14ac:dyDescent="0.25">
      <c r="I15336" s="23"/>
    </row>
    <row r="15337" spans="9:9" x14ac:dyDescent="0.25">
      <c r="I15337" s="23"/>
    </row>
    <row r="15338" spans="9:9" x14ac:dyDescent="0.25">
      <c r="I15338" s="23"/>
    </row>
    <row r="15339" spans="9:9" x14ac:dyDescent="0.25">
      <c r="I15339" s="23"/>
    </row>
    <row r="15340" spans="9:9" x14ac:dyDescent="0.25">
      <c r="I15340" s="23"/>
    </row>
    <row r="15341" spans="9:9" x14ac:dyDescent="0.25">
      <c r="I15341" s="23"/>
    </row>
    <row r="15342" spans="9:9" x14ac:dyDescent="0.25">
      <c r="I15342" s="23"/>
    </row>
    <row r="15343" spans="9:9" x14ac:dyDescent="0.25">
      <c r="I15343" s="23"/>
    </row>
    <row r="15344" spans="9:9" x14ac:dyDescent="0.25">
      <c r="I15344" s="23"/>
    </row>
    <row r="15345" spans="9:9" x14ac:dyDescent="0.25">
      <c r="I15345" s="23"/>
    </row>
    <row r="15346" spans="9:9" x14ac:dyDescent="0.25">
      <c r="I15346" s="23"/>
    </row>
    <row r="15347" spans="9:9" x14ac:dyDescent="0.25">
      <c r="I15347" s="23"/>
    </row>
    <row r="15348" spans="9:9" x14ac:dyDescent="0.25">
      <c r="I15348" s="23"/>
    </row>
    <row r="15349" spans="9:9" x14ac:dyDescent="0.25">
      <c r="I15349" s="23"/>
    </row>
    <row r="15350" spans="9:9" x14ac:dyDescent="0.25">
      <c r="I15350" s="23"/>
    </row>
    <row r="15351" spans="9:9" x14ac:dyDescent="0.25">
      <c r="I15351" s="23"/>
    </row>
    <row r="15352" spans="9:9" x14ac:dyDescent="0.25">
      <c r="I15352" s="23"/>
    </row>
    <row r="15353" spans="9:9" x14ac:dyDescent="0.25">
      <c r="I15353" s="23"/>
    </row>
    <row r="15354" spans="9:9" x14ac:dyDescent="0.25">
      <c r="I15354" s="23"/>
    </row>
    <row r="15355" spans="9:9" x14ac:dyDescent="0.25">
      <c r="I15355" s="23"/>
    </row>
    <row r="15356" spans="9:9" x14ac:dyDescent="0.25">
      <c r="I15356" s="23"/>
    </row>
    <row r="15357" spans="9:9" x14ac:dyDescent="0.25">
      <c r="I15357" s="23"/>
    </row>
    <row r="15358" spans="9:9" x14ac:dyDescent="0.25">
      <c r="I15358" s="23"/>
    </row>
    <row r="15359" spans="9:9" x14ac:dyDescent="0.25">
      <c r="I15359" s="23"/>
    </row>
    <row r="15360" spans="9:9" x14ac:dyDescent="0.25">
      <c r="I15360" s="23"/>
    </row>
    <row r="15361" spans="9:9" x14ac:dyDescent="0.25">
      <c r="I15361" s="23"/>
    </row>
    <row r="15362" spans="9:9" x14ac:dyDescent="0.25">
      <c r="I15362" s="23"/>
    </row>
    <row r="15363" spans="9:9" x14ac:dyDescent="0.25">
      <c r="I15363" s="23"/>
    </row>
    <row r="15364" spans="9:9" x14ac:dyDescent="0.25">
      <c r="I15364" s="23"/>
    </row>
    <row r="15365" spans="9:9" x14ac:dyDescent="0.25">
      <c r="I15365" s="23"/>
    </row>
    <row r="15366" spans="9:9" x14ac:dyDescent="0.25">
      <c r="I15366" s="23"/>
    </row>
    <row r="15367" spans="9:9" x14ac:dyDescent="0.25">
      <c r="I15367" s="23"/>
    </row>
    <row r="15368" spans="9:9" x14ac:dyDescent="0.25">
      <c r="I15368" s="23"/>
    </row>
    <row r="15369" spans="9:9" x14ac:dyDescent="0.25">
      <c r="I15369" s="23"/>
    </row>
    <row r="15370" spans="9:9" x14ac:dyDescent="0.25">
      <c r="I15370" s="23"/>
    </row>
    <row r="15371" spans="9:9" x14ac:dyDescent="0.25">
      <c r="I15371" s="23"/>
    </row>
    <row r="15372" spans="9:9" x14ac:dyDescent="0.25">
      <c r="I15372" s="23"/>
    </row>
    <row r="15373" spans="9:9" x14ac:dyDescent="0.25">
      <c r="I15373" s="23"/>
    </row>
    <row r="15374" spans="9:9" x14ac:dyDescent="0.25">
      <c r="I15374" s="23"/>
    </row>
    <row r="15375" spans="9:9" x14ac:dyDescent="0.25">
      <c r="I15375" s="23"/>
    </row>
    <row r="15376" spans="9:9" x14ac:dyDescent="0.25">
      <c r="I15376" s="23"/>
    </row>
    <row r="15377" spans="9:9" x14ac:dyDescent="0.25">
      <c r="I15377" s="23"/>
    </row>
    <row r="15378" spans="9:9" x14ac:dyDescent="0.25">
      <c r="I15378" s="23"/>
    </row>
    <row r="15379" spans="9:9" x14ac:dyDescent="0.25">
      <c r="I15379" s="23"/>
    </row>
    <row r="15380" spans="9:9" x14ac:dyDescent="0.25">
      <c r="I15380" s="23"/>
    </row>
    <row r="15381" spans="9:9" x14ac:dyDescent="0.25">
      <c r="I15381" s="23"/>
    </row>
    <row r="15382" spans="9:9" x14ac:dyDescent="0.25">
      <c r="I15382" s="23"/>
    </row>
    <row r="15383" spans="9:9" x14ac:dyDescent="0.25">
      <c r="I15383" s="23"/>
    </row>
    <row r="15384" spans="9:9" x14ac:dyDescent="0.25">
      <c r="I15384" s="23"/>
    </row>
    <row r="15385" spans="9:9" x14ac:dyDescent="0.25">
      <c r="I15385" s="23"/>
    </row>
    <row r="15386" spans="9:9" x14ac:dyDescent="0.25">
      <c r="I15386" s="23"/>
    </row>
    <row r="15387" spans="9:9" x14ac:dyDescent="0.25">
      <c r="I15387" s="23"/>
    </row>
    <row r="15388" spans="9:9" x14ac:dyDescent="0.25">
      <c r="I15388" s="23"/>
    </row>
    <row r="15389" spans="9:9" x14ac:dyDescent="0.25">
      <c r="I15389" s="23"/>
    </row>
    <row r="15390" spans="9:9" x14ac:dyDescent="0.25">
      <c r="I15390" s="23"/>
    </row>
    <row r="15391" spans="9:9" x14ac:dyDescent="0.25">
      <c r="I15391" s="23"/>
    </row>
    <row r="15392" spans="9:9" x14ac:dyDescent="0.25">
      <c r="I15392" s="23"/>
    </row>
    <row r="15393" spans="9:9" x14ac:dyDescent="0.25">
      <c r="I15393" s="23"/>
    </row>
    <row r="15394" spans="9:9" x14ac:dyDescent="0.25">
      <c r="I15394" s="23"/>
    </row>
    <row r="15395" spans="9:9" x14ac:dyDescent="0.25">
      <c r="I15395" s="23"/>
    </row>
    <row r="15396" spans="9:9" x14ac:dyDescent="0.25">
      <c r="I15396" s="23"/>
    </row>
    <row r="15397" spans="9:9" x14ac:dyDescent="0.25">
      <c r="I15397" s="23"/>
    </row>
    <row r="15398" spans="9:9" x14ac:dyDescent="0.25">
      <c r="I15398" s="23"/>
    </row>
    <row r="15399" spans="9:9" x14ac:dyDescent="0.25">
      <c r="I15399" s="23"/>
    </row>
    <row r="15400" spans="9:9" x14ac:dyDescent="0.25">
      <c r="I15400" s="23"/>
    </row>
    <row r="15401" spans="9:9" x14ac:dyDescent="0.25">
      <c r="I15401" s="23"/>
    </row>
    <row r="15402" spans="9:9" x14ac:dyDescent="0.25">
      <c r="I15402" s="23"/>
    </row>
    <row r="15403" spans="9:9" x14ac:dyDescent="0.25">
      <c r="I15403" s="23"/>
    </row>
    <row r="15404" spans="9:9" x14ac:dyDescent="0.25">
      <c r="I15404" s="23"/>
    </row>
    <row r="15405" spans="9:9" x14ac:dyDescent="0.25">
      <c r="I15405" s="23"/>
    </row>
    <row r="15406" spans="9:9" x14ac:dyDescent="0.25">
      <c r="I15406" s="23"/>
    </row>
    <row r="15407" spans="9:9" x14ac:dyDescent="0.25">
      <c r="I15407" s="23"/>
    </row>
    <row r="15408" spans="9:9" x14ac:dyDescent="0.25">
      <c r="I15408" s="23"/>
    </row>
    <row r="15409" spans="9:9" x14ac:dyDescent="0.25">
      <c r="I15409" s="23"/>
    </row>
    <row r="15410" spans="9:9" x14ac:dyDescent="0.25">
      <c r="I15410" s="23"/>
    </row>
    <row r="15411" spans="9:9" x14ac:dyDescent="0.25">
      <c r="I15411" s="23"/>
    </row>
    <row r="15412" spans="9:9" x14ac:dyDescent="0.25">
      <c r="I15412" s="23"/>
    </row>
    <row r="15413" spans="9:9" x14ac:dyDescent="0.25">
      <c r="I15413" s="23"/>
    </row>
    <row r="15414" spans="9:9" x14ac:dyDescent="0.25">
      <c r="I15414" s="23"/>
    </row>
    <row r="15415" spans="9:9" x14ac:dyDescent="0.25">
      <c r="I15415" s="23"/>
    </row>
    <row r="15416" spans="9:9" x14ac:dyDescent="0.25">
      <c r="I15416" s="23"/>
    </row>
    <row r="15417" spans="9:9" x14ac:dyDescent="0.25">
      <c r="I15417" s="23"/>
    </row>
    <row r="15418" spans="9:9" x14ac:dyDescent="0.25">
      <c r="I15418" s="23"/>
    </row>
    <row r="15419" spans="9:9" x14ac:dyDescent="0.25">
      <c r="I15419" s="23"/>
    </row>
    <row r="15420" spans="9:9" x14ac:dyDescent="0.25">
      <c r="I15420" s="23"/>
    </row>
    <row r="15421" spans="9:9" x14ac:dyDescent="0.25">
      <c r="I15421" s="23"/>
    </row>
    <row r="15422" spans="9:9" x14ac:dyDescent="0.25">
      <c r="I15422" s="23"/>
    </row>
    <row r="15423" spans="9:9" x14ac:dyDescent="0.25">
      <c r="I15423" s="23"/>
    </row>
    <row r="15424" spans="9:9" x14ac:dyDescent="0.25">
      <c r="I15424" s="23"/>
    </row>
    <row r="15425" spans="9:9" x14ac:dyDescent="0.25">
      <c r="I15425" s="23"/>
    </row>
    <row r="15426" spans="9:9" x14ac:dyDescent="0.25">
      <c r="I15426" s="23"/>
    </row>
    <row r="15427" spans="9:9" x14ac:dyDescent="0.25">
      <c r="I15427" s="23"/>
    </row>
    <row r="15428" spans="9:9" x14ac:dyDescent="0.25">
      <c r="I15428" s="23"/>
    </row>
    <row r="15429" spans="9:9" x14ac:dyDescent="0.25">
      <c r="I15429" s="23"/>
    </row>
    <row r="15430" spans="9:9" x14ac:dyDescent="0.25">
      <c r="I15430" s="23"/>
    </row>
    <row r="15431" spans="9:9" x14ac:dyDescent="0.25">
      <c r="I15431" s="23"/>
    </row>
    <row r="15432" spans="9:9" x14ac:dyDescent="0.25">
      <c r="I15432" s="23"/>
    </row>
    <row r="15433" spans="9:9" x14ac:dyDescent="0.25">
      <c r="I15433" s="23"/>
    </row>
    <row r="15434" spans="9:9" x14ac:dyDescent="0.25">
      <c r="I15434" s="23"/>
    </row>
    <row r="15435" spans="9:9" x14ac:dyDescent="0.25">
      <c r="I15435" s="23"/>
    </row>
    <row r="15436" spans="9:9" x14ac:dyDescent="0.25">
      <c r="I15436" s="23"/>
    </row>
    <row r="15437" spans="9:9" x14ac:dyDescent="0.25">
      <c r="I15437" s="23"/>
    </row>
    <row r="15438" spans="9:9" x14ac:dyDescent="0.25">
      <c r="I15438" s="23"/>
    </row>
    <row r="15439" spans="9:9" x14ac:dyDescent="0.25">
      <c r="I15439" s="23"/>
    </row>
    <row r="15440" spans="9:9" x14ac:dyDescent="0.25">
      <c r="I15440" s="23"/>
    </row>
    <row r="15441" spans="9:9" x14ac:dyDescent="0.25">
      <c r="I15441" s="23"/>
    </row>
    <row r="15442" spans="9:9" x14ac:dyDescent="0.25">
      <c r="I15442" s="23"/>
    </row>
    <row r="15443" spans="9:9" x14ac:dyDescent="0.25">
      <c r="I15443" s="23"/>
    </row>
    <row r="15444" spans="9:9" x14ac:dyDescent="0.25">
      <c r="I15444" s="23"/>
    </row>
    <row r="15445" spans="9:9" x14ac:dyDescent="0.25">
      <c r="I15445" s="23"/>
    </row>
    <row r="15446" spans="9:9" x14ac:dyDescent="0.25">
      <c r="I15446" s="23"/>
    </row>
    <row r="15447" spans="9:9" x14ac:dyDescent="0.25">
      <c r="I15447" s="23"/>
    </row>
    <row r="15448" spans="9:9" x14ac:dyDescent="0.25">
      <c r="I15448" s="23"/>
    </row>
    <row r="15449" spans="9:9" x14ac:dyDescent="0.25">
      <c r="I15449" s="23"/>
    </row>
    <row r="15450" spans="9:9" x14ac:dyDescent="0.25">
      <c r="I15450" s="23"/>
    </row>
    <row r="15451" spans="9:9" x14ac:dyDescent="0.25">
      <c r="I15451" s="23"/>
    </row>
    <row r="15452" spans="9:9" x14ac:dyDescent="0.25">
      <c r="I15452" s="23"/>
    </row>
    <row r="15453" spans="9:9" x14ac:dyDescent="0.25">
      <c r="I15453" s="23"/>
    </row>
    <row r="15454" spans="9:9" x14ac:dyDescent="0.25">
      <c r="I15454" s="23"/>
    </row>
    <row r="15455" spans="9:9" x14ac:dyDescent="0.25">
      <c r="I15455" s="23"/>
    </row>
    <row r="15456" spans="9:9" x14ac:dyDescent="0.25">
      <c r="I15456" s="23"/>
    </row>
    <row r="15457" spans="9:9" x14ac:dyDescent="0.25">
      <c r="I15457" s="23"/>
    </row>
    <row r="15458" spans="9:9" x14ac:dyDescent="0.25">
      <c r="I15458" s="23"/>
    </row>
    <row r="15459" spans="9:9" x14ac:dyDescent="0.25">
      <c r="I15459" s="23"/>
    </row>
    <row r="15460" spans="9:9" x14ac:dyDescent="0.25">
      <c r="I15460" s="23"/>
    </row>
    <row r="15461" spans="9:9" x14ac:dyDescent="0.25">
      <c r="I15461" s="23"/>
    </row>
    <row r="15462" spans="9:9" x14ac:dyDescent="0.25">
      <c r="I15462" s="23"/>
    </row>
    <row r="15463" spans="9:9" x14ac:dyDescent="0.25">
      <c r="I15463" s="23"/>
    </row>
    <row r="15464" spans="9:9" x14ac:dyDescent="0.25">
      <c r="I15464" s="23"/>
    </row>
    <row r="15465" spans="9:9" x14ac:dyDescent="0.25">
      <c r="I15465" s="23"/>
    </row>
    <row r="15466" spans="9:9" x14ac:dyDescent="0.25">
      <c r="I15466" s="23"/>
    </row>
    <row r="15467" spans="9:9" x14ac:dyDescent="0.25">
      <c r="I15467" s="23"/>
    </row>
    <row r="15468" spans="9:9" x14ac:dyDescent="0.25">
      <c r="I15468" s="23"/>
    </row>
    <row r="15469" spans="9:9" x14ac:dyDescent="0.25">
      <c r="I15469" s="23"/>
    </row>
    <row r="15470" spans="9:9" x14ac:dyDescent="0.25">
      <c r="I15470" s="23"/>
    </row>
    <row r="15471" spans="9:9" x14ac:dyDescent="0.25">
      <c r="I15471" s="23"/>
    </row>
    <row r="15472" spans="9:9" x14ac:dyDescent="0.25">
      <c r="I15472" s="23"/>
    </row>
    <row r="15473" spans="9:9" x14ac:dyDescent="0.25">
      <c r="I15473" s="23"/>
    </row>
    <row r="15474" spans="9:9" x14ac:dyDescent="0.25">
      <c r="I15474" s="23"/>
    </row>
    <row r="15475" spans="9:9" x14ac:dyDescent="0.25">
      <c r="I15475" s="23"/>
    </row>
    <row r="15476" spans="9:9" x14ac:dyDescent="0.25">
      <c r="I15476" s="23"/>
    </row>
    <row r="15477" spans="9:9" x14ac:dyDescent="0.25">
      <c r="I15477" s="23"/>
    </row>
    <row r="15478" spans="9:9" x14ac:dyDescent="0.25">
      <c r="I15478" s="23"/>
    </row>
    <row r="15479" spans="9:9" x14ac:dyDescent="0.25">
      <c r="I15479" s="23"/>
    </row>
    <row r="15480" spans="9:9" x14ac:dyDescent="0.25">
      <c r="I15480" s="23"/>
    </row>
    <row r="15481" spans="9:9" x14ac:dyDescent="0.25">
      <c r="I15481" s="23"/>
    </row>
    <row r="15482" spans="9:9" x14ac:dyDescent="0.25">
      <c r="I15482" s="23"/>
    </row>
    <row r="15483" spans="9:9" x14ac:dyDescent="0.25">
      <c r="I15483" s="23"/>
    </row>
    <row r="15484" spans="9:9" x14ac:dyDescent="0.25">
      <c r="I15484" s="23"/>
    </row>
    <row r="15485" spans="9:9" x14ac:dyDescent="0.25">
      <c r="I15485" s="23"/>
    </row>
    <row r="15486" spans="9:9" x14ac:dyDescent="0.25">
      <c r="I15486" s="23"/>
    </row>
    <row r="15487" spans="9:9" x14ac:dyDescent="0.25">
      <c r="I15487" s="23"/>
    </row>
    <row r="15488" spans="9:9" x14ac:dyDescent="0.25">
      <c r="I15488" s="23"/>
    </row>
    <row r="15489" spans="9:9" x14ac:dyDescent="0.25">
      <c r="I15489" s="23"/>
    </row>
    <row r="15490" spans="9:9" x14ac:dyDescent="0.25">
      <c r="I15490" s="23"/>
    </row>
    <row r="15491" spans="9:9" x14ac:dyDescent="0.25">
      <c r="I15491" s="23"/>
    </row>
    <row r="15492" spans="9:9" x14ac:dyDescent="0.25">
      <c r="I15492" s="23"/>
    </row>
    <row r="15493" spans="9:9" x14ac:dyDescent="0.25">
      <c r="I15493" s="23"/>
    </row>
    <row r="15494" spans="9:9" x14ac:dyDescent="0.25">
      <c r="I15494" s="23"/>
    </row>
    <row r="15495" spans="9:9" x14ac:dyDescent="0.25">
      <c r="I15495" s="23"/>
    </row>
    <row r="15496" spans="9:9" x14ac:dyDescent="0.25">
      <c r="I15496" s="23"/>
    </row>
    <row r="15497" spans="9:9" x14ac:dyDescent="0.25">
      <c r="I15497" s="23"/>
    </row>
    <row r="15498" spans="9:9" x14ac:dyDescent="0.25">
      <c r="I15498" s="23"/>
    </row>
    <row r="15499" spans="9:9" x14ac:dyDescent="0.25">
      <c r="I15499" s="23"/>
    </row>
    <row r="15500" spans="9:9" x14ac:dyDescent="0.25">
      <c r="I15500" s="23"/>
    </row>
    <row r="15501" spans="9:9" x14ac:dyDescent="0.25">
      <c r="I15501" s="23"/>
    </row>
    <row r="15502" spans="9:9" x14ac:dyDescent="0.25">
      <c r="I15502" s="23"/>
    </row>
    <row r="15503" spans="9:9" x14ac:dyDescent="0.25">
      <c r="I15503" s="23"/>
    </row>
    <row r="15504" spans="9:9" x14ac:dyDescent="0.25">
      <c r="I15504" s="23"/>
    </row>
    <row r="15505" spans="9:9" x14ac:dyDescent="0.25">
      <c r="I15505" s="23"/>
    </row>
    <row r="15506" spans="9:9" x14ac:dyDescent="0.25">
      <c r="I15506" s="23"/>
    </row>
    <row r="15507" spans="9:9" x14ac:dyDescent="0.25">
      <c r="I15507" s="23"/>
    </row>
    <row r="15508" spans="9:9" x14ac:dyDescent="0.25">
      <c r="I15508" s="23"/>
    </row>
    <row r="15509" spans="9:9" x14ac:dyDescent="0.25">
      <c r="I15509" s="23"/>
    </row>
    <row r="15510" spans="9:9" x14ac:dyDescent="0.25">
      <c r="I15510" s="23"/>
    </row>
    <row r="15511" spans="9:9" x14ac:dyDescent="0.25">
      <c r="I15511" s="23"/>
    </row>
    <row r="15512" spans="9:9" x14ac:dyDescent="0.25">
      <c r="I15512" s="23"/>
    </row>
    <row r="15513" spans="9:9" x14ac:dyDescent="0.25">
      <c r="I15513" s="23"/>
    </row>
    <row r="15514" spans="9:9" x14ac:dyDescent="0.25">
      <c r="I15514" s="23"/>
    </row>
    <row r="15515" spans="9:9" x14ac:dyDescent="0.25">
      <c r="I15515" s="23"/>
    </row>
    <row r="15516" spans="9:9" x14ac:dyDescent="0.25">
      <c r="I15516" s="23"/>
    </row>
    <row r="15517" spans="9:9" x14ac:dyDescent="0.25">
      <c r="I15517" s="23"/>
    </row>
    <row r="15518" spans="9:9" x14ac:dyDescent="0.25">
      <c r="I15518" s="23"/>
    </row>
    <row r="15519" spans="9:9" x14ac:dyDescent="0.25">
      <c r="I15519" s="23"/>
    </row>
    <row r="15520" spans="9:9" x14ac:dyDescent="0.25">
      <c r="I15520" s="23"/>
    </row>
    <row r="15521" spans="9:9" x14ac:dyDescent="0.25">
      <c r="I15521" s="23"/>
    </row>
    <row r="15522" spans="9:9" x14ac:dyDescent="0.25">
      <c r="I15522" s="23"/>
    </row>
    <row r="15523" spans="9:9" x14ac:dyDescent="0.25">
      <c r="I15523" s="23"/>
    </row>
    <row r="15524" spans="9:9" x14ac:dyDescent="0.25">
      <c r="I15524" s="23"/>
    </row>
    <row r="15525" spans="9:9" x14ac:dyDescent="0.25">
      <c r="I15525" s="23"/>
    </row>
    <row r="15526" spans="9:9" x14ac:dyDescent="0.25">
      <c r="I15526" s="23"/>
    </row>
    <row r="15527" spans="9:9" x14ac:dyDescent="0.25">
      <c r="I15527" s="23"/>
    </row>
    <row r="15528" spans="9:9" x14ac:dyDescent="0.25">
      <c r="I15528" s="23"/>
    </row>
    <row r="15529" spans="9:9" x14ac:dyDescent="0.25">
      <c r="I15529" s="23"/>
    </row>
    <row r="15530" spans="9:9" x14ac:dyDescent="0.25">
      <c r="I15530" s="23"/>
    </row>
    <row r="15531" spans="9:9" x14ac:dyDescent="0.25">
      <c r="I15531" s="23"/>
    </row>
    <row r="15532" spans="9:9" x14ac:dyDescent="0.25">
      <c r="I15532" s="23"/>
    </row>
    <row r="15533" spans="9:9" x14ac:dyDescent="0.25">
      <c r="I15533" s="23"/>
    </row>
    <row r="15534" spans="9:9" x14ac:dyDescent="0.25">
      <c r="I15534" s="23"/>
    </row>
    <row r="15535" spans="9:9" x14ac:dyDescent="0.25">
      <c r="I15535" s="23"/>
    </row>
    <row r="15536" spans="9:9" x14ac:dyDescent="0.25">
      <c r="I15536" s="23"/>
    </row>
    <row r="15537" spans="9:9" x14ac:dyDescent="0.25">
      <c r="I15537" s="23"/>
    </row>
    <row r="15538" spans="9:9" x14ac:dyDescent="0.25">
      <c r="I15538" s="23"/>
    </row>
    <row r="15539" spans="9:9" x14ac:dyDescent="0.25">
      <c r="I15539" s="23"/>
    </row>
    <row r="15540" spans="9:9" x14ac:dyDescent="0.25">
      <c r="I15540" s="23"/>
    </row>
    <row r="15541" spans="9:9" x14ac:dyDescent="0.25">
      <c r="I15541" s="23"/>
    </row>
    <row r="15542" spans="9:9" x14ac:dyDescent="0.25">
      <c r="I15542" s="23"/>
    </row>
    <row r="15543" spans="9:9" x14ac:dyDescent="0.25">
      <c r="I15543" s="23"/>
    </row>
    <row r="15544" spans="9:9" x14ac:dyDescent="0.25">
      <c r="I15544" s="23"/>
    </row>
    <row r="15545" spans="9:9" x14ac:dyDescent="0.25">
      <c r="I15545" s="23"/>
    </row>
    <row r="15546" spans="9:9" x14ac:dyDescent="0.25">
      <c r="I15546" s="23"/>
    </row>
    <row r="15547" spans="9:9" x14ac:dyDescent="0.25">
      <c r="I15547" s="23"/>
    </row>
    <row r="15548" spans="9:9" x14ac:dyDescent="0.25">
      <c r="I15548" s="23"/>
    </row>
    <row r="15549" spans="9:9" x14ac:dyDescent="0.25">
      <c r="I15549" s="23"/>
    </row>
    <row r="15550" spans="9:9" x14ac:dyDescent="0.25">
      <c r="I15550" s="23"/>
    </row>
    <row r="15551" spans="9:9" x14ac:dyDescent="0.25">
      <c r="I15551" s="23"/>
    </row>
    <row r="15552" spans="9:9" x14ac:dyDescent="0.25">
      <c r="I15552" s="23"/>
    </row>
    <row r="15553" spans="9:9" x14ac:dyDescent="0.25">
      <c r="I15553" s="23"/>
    </row>
    <row r="15554" spans="9:9" x14ac:dyDescent="0.25">
      <c r="I15554" s="23"/>
    </row>
    <row r="15555" spans="9:9" x14ac:dyDescent="0.25">
      <c r="I15555" s="23"/>
    </row>
    <row r="15556" spans="9:9" x14ac:dyDescent="0.25">
      <c r="I15556" s="23"/>
    </row>
    <row r="15557" spans="9:9" x14ac:dyDescent="0.25">
      <c r="I15557" s="23"/>
    </row>
    <row r="15558" spans="9:9" x14ac:dyDescent="0.25">
      <c r="I15558" s="23"/>
    </row>
    <row r="15559" spans="9:9" x14ac:dyDescent="0.25">
      <c r="I15559" s="23"/>
    </row>
    <row r="15560" spans="9:9" x14ac:dyDescent="0.25">
      <c r="I15560" s="23"/>
    </row>
    <row r="15561" spans="9:9" x14ac:dyDescent="0.25">
      <c r="I15561" s="23"/>
    </row>
    <row r="15562" spans="9:9" x14ac:dyDescent="0.25">
      <c r="I15562" s="23"/>
    </row>
    <row r="15563" spans="9:9" x14ac:dyDescent="0.25">
      <c r="I15563" s="23"/>
    </row>
    <row r="15564" spans="9:9" x14ac:dyDescent="0.25">
      <c r="I15564" s="23"/>
    </row>
    <row r="15565" spans="9:9" x14ac:dyDescent="0.25">
      <c r="I15565" s="23"/>
    </row>
    <row r="15566" spans="9:9" x14ac:dyDescent="0.25">
      <c r="I15566" s="23"/>
    </row>
    <row r="15567" spans="9:9" x14ac:dyDescent="0.25">
      <c r="I15567" s="23"/>
    </row>
    <row r="15568" spans="9:9" x14ac:dyDescent="0.25">
      <c r="I15568" s="23"/>
    </row>
    <row r="15569" spans="9:9" x14ac:dyDescent="0.25">
      <c r="I15569" s="23"/>
    </row>
    <row r="15570" spans="9:9" x14ac:dyDescent="0.25">
      <c r="I15570" s="23"/>
    </row>
    <row r="15571" spans="9:9" x14ac:dyDescent="0.25">
      <c r="I15571" s="23"/>
    </row>
    <row r="15572" spans="9:9" x14ac:dyDescent="0.25">
      <c r="I15572" s="23"/>
    </row>
    <row r="15573" spans="9:9" x14ac:dyDescent="0.25">
      <c r="I15573" s="23"/>
    </row>
    <row r="15574" spans="9:9" x14ac:dyDescent="0.25">
      <c r="I15574" s="23"/>
    </row>
    <row r="15575" spans="9:9" x14ac:dyDescent="0.25">
      <c r="I15575" s="23"/>
    </row>
    <row r="15576" spans="9:9" x14ac:dyDescent="0.25">
      <c r="I15576" s="23"/>
    </row>
    <row r="15577" spans="9:9" x14ac:dyDescent="0.25">
      <c r="I15577" s="23"/>
    </row>
    <row r="15578" spans="9:9" x14ac:dyDescent="0.25">
      <c r="I15578" s="23"/>
    </row>
    <row r="15579" spans="9:9" x14ac:dyDescent="0.25">
      <c r="I15579" s="23"/>
    </row>
    <row r="15580" spans="9:9" x14ac:dyDescent="0.25">
      <c r="I15580" s="23"/>
    </row>
    <row r="15581" spans="9:9" x14ac:dyDescent="0.25">
      <c r="I15581" s="23"/>
    </row>
    <row r="15582" spans="9:9" x14ac:dyDescent="0.25">
      <c r="I15582" s="23"/>
    </row>
    <row r="15583" spans="9:9" x14ac:dyDescent="0.25">
      <c r="I15583" s="23"/>
    </row>
    <row r="15584" spans="9:9" x14ac:dyDescent="0.25">
      <c r="I15584" s="23"/>
    </row>
    <row r="15585" spans="9:9" x14ac:dyDescent="0.25">
      <c r="I15585" s="23"/>
    </row>
    <row r="15586" spans="9:9" x14ac:dyDescent="0.25">
      <c r="I15586" s="23"/>
    </row>
    <row r="15587" spans="9:9" x14ac:dyDescent="0.25">
      <c r="I15587" s="23"/>
    </row>
    <row r="15588" spans="9:9" x14ac:dyDescent="0.25">
      <c r="I15588" s="23"/>
    </row>
    <row r="15589" spans="9:9" x14ac:dyDescent="0.25">
      <c r="I15589" s="23"/>
    </row>
    <row r="15590" spans="9:9" x14ac:dyDescent="0.25">
      <c r="I15590" s="23"/>
    </row>
    <row r="15591" spans="9:9" x14ac:dyDescent="0.25">
      <c r="I15591" s="23"/>
    </row>
    <row r="15592" spans="9:9" x14ac:dyDescent="0.25">
      <c r="I15592" s="23"/>
    </row>
    <row r="15593" spans="9:9" x14ac:dyDescent="0.25">
      <c r="I15593" s="23"/>
    </row>
    <row r="15594" spans="9:9" x14ac:dyDescent="0.25">
      <c r="I15594" s="23"/>
    </row>
    <row r="15595" spans="9:9" x14ac:dyDescent="0.25">
      <c r="I15595" s="23"/>
    </row>
    <row r="15596" spans="9:9" x14ac:dyDescent="0.25">
      <c r="I15596" s="23"/>
    </row>
    <row r="15597" spans="9:9" x14ac:dyDescent="0.25">
      <c r="I15597" s="23"/>
    </row>
    <row r="15598" spans="9:9" x14ac:dyDescent="0.25">
      <c r="I15598" s="23"/>
    </row>
    <row r="15599" spans="9:9" x14ac:dyDescent="0.25">
      <c r="I15599" s="23"/>
    </row>
    <row r="15600" spans="9:9" x14ac:dyDescent="0.25">
      <c r="I15600" s="23"/>
    </row>
    <row r="15601" spans="9:9" x14ac:dyDescent="0.25">
      <c r="I15601" s="23"/>
    </row>
    <row r="15602" spans="9:9" x14ac:dyDescent="0.25">
      <c r="I15602" s="23"/>
    </row>
    <row r="15603" spans="9:9" x14ac:dyDescent="0.25">
      <c r="I15603" s="23"/>
    </row>
    <row r="15604" spans="9:9" x14ac:dyDescent="0.25">
      <c r="I15604" s="23"/>
    </row>
    <row r="15605" spans="9:9" x14ac:dyDescent="0.25">
      <c r="I15605" s="23"/>
    </row>
    <row r="15606" spans="9:9" x14ac:dyDescent="0.25">
      <c r="I15606" s="23"/>
    </row>
    <row r="15607" spans="9:9" x14ac:dyDescent="0.25">
      <c r="I15607" s="23"/>
    </row>
    <row r="15608" spans="9:9" x14ac:dyDescent="0.25">
      <c r="I15608" s="23"/>
    </row>
    <row r="15609" spans="9:9" x14ac:dyDescent="0.25">
      <c r="I15609" s="23"/>
    </row>
    <row r="15610" spans="9:9" x14ac:dyDescent="0.25">
      <c r="I15610" s="23"/>
    </row>
    <row r="15611" spans="9:9" x14ac:dyDescent="0.25">
      <c r="I15611" s="23"/>
    </row>
    <row r="15612" spans="9:9" x14ac:dyDescent="0.25">
      <c r="I15612" s="23"/>
    </row>
    <row r="15613" spans="9:9" x14ac:dyDescent="0.25">
      <c r="I15613" s="23"/>
    </row>
    <row r="15614" spans="9:9" x14ac:dyDescent="0.25">
      <c r="I15614" s="23"/>
    </row>
    <row r="15615" spans="9:9" x14ac:dyDescent="0.25">
      <c r="I15615" s="23"/>
    </row>
    <row r="15616" spans="9:9" x14ac:dyDescent="0.25">
      <c r="I15616" s="23"/>
    </row>
    <row r="15617" spans="9:9" x14ac:dyDescent="0.25">
      <c r="I15617" s="23"/>
    </row>
    <row r="15618" spans="9:9" x14ac:dyDescent="0.25">
      <c r="I15618" s="23"/>
    </row>
    <row r="15619" spans="9:9" x14ac:dyDescent="0.25">
      <c r="I15619" s="23"/>
    </row>
    <row r="15620" spans="9:9" x14ac:dyDescent="0.25">
      <c r="I15620" s="23"/>
    </row>
    <row r="15621" spans="9:9" x14ac:dyDescent="0.25">
      <c r="I15621" s="23"/>
    </row>
    <row r="15622" spans="9:9" x14ac:dyDescent="0.25">
      <c r="I15622" s="23"/>
    </row>
    <row r="15623" spans="9:9" x14ac:dyDescent="0.25">
      <c r="I15623" s="23"/>
    </row>
    <row r="15624" spans="9:9" x14ac:dyDescent="0.25">
      <c r="I15624" s="23"/>
    </row>
    <row r="15625" spans="9:9" x14ac:dyDescent="0.25">
      <c r="I15625" s="23"/>
    </row>
    <row r="15626" spans="9:9" x14ac:dyDescent="0.25">
      <c r="I15626" s="23"/>
    </row>
    <row r="15627" spans="9:9" x14ac:dyDescent="0.25">
      <c r="I15627" s="23"/>
    </row>
    <row r="15628" spans="9:9" x14ac:dyDescent="0.25">
      <c r="I15628" s="23"/>
    </row>
    <row r="15629" spans="9:9" x14ac:dyDescent="0.25">
      <c r="I15629" s="23"/>
    </row>
    <row r="15630" spans="9:9" x14ac:dyDescent="0.25">
      <c r="I15630" s="23"/>
    </row>
    <row r="15631" spans="9:9" x14ac:dyDescent="0.25">
      <c r="I15631" s="23"/>
    </row>
    <row r="15632" spans="9:9" x14ac:dyDescent="0.25">
      <c r="I15632" s="23"/>
    </row>
    <row r="15633" spans="9:9" x14ac:dyDescent="0.25">
      <c r="I15633" s="23"/>
    </row>
    <row r="15634" spans="9:9" x14ac:dyDescent="0.25">
      <c r="I15634" s="23"/>
    </row>
    <row r="15635" spans="9:9" x14ac:dyDescent="0.25">
      <c r="I15635" s="23"/>
    </row>
    <row r="15636" spans="9:9" x14ac:dyDescent="0.25">
      <c r="I15636" s="23"/>
    </row>
    <row r="15637" spans="9:9" x14ac:dyDescent="0.25">
      <c r="I15637" s="23"/>
    </row>
    <row r="15638" spans="9:9" x14ac:dyDescent="0.25">
      <c r="I15638" s="23"/>
    </row>
    <row r="15639" spans="9:9" x14ac:dyDescent="0.25">
      <c r="I15639" s="23"/>
    </row>
    <row r="15640" spans="9:9" x14ac:dyDescent="0.25">
      <c r="I15640" s="23"/>
    </row>
    <row r="15641" spans="9:9" x14ac:dyDescent="0.25">
      <c r="I15641" s="23"/>
    </row>
    <row r="15642" spans="9:9" x14ac:dyDescent="0.25">
      <c r="I15642" s="23"/>
    </row>
    <row r="15643" spans="9:9" x14ac:dyDescent="0.25">
      <c r="I15643" s="23"/>
    </row>
    <row r="15644" spans="9:9" x14ac:dyDescent="0.25">
      <c r="I15644" s="23"/>
    </row>
    <row r="15645" spans="9:9" x14ac:dyDescent="0.25">
      <c r="I15645" s="23"/>
    </row>
    <row r="15646" spans="9:9" x14ac:dyDescent="0.25">
      <c r="I15646" s="23"/>
    </row>
    <row r="15647" spans="9:9" x14ac:dyDescent="0.25">
      <c r="I15647" s="23"/>
    </row>
    <row r="15648" spans="9:9" x14ac:dyDescent="0.25">
      <c r="I15648" s="23"/>
    </row>
    <row r="15649" spans="9:9" x14ac:dyDescent="0.25">
      <c r="I15649" s="23"/>
    </row>
    <row r="15650" spans="9:9" x14ac:dyDescent="0.25">
      <c r="I15650" s="23"/>
    </row>
    <row r="15651" spans="9:9" x14ac:dyDescent="0.25">
      <c r="I15651" s="23"/>
    </row>
    <row r="15652" spans="9:9" x14ac:dyDescent="0.25">
      <c r="I15652" s="23"/>
    </row>
    <row r="15653" spans="9:9" x14ac:dyDescent="0.25">
      <c r="I15653" s="23"/>
    </row>
    <row r="15654" spans="9:9" x14ac:dyDescent="0.25">
      <c r="I15654" s="23"/>
    </row>
    <row r="15655" spans="9:9" x14ac:dyDescent="0.25">
      <c r="I15655" s="23"/>
    </row>
    <row r="15656" spans="9:9" x14ac:dyDescent="0.25">
      <c r="I15656" s="23"/>
    </row>
    <row r="15657" spans="9:9" x14ac:dyDescent="0.25">
      <c r="I15657" s="23"/>
    </row>
    <row r="15658" spans="9:9" x14ac:dyDescent="0.25">
      <c r="I15658" s="23"/>
    </row>
    <row r="15659" spans="9:9" x14ac:dyDescent="0.25">
      <c r="I15659" s="23"/>
    </row>
    <row r="15660" spans="9:9" x14ac:dyDescent="0.25">
      <c r="I15660" s="23"/>
    </row>
    <row r="15661" spans="9:9" x14ac:dyDescent="0.25">
      <c r="I15661" s="23"/>
    </row>
    <row r="15662" spans="9:9" x14ac:dyDescent="0.25">
      <c r="I15662" s="23"/>
    </row>
    <row r="15663" spans="9:9" x14ac:dyDescent="0.25">
      <c r="I15663" s="23"/>
    </row>
    <row r="15664" spans="9:9" x14ac:dyDescent="0.25">
      <c r="I15664" s="23"/>
    </row>
    <row r="15665" spans="9:9" x14ac:dyDescent="0.25">
      <c r="I15665" s="23"/>
    </row>
    <row r="15666" spans="9:9" x14ac:dyDescent="0.25">
      <c r="I15666" s="23"/>
    </row>
    <row r="15667" spans="9:9" x14ac:dyDescent="0.25">
      <c r="I15667" s="23"/>
    </row>
    <row r="15668" spans="9:9" x14ac:dyDescent="0.25">
      <c r="I15668" s="23"/>
    </row>
    <row r="15669" spans="9:9" x14ac:dyDescent="0.25">
      <c r="I15669" s="23"/>
    </row>
    <row r="15670" spans="9:9" x14ac:dyDescent="0.25">
      <c r="I15670" s="23"/>
    </row>
    <row r="15671" spans="9:9" x14ac:dyDescent="0.25">
      <c r="I15671" s="23"/>
    </row>
    <row r="15672" spans="9:9" x14ac:dyDescent="0.25">
      <c r="I15672" s="23"/>
    </row>
    <row r="15673" spans="9:9" x14ac:dyDescent="0.25">
      <c r="I15673" s="23"/>
    </row>
    <row r="15674" spans="9:9" x14ac:dyDescent="0.25">
      <c r="I15674" s="23"/>
    </row>
    <row r="15675" spans="9:9" x14ac:dyDescent="0.25">
      <c r="I15675" s="23"/>
    </row>
    <row r="15676" spans="9:9" x14ac:dyDescent="0.25">
      <c r="I15676" s="23"/>
    </row>
    <row r="15677" spans="9:9" x14ac:dyDescent="0.25">
      <c r="I15677" s="23"/>
    </row>
    <row r="15678" spans="9:9" x14ac:dyDescent="0.25">
      <c r="I15678" s="23"/>
    </row>
    <row r="15679" spans="9:9" x14ac:dyDescent="0.25">
      <c r="I15679" s="23"/>
    </row>
    <row r="15680" spans="9:9" x14ac:dyDescent="0.25">
      <c r="I15680" s="23"/>
    </row>
    <row r="15681" spans="9:9" x14ac:dyDescent="0.25">
      <c r="I15681" s="23"/>
    </row>
    <row r="15682" spans="9:9" x14ac:dyDescent="0.25">
      <c r="I15682" s="23"/>
    </row>
    <row r="15683" spans="9:9" x14ac:dyDescent="0.25">
      <c r="I15683" s="23"/>
    </row>
    <row r="15684" spans="9:9" x14ac:dyDescent="0.25">
      <c r="I15684" s="23"/>
    </row>
    <row r="15685" spans="9:9" x14ac:dyDescent="0.25">
      <c r="I15685" s="23"/>
    </row>
    <row r="15686" spans="9:9" x14ac:dyDescent="0.25">
      <c r="I15686" s="23"/>
    </row>
    <row r="15687" spans="9:9" x14ac:dyDescent="0.25">
      <c r="I15687" s="23"/>
    </row>
    <row r="15688" spans="9:9" x14ac:dyDescent="0.25">
      <c r="I15688" s="23"/>
    </row>
    <row r="15689" spans="9:9" x14ac:dyDescent="0.25">
      <c r="I15689" s="23"/>
    </row>
    <row r="15690" spans="9:9" x14ac:dyDescent="0.25">
      <c r="I15690" s="23"/>
    </row>
    <row r="15691" spans="9:9" x14ac:dyDescent="0.25">
      <c r="I15691" s="23"/>
    </row>
    <row r="15692" spans="9:9" x14ac:dyDescent="0.25">
      <c r="I15692" s="23"/>
    </row>
    <row r="15693" spans="9:9" x14ac:dyDescent="0.25">
      <c r="I15693" s="23"/>
    </row>
    <row r="15694" spans="9:9" x14ac:dyDescent="0.25">
      <c r="I15694" s="23"/>
    </row>
    <row r="15695" spans="9:9" x14ac:dyDescent="0.25">
      <c r="I15695" s="23"/>
    </row>
    <row r="15696" spans="9:9" x14ac:dyDescent="0.25">
      <c r="I15696" s="23"/>
    </row>
    <row r="15697" spans="9:9" x14ac:dyDescent="0.25">
      <c r="I15697" s="23"/>
    </row>
    <row r="15698" spans="9:9" x14ac:dyDescent="0.25">
      <c r="I15698" s="23"/>
    </row>
    <row r="15699" spans="9:9" x14ac:dyDescent="0.25">
      <c r="I15699" s="23"/>
    </row>
    <row r="15700" spans="9:9" x14ac:dyDescent="0.25">
      <c r="I15700" s="23"/>
    </row>
    <row r="15701" spans="9:9" x14ac:dyDescent="0.25">
      <c r="I15701" s="23"/>
    </row>
    <row r="15702" spans="9:9" x14ac:dyDescent="0.25">
      <c r="I15702" s="23"/>
    </row>
    <row r="15703" spans="9:9" x14ac:dyDescent="0.25">
      <c r="I15703" s="23"/>
    </row>
    <row r="15704" spans="9:9" x14ac:dyDescent="0.25">
      <c r="I15704" s="23"/>
    </row>
    <row r="15705" spans="9:9" x14ac:dyDescent="0.25">
      <c r="I15705" s="23"/>
    </row>
    <row r="15706" spans="9:9" x14ac:dyDescent="0.25">
      <c r="I15706" s="23"/>
    </row>
    <row r="15707" spans="9:9" x14ac:dyDescent="0.25">
      <c r="I15707" s="23"/>
    </row>
    <row r="15708" spans="9:9" x14ac:dyDescent="0.25">
      <c r="I15708" s="23"/>
    </row>
    <row r="15709" spans="9:9" x14ac:dyDescent="0.25">
      <c r="I15709" s="23"/>
    </row>
    <row r="15710" spans="9:9" x14ac:dyDescent="0.25">
      <c r="I15710" s="23"/>
    </row>
    <row r="15711" spans="9:9" x14ac:dyDescent="0.25">
      <c r="I15711" s="23"/>
    </row>
    <row r="15712" spans="9:9" x14ac:dyDescent="0.25">
      <c r="I15712" s="23"/>
    </row>
    <row r="15713" spans="9:9" x14ac:dyDescent="0.25">
      <c r="I15713" s="23"/>
    </row>
    <row r="15714" spans="9:9" x14ac:dyDescent="0.25">
      <c r="I15714" s="23"/>
    </row>
    <row r="15715" spans="9:9" x14ac:dyDescent="0.25">
      <c r="I15715" s="23"/>
    </row>
    <row r="15716" spans="9:9" x14ac:dyDescent="0.25">
      <c r="I15716" s="23"/>
    </row>
    <row r="15717" spans="9:9" x14ac:dyDescent="0.25">
      <c r="I15717" s="23"/>
    </row>
    <row r="15718" spans="9:9" x14ac:dyDescent="0.25">
      <c r="I15718" s="23"/>
    </row>
    <row r="15719" spans="9:9" x14ac:dyDescent="0.25">
      <c r="I15719" s="23"/>
    </row>
    <row r="15720" spans="9:9" x14ac:dyDescent="0.25">
      <c r="I15720" s="23"/>
    </row>
    <row r="15721" spans="9:9" x14ac:dyDescent="0.25">
      <c r="I15721" s="23"/>
    </row>
    <row r="15722" spans="9:9" x14ac:dyDescent="0.25">
      <c r="I15722" s="23"/>
    </row>
    <row r="15723" spans="9:9" x14ac:dyDescent="0.25">
      <c r="I15723" s="23"/>
    </row>
    <row r="15724" spans="9:9" x14ac:dyDescent="0.25">
      <c r="I15724" s="23"/>
    </row>
    <row r="15725" spans="9:9" x14ac:dyDescent="0.25">
      <c r="I15725" s="23"/>
    </row>
    <row r="15726" spans="9:9" x14ac:dyDescent="0.25">
      <c r="I15726" s="23"/>
    </row>
    <row r="15727" spans="9:9" x14ac:dyDescent="0.25">
      <c r="I15727" s="23"/>
    </row>
    <row r="15728" spans="9:9" x14ac:dyDescent="0.25">
      <c r="I15728" s="23"/>
    </row>
    <row r="15729" spans="9:9" x14ac:dyDescent="0.25">
      <c r="I15729" s="23"/>
    </row>
    <row r="15730" spans="9:9" x14ac:dyDescent="0.25">
      <c r="I15730" s="23"/>
    </row>
    <row r="15731" spans="9:9" x14ac:dyDescent="0.25">
      <c r="I15731" s="23"/>
    </row>
    <row r="15732" spans="9:9" x14ac:dyDescent="0.25">
      <c r="I15732" s="23"/>
    </row>
    <row r="15733" spans="9:9" x14ac:dyDescent="0.25">
      <c r="I15733" s="23"/>
    </row>
    <row r="15734" spans="9:9" x14ac:dyDescent="0.25">
      <c r="I15734" s="23"/>
    </row>
    <row r="15735" spans="9:9" x14ac:dyDescent="0.25">
      <c r="I15735" s="23"/>
    </row>
    <row r="15736" spans="9:9" x14ac:dyDescent="0.25">
      <c r="I15736" s="23"/>
    </row>
    <row r="15737" spans="9:9" x14ac:dyDescent="0.25">
      <c r="I15737" s="23"/>
    </row>
    <row r="15738" spans="9:9" x14ac:dyDescent="0.25">
      <c r="I15738" s="23"/>
    </row>
    <row r="15739" spans="9:9" x14ac:dyDescent="0.25">
      <c r="I15739" s="23"/>
    </row>
    <row r="15740" spans="9:9" x14ac:dyDescent="0.25">
      <c r="I15740" s="23"/>
    </row>
    <row r="15741" spans="9:9" x14ac:dyDescent="0.25">
      <c r="I15741" s="23"/>
    </row>
    <row r="15742" spans="9:9" x14ac:dyDescent="0.25">
      <c r="I15742" s="23"/>
    </row>
    <row r="15743" spans="9:9" x14ac:dyDescent="0.25">
      <c r="I15743" s="23"/>
    </row>
    <row r="15744" spans="9:9" x14ac:dyDescent="0.25">
      <c r="I15744" s="23"/>
    </row>
    <row r="15745" spans="9:9" x14ac:dyDescent="0.25">
      <c r="I15745" s="23"/>
    </row>
    <row r="15746" spans="9:9" x14ac:dyDescent="0.25">
      <c r="I15746" s="23"/>
    </row>
    <row r="15747" spans="9:9" x14ac:dyDescent="0.25">
      <c r="I15747" s="23"/>
    </row>
    <row r="15748" spans="9:9" x14ac:dyDescent="0.25">
      <c r="I15748" s="23"/>
    </row>
    <row r="15749" spans="9:9" x14ac:dyDescent="0.25">
      <c r="I15749" s="23"/>
    </row>
    <row r="15750" spans="9:9" x14ac:dyDescent="0.25">
      <c r="I15750" s="23"/>
    </row>
    <row r="15751" spans="9:9" x14ac:dyDescent="0.25">
      <c r="I15751" s="23"/>
    </row>
    <row r="15752" spans="9:9" x14ac:dyDescent="0.25">
      <c r="I15752" s="23"/>
    </row>
    <row r="15753" spans="9:9" x14ac:dyDescent="0.25">
      <c r="I15753" s="23"/>
    </row>
    <row r="15754" spans="9:9" x14ac:dyDescent="0.25">
      <c r="I15754" s="23"/>
    </row>
    <row r="15755" spans="9:9" x14ac:dyDescent="0.25">
      <c r="I15755" s="23"/>
    </row>
    <row r="15756" spans="9:9" x14ac:dyDescent="0.25">
      <c r="I15756" s="23"/>
    </row>
    <row r="15757" spans="9:9" x14ac:dyDescent="0.25">
      <c r="I15757" s="23"/>
    </row>
    <row r="15758" spans="9:9" x14ac:dyDescent="0.25">
      <c r="I15758" s="23"/>
    </row>
    <row r="15759" spans="9:9" x14ac:dyDescent="0.25">
      <c r="I15759" s="23"/>
    </row>
    <row r="15760" spans="9:9" x14ac:dyDescent="0.25">
      <c r="I15760" s="23"/>
    </row>
    <row r="15761" spans="9:9" x14ac:dyDescent="0.25">
      <c r="I15761" s="23"/>
    </row>
    <row r="15762" spans="9:9" x14ac:dyDescent="0.25">
      <c r="I15762" s="23"/>
    </row>
    <row r="15763" spans="9:9" x14ac:dyDescent="0.25">
      <c r="I15763" s="23"/>
    </row>
    <row r="15764" spans="9:9" x14ac:dyDescent="0.25">
      <c r="I15764" s="23"/>
    </row>
    <row r="15765" spans="9:9" x14ac:dyDescent="0.25">
      <c r="I15765" s="23"/>
    </row>
    <row r="15766" spans="9:9" x14ac:dyDescent="0.25">
      <c r="I15766" s="23"/>
    </row>
    <row r="15767" spans="9:9" x14ac:dyDescent="0.25">
      <c r="I15767" s="23"/>
    </row>
    <row r="15768" spans="9:9" x14ac:dyDescent="0.25">
      <c r="I15768" s="23"/>
    </row>
    <row r="15769" spans="9:9" x14ac:dyDescent="0.25">
      <c r="I15769" s="23"/>
    </row>
    <row r="15770" spans="9:9" x14ac:dyDescent="0.25">
      <c r="I15770" s="23"/>
    </row>
    <row r="15771" spans="9:9" x14ac:dyDescent="0.25">
      <c r="I15771" s="23"/>
    </row>
    <row r="15772" spans="9:9" x14ac:dyDescent="0.25">
      <c r="I15772" s="23"/>
    </row>
    <row r="15773" spans="9:9" x14ac:dyDescent="0.25">
      <c r="I15773" s="23"/>
    </row>
    <row r="15774" spans="9:9" x14ac:dyDescent="0.25">
      <c r="I15774" s="23"/>
    </row>
    <row r="15775" spans="9:9" x14ac:dyDescent="0.25">
      <c r="I15775" s="23"/>
    </row>
    <row r="15776" spans="9:9" x14ac:dyDescent="0.25">
      <c r="I15776" s="23"/>
    </row>
    <row r="15777" spans="9:9" x14ac:dyDescent="0.25">
      <c r="I15777" s="23"/>
    </row>
    <row r="15778" spans="9:9" x14ac:dyDescent="0.25">
      <c r="I15778" s="23"/>
    </row>
    <row r="15779" spans="9:9" x14ac:dyDescent="0.25">
      <c r="I15779" s="23"/>
    </row>
    <row r="15780" spans="9:9" x14ac:dyDescent="0.25">
      <c r="I15780" s="23"/>
    </row>
    <row r="15781" spans="9:9" x14ac:dyDescent="0.25">
      <c r="I15781" s="23"/>
    </row>
    <row r="15782" spans="9:9" x14ac:dyDescent="0.25">
      <c r="I15782" s="23"/>
    </row>
    <row r="15783" spans="9:9" x14ac:dyDescent="0.25">
      <c r="I15783" s="23"/>
    </row>
    <row r="15784" spans="9:9" x14ac:dyDescent="0.25">
      <c r="I15784" s="23"/>
    </row>
    <row r="15785" spans="9:9" x14ac:dyDescent="0.25">
      <c r="I15785" s="23"/>
    </row>
    <row r="15786" spans="9:9" x14ac:dyDescent="0.25">
      <c r="I15786" s="23"/>
    </row>
    <row r="15787" spans="9:9" x14ac:dyDescent="0.25">
      <c r="I15787" s="23"/>
    </row>
    <row r="15788" spans="9:9" x14ac:dyDescent="0.25">
      <c r="I15788" s="23"/>
    </row>
    <row r="15789" spans="9:9" x14ac:dyDescent="0.25">
      <c r="I15789" s="23"/>
    </row>
    <row r="15790" spans="9:9" x14ac:dyDescent="0.25">
      <c r="I15790" s="23"/>
    </row>
    <row r="15791" spans="9:9" x14ac:dyDescent="0.25">
      <c r="I15791" s="23"/>
    </row>
    <row r="15792" spans="9:9" x14ac:dyDescent="0.25">
      <c r="I15792" s="23"/>
    </row>
    <row r="15793" spans="9:9" x14ac:dyDescent="0.25">
      <c r="I15793" s="23"/>
    </row>
    <row r="15794" spans="9:9" x14ac:dyDescent="0.25">
      <c r="I15794" s="23"/>
    </row>
    <row r="15795" spans="9:9" x14ac:dyDescent="0.25">
      <c r="I15795" s="23"/>
    </row>
    <row r="15796" spans="9:9" x14ac:dyDescent="0.25">
      <c r="I15796" s="23"/>
    </row>
    <row r="15797" spans="9:9" x14ac:dyDescent="0.25">
      <c r="I15797" s="23"/>
    </row>
    <row r="15798" spans="9:9" x14ac:dyDescent="0.25">
      <c r="I15798" s="23"/>
    </row>
    <row r="15799" spans="9:9" x14ac:dyDescent="0.25">
      <c r="I15799" s="23"/>
    </row>
    <row r="15800" spans="9:9" x14ac:dyDescent="0.25">
      <c r="I15800" s="23"/>
    </row>
    <row r="15801" spans="9:9" x14ac:dyDescent="0.25">
      <c r="I15801" s="23"/>
    </row>
    <row r="15802" spans="9:9" x14ac:dyDescent="0.25">
      <c r="I15802" s="23"/>
    </row>
    <row r="15803" spans="9:9" x14ac:dyDescent="0.25">
      <c r="I15803" s="23"/>
    </row>
    <row r="15804" spans="9:9" x14ac:dyDescent="0.25">
      <c r="I15804" s="23"/>
    </row>
    <row r="15805" spans="9:9" x14ac:dyDescent="0.25">
      <c r="I15805" s="23"/>
    </row>
    <row r="15806" spans="9:9" x14ac:dyDescent="0.25">
      <c r="I15806" s="23"/>
    </row>
    <row r="15807" spans="9:9" x14ac:dyDescent="0.25">
      <c r="I15807" s="23"/>
    </row>
    <row r="15808" spans="9:9" x14ac:dyDescent="0.25">
      <c r="I15808" s="23"/>
    </row>
    <row r="15809" spans="9:9" x14ac:dyDescent="0.25">
      <c r="I15809" s="23"/>
    </row>
    <row r="15810" spans="9:9" x14ac:dyDescent="0.25">
      <c r="I15810" s="23"/>
    </row>
    <row r="15811" spans="9:9" x14ac:dyDescent="0.25">
      <c r="I15811" s="23"/>
    </row>
    <row r="15812" spans="9:9" x14ac:dyDescent="0.25">
      <c r="I15812" s="23"/>
    </row>
    <row r="15813" spans="9:9" x14ac:dyDescent="0.25">
      <c r="I15813" s="23"/>
    </row>
    <row r="15814" spans="9:9" x14ac:dyDescent="0.25">
      <c r="I15814" s="23"/>
    </row>
    <row r="15815" spans="9:9" x14ac:dyDescent="0.25">
      <c r="I15815" s="23"/>
    </row>
    <row r="15816" spans="9:9" x14ac:dyDescent="0.25">
      <c r="I15816" s="23"/>
    </row>
    <row r="15817" spans="9:9" x14ac:dyDescent="0.25">
      <c r="I15817" s="23"/>
    </row>
    <row r="15818" spans="9:9" x14ac:dyDescent="0.25">
      <c r="I15818" s="23"/>
    </row>
    <row r="15819" spans="9:9" x14ac:dyDescent="0.25">
      <c r="I15819" s="23"/>
    </row>
    <row r="15820" spans="9:9" x14ac:dyDescent="0.25">
      <c r="I15820" s="23"/>
    </row>
    <row r="15821" spans="9:9" x14ac:dyDescent="0.25">
      <c r="I15821" s="23"/>
    </row>
    <row r="15822" spans="9:9" x14ac:dyDescent="0.25">
      <c r="I15822" s="23"/>
    </row>
    <row r="15823" spans="9:9" x14ac:dyDescent="0.25">
      <c r="I15823" s="23"/>
    </row>
    <row r="15824" spans="9:9" x14ac:dyDescent="0.25">
      <c r="I15824" s="23"/>
    </row>
    <row r="15825" spans="9:9" x14ac:dyDescent="0.25">
      <c r="I15825" s="23"/>
    </row>
    <row r="15826" spans="9:9" x14ac:dyDescent="0.25">
      <c r="I15826" s="23"/>
    </row>
    <row r="15827" spans="9:9" x14ac:dyDescent="0.25">
      <c r="I15827" s="23"/>
    </row>
    <row r="15828" spans="9:9" x14ac:dyDescent="0.25">
      <c r="I15828" s="23"/>
    </row>
    <row r="15829" spans="9:9" x14ac:dyDescent="0.25">
      <c r="I15829" s="23"/>
    </row>
    <row r="15830" spans="9:9" x14ac:dyDescent="0.25">
      <c r="I15830" s="23"/>
    </row>
    <row r="15831" spans="9:9" x14ac:dyDescent="0.25">
      <c r="I15831" s="23"/>
    </row>
    <row r="15832" spans="9:9" x14ac:dyDescent="0.25">
      <c r="I15832" s="23"/>
    </row>
    <row r="15833" spans="9:9" x14ac:dyDescent="0.25">
      <c r="I15833" s="23"/>
    </row>
    <row r="15834" spans="9:9" x14ac:dyDescent="0.25">
      <c r="I15834" s="23"/>
    </row>
    <row r="15835" spans="9:9" x14ac:dyDescent="0.25">
      <c r="I15835" s="23"/>
    </row>
    <row r="15836" spans="9:9" x14ac:dyDescent="0.25">
      <c r="I15836" s="23"/>
    </row>
    <row r="15837" spans="9:9" x14ac:dyDescent="0.25">
      <c r="I15837" s="23"/>
    </row>
    <row r="15838" spans="9:9" x14ac:dyDescent="0.25">
      <c r="I15838" s="23"/>
    </row>
    <row r="15839" spans="9:9" x14ac:dyDescent="0.25">
      <c r="I15839" s="23"/>
    </row>
    <row r="15840" spans="9:9" x14ac:dyDescent="0.25">
      <c r="I15840" s="23"/>
    </row>
    <row r="15841" spans="9:9" x14ac:dyDescent="0.25">
      <c r="I15841" s="23"/>
    </row>
    <row r="15842" spans="9:9" x14ac:dyDescent="0.25">
      <c r="I15842" s="23"/>
    </row>
    <row r="15843" spans="9:9" x14ac:dyDescent="0.25">
      <c r="I15843" s="23"/>
    </row>
    <row r="15844" spans="9:9" x14ac:dyDescent="0.25">
      <c r="I15844" s="23"/>
    </row>
    <row r="15845" spans="9:9" x14ac:dyDescent="0.25">
      <c r="I15845" s="23"/>
    </row>
    <row r="15846" spans="9:9" x14ac:dyDescent="0.25">
      <c r="I15846" s="23"/>
    </row>
    <row r="15847" spans="9:9" x14ac:dyDescent="0.25">
      <c r="I15847" s="23"/>
    </row>
    <row r="15848" spans="9:9" x14ac:dyDescent="0.25">
      <c r="I15848" s="23"/>
    </row>
    <row r="15849" spans="9:9" x14ac:dyDescent="0.25">
      <c r="I15849" s="23"/>
    </row>
    <row r="15850" spans="9:9" x14ac:dyDescent="0.25">
      <c r="I15850" s="23"/>
    </row>
    <row r="15851" spans="9:9" x14ac:dyDescent="0.25">
      <c r="I15851" s="23"/>
    </row>
    <row r="15852" spans="9:9" x14ac:dyDescent="0.25">
      <c r="I15852" s="23"/>
    </row>
    <row r="15853" spans="9:9" x14ac:dyDescent="0.25">
      <c r="I15853" s="23"/>
    </row>
    <row r="15854" spans="9:9" x14ac:dyDescent="0.25">
      <c r="I15854" s="23"/>
    </row>
    <row r="15855" spans="9:9" x14ac:dyDescent="0.25">
      <c r="I15855" s="23"/>
    </row>
    <row r="15856" spans="9:9" x14ac:dyDescent="0.25">
      <c r="I15856" s="23"/>
    </row>
    <row r="15857" spans="9:9" x14ac:dyDescent="0.25">
      <c r="I15857" s="23"/>
    </row>
    <row r="15858" spans="9:9" x14ac:dyDescent="0.25">
      <c r="I15858" s="23"/>
    </row>
    <row r="15859" spans="9:9" x14ac:dyDescent="0.25">
      <c r="I15859" s="23"/>
    </row>
    <row r="15860" spans="9:9" x14ac:dyDescent="0.25">
      <c r="I15860" s="23"/>
    </row>
    <row r="15861" spans="9:9" x14ac:dyDescent="0.25">
      <c r="I15861" s="23"/>
    </row>
    <row r="15862" spans="9:9" x14ac:dyDescent="0.25">
      <c r="I15862" s="23"/>
    </row>
    <row r="15863" spans="9:9" x14ac:dyDescent="0.25">
      <c r="I15863" s="23"/>
    </row>
    <row r="15864" spans="9:9" x14ac:dyDescent="0.25">
      <c r="I15864" s="23"/>
    </row>
    <row r="15865" spans="9:9" x14ac:dyDescent="0.25">
      <c r="I15865" s="23"/>
    </row>
    <row r="15866" spans="9:9" x14ac:dyDescent="0.25">
      <c r="I15866" s="23"/>
    </row>
    <row r="15867" spans="9:9" x14ac:dyDescent="0.25">
      <c r="I15867" s="23"/>
    </row>
    <row r="15868" spans="9:9" x14ac:dyDescent="0.25">
      <c r="I15868" s="23"/>
    </row>
    <row r="15869" spans="9:9" x14ac:dyDescent="0.25">
      <c r="I15869" s="23"/>
    </row>
    <row r="15870" spans="9:9" x14ac:dyDescent="0.25">
      <c r="I15870" s="23"/>
    </row>
    <row r="15871" spans="9:9" x14ac:dyDescent="0.25">
      <c r="I15871" s="23"/>
    </row>
    <row r="15872" spans="9:9" x14ac:dyDescent="0.25">
      <c r="I15872" s="23"/>
    </row>
    <row r="15873" spans="9:9" x14ac:dyDescent="0.25">
      <c r="I15873" s="23"/>
    </row>
    <row r="15874" spans="9:9" x14ac:dyDescent="0.25">
      <c r="I15874" s="23"/>
    </row>
    <row r="15875" spans="9:9" x14ac:dyDescent="0.25">
      <c r="I15875" s="23"/>
    </row>
    <row r="15876" spans="9:9" x14ac:dyDescent="0.25">
      <c r="I15876" s="23"/>
    </row>
    <row r="15877" spans="9:9" x14ac:dyDescent="0.25">
      <c r="I15877" s="23"/>
    </row>
    <row r="15878" spans="9:9" x14ac:dyDescent="0.25">
      <c r="I15878" s="23"/>
    </row>
    <row r="15879" spans="9:9" x14ac:dyDescent="0.25">
      <c r="I15879" s="23"/>
    </row>
    <row r="15880" spans="9:9" x14ac:dyDescent="0.25">
      <c r="I15880" s="23"/>
    </row>
    <row r="15881" spans="9:9" x14ac:dyDescent="0.25">
      <c r="I15881" s="23"/>
    </row>
    <row r="15882" spans="9:9" x14ac:dyDescent="0.25">
      <c r="I15882" s="23"/>
    </row>
    <row r="15883" spans="9:9" x14ac:dyDescent="0.25">
      <c r="I15883" s="23"/>
    </row>
    <row r="15884" spans="9:9" x14ac:dyDescent="0.25">
      <c r="I15884" s="23"/>
    </row>
    <row r="15885" spans="9:9" x14ac:dyDescent="0.25">
      <c r="I15885" s="23"/>
    </row>
    <row r="15886" spans="9:9" x14ac:dyDescent="0.25">
      <c r="I15886" s="23"/>
    </row>
    <row r="15887" spans="9:9" x14ac:dyDescent="0.25">
      <c r="I15887" s="23"/>
    </row>
    <row r="15888" spans="9:9" x14ac:dyDescent="0.25">
      <c r="I15888" s="23"/>
    </row>
    <row r="15889" spans="9:9" x14ac:dyDescent="0.25">
      <c r="I15889" s="23"/>
    </row>
    <row r="15890" spans="9:9" x14ac:dyDescent="0.25">
      <c r="I15890" s="23"/>
    </row>
    <row r="15891" spans="9:9" x14ac:dyDescent="0.25">
      <c r="I15891" s="23"/>
    </row>
    <row r="15892" spans="9:9" x14ac:dyDescent="0.25">
      <c r="I15892" s="23"/>
    </row>
    <row r="15893" spans="9:9" x14ac:dyDescent="0.25">
      <c r="I15893" s="23"/>
    </row>
    <row r="15894" spans="9:9" x14ac:dyDescent="0.25">
      <c r="I15894" s="23"/>
    </row>
    <row r="15895" spans="9:9" x14ac:dyDescent="0.25">
      <c r="I15895" s="23"/>
    </row>
    <row r="15896" spans="9:9" x14ac:dyDescent="0.25">
      <c r="I15896" s="23"/>
    </row>
    <row r="15897" spans="9:9" x14ac:dyDescent="0.25">
      <c r="I15897" s="23"/>
    </row>
    <row r="15898" spans="9:9" x14ac:dyDescent="0.25">
      <c r="I15898" s="23"/>
    </row>
    <row r="15899" spans="9:9" x14ac:dyDescent="0.25">
      <c r="I15899" s="23"/>
    </row>
    <row r="15900" spans="9:9" x14ac:dyDescent="0.25">
      <c r="I15900" s="23"/>
    </row>
    <row r="15901" spans="9:9" x14ac:dyDescent="0.25">
      <c r="I15901" s="23"/>
    </row>
    <row r="15902" spans="9:9" x14ac:dyDescent="0.25">
      <c r="I15902" s="23"/>
    </row>
    <row r="15903" spans="9:9" x14ac:dyDescent="0.25">
      <c r="I15903" s="23"/>
    </row>
    <row r="15904" spans="9:9" x14ac:dyDescent="0.25">
      <c r="I15904" s="23"/>
    </row>
    <row r="15905" spans="9:9" x14ac:dyDescent="0.25">
      <c r="I15905" s="23"/>
    </row>
    <row r="15906" spans="9:9" x14ac:dyDescent="0.25">
      <c r="I15906" s="23"/>
    </row>
    <row r="15907" spans="9:9" x14ac:dyDescent="0.25">
      <c r="I15907" s="23"/>
    </row>
    <row r="15908" spans="9:9" x14ac:dyDescent="0.25">
      <c r="I15908" s="23"/>
    </row>
    <row r="15909" spans="9:9" x14ac:dyDescent="0.25">
      <c r="I15909" s="23"/>
    </row>
    <row r="15910" spans="9:9" x14ac:dyDescent="0.25">
      <c r="I15910" s="23"/>
    </row>
    <row r="15911" spans="9:9" x14ac:dyDescent="0.25">
      <c r="I15911" s="23"/>
    </row>
    <row r="15912" spans="9:9" x14ac:dyDescent="0.25">
      <c r="I15912" s="23"/>
    </row>
    <row r="15913" spans="9:9" x14ac:dyDescent="0.25">
      <c r="I15913" s="23"/>
    </row>
    <row r="15914" spans="9:9" x14ac:dyDescent="0.25">
      <c r="I15914" s="23"/>
    </row>
    <row r="15915" spans="9:9" x14ac:dyDescent="0.25">
      <c r="I15915" s="23"/>
    </row>
    <row r="15916" spans="9:9" x14ac:dyDescent="0.25">
      <c r="I15916" s="23"/>
    </row>
    <row r="15917" spans="9:9" x14ac:dyDescent="0.25">
      <c r="I15917" s="23"/>
    </row>
    <row r="15918" spans="9:9" x14ac:dyDescent="0.25">
      <c r="I15918" s="23"/>
    </row>
    <row r="15919" spans="9:9" x14ac:dyDescent="0.25">
      <c r="I15919" s="23"/>
    </row>
    <row r="15920" spans="9:9" x14ac:dyDescent="0.25">
      <c r="I15920" s="23"/>
    </row>
    <row r="15921" spans="9:9" x14ac:dyDescent="0.25">
      <c r="I15921" s="23"/>
    </row>
    <row r="15922" spans="9:9" x14ac:dyDescent="0.25">
      <c r="I15922" s="23"/>
    </row>
    <row r="15923" spans="9:9" x14ac:dyDescent="0.25">
      <c r="I15923" s="23"/>
    </row>
    <row r="15924" spans="9:9" x14ac:dyDescent="0.25">
      <c r="I15924" s="23"/>
    </row>
    <row r="15925" spans="9:9" x14ac:dyDescent="0.25">
      <c r="I15925" s="23"/>
    </row>
    <row r="15926" spans="9:9" x14ac:dyDescent="0.25">
      <c r="I15926" s="23"/>
    </row>
    <row r="15927" spans="9:9" x14ac:dyDescent="0.25">
      <c r="I15927" s="23"/>
    </row>
    <row r="15928" spans="9:9" x14ac:dyDescent="0.25">
      <c r="I15928" s="23"/>
    </row>
    <row r="15929" spans="9:9" x14ac:dyDescent="0.25">
      <c r="I15929" s="23"/>
    </row>
    <row r="15930" spans="9:9" x14ac:dyDescent="0.25">
      <c r="I15930" s="23"/>
    </row>
    <row r="15931" spans="9:9" x14ac:dyDescent="0.25">
      <c r="I15931" s="23"/>
    </row>
    <row r="15932" spans="9:9" x14ac:dyDescent="0.25">
      <c r="I15932" s="23"/>
    </row>
    <row r="15933" spans="9:9" x14ac:dyDescent="0.25">
      <c r="I15933" s="23"/>
    </row>
    <row r="15934" spans="9:9" x14ac:dyDescent="0.25">
      <c r="I15934" s="23"/>
    </row>
    <row r="15935" spans="9:9" x14ac:dyDescent="0.25">
      <c r="I15935" s="23"/>
    </row>
    <row r="15936" spans="9:9" x14ac:dyDescent="0.25">
      <c r="I15936" s="23"/>
    </row>
    <row r="15937" spans="9:9" x14ac:dyDescent="0.25">
      <c r="I15937" s="23"/>
    </row>
    <row r="15938" spans="9:9" x14ac:dyDescent="0.25">
      <c r="I15938" s="23"/>
    </row>
    <row r="15939" spans="9:9" x14ac:dyDescent="0.25">
      <c r="I15939" s="23"/>
    </row>
    <row r="15940" spans="9:9" x14ac:dyDescent="0.25">
      <c r="I15940" s="23"/>
    </row>
    <row r="15941" spans="9:9" x14ac:dyDescent="0.25">
      <c r="I15941" s="23"/>
    </row>
    <row r="15942" spans="9:9" x14ac:dyDescent="0.25">
      <c r="I15942" s="23"/>
    </row>
    <row r="15943" spans="9:9" x14ac:dyDescent="0.25">
      <c r="I15943" s="23"/>
    </row>
    <row r="15944" spans="9:9" x14ac:dyDescent="0.25">
      <c r="I15944" s="23"/>
    </row>
    <row r="15945" spans="9:9" x14ac:dyDescent="0.25">
      <c r="I15945" s="23"/>
    </row>
    <row r="15946" spans="9:9" x14ac:dyDescent="0.25">
      <c r="I15946" s="23"/>
    </row>
    <row r="15947" spans="9:9" x14ac:dyDescent="0.25">
      <c r="I15947" s="23"/>
    </row>
    <row r="15948" spans="9:9" x14ac:dyDescent="0.25">
      <c r="I15948" s="23"/>
    </row>
    <row r="15949" spans="9:9" x14ac:dyDescent="0.25">
      <c r="I15949" s="23"/>
    </row>
    <row r="15950" spans="9:9" x14ac:dyDescent="0.25">
      <c r="I15950" s="23"/>
    </row>
    <row r="15951" spans="9:9" x14ac:dyDescent="0.25">
      <c r="I15951" s="23"/>
    </row>
    <row r="15952" spans="9:9" x14ac:dyDescent="0.25">
      <c r="I15952" s="23"/>
    </row>
    <row r="15953" spans="9:9" x14ac:dyDescent="0.25">
      <c r="I15953" s="23"/>
    </row>
    <row r="15954" spans="9:9" x14ac:dyDescent="0.25">
      <c r="I15954" s="23"/>
    </row>
    <row r="15955" spans="9:9" x14ac:dyDescent="0.25">
      <c r="I15955" s="23"/>
    </row>
    <row r="15956" spans="9:9" x14ac:dyDescent="0.25">
      <c r="I15956" s="23"/>
    </row>
    <row r="15957" spans="9:9" x14ac:dyDescent="0.25">
      <c r="I15957" s="23"/>
    </row>
    <row r="15958" spans="9:9" x14ac:dyDescent="0.25">
      <c r="I15958" s="23"/>
    </row>
    <row r="15959" spans="9:9" x14ac:dyDescent="0.25">
      <c r="I15959" s="23"/>
    </row>
    <row r="15960" spans="9:9" x14ac:dyDescent="0.25">
      <c r="I15960" s="23"/>
    </row>
    <row r="15961" spans="9:9" x14ac:dyDescent="0.25">
      <c r="I15961" s="23"/>
    </row>
    <row r="15962" spans="9:9" x14ac:dyDescent="0.25">
      <c r="I15962" s="23"/>
    </row>
    <row r="15963" spans="9:9" x14ac:dyDescent="0.25">
      <c r="I15963" s="23"/>
    </row>
    <row r="15964" spans="9:9" x14ac:dyDescent="0.25">
      <c r="I15964" s="23"/>
    </row>
    <row r="15965" spans="9:9" x14ac:dyDescent="0.25">
      <c r="I15965" s="23"/>
    </row>
    <row r="15966" spans="9:9" x14ac:dyDescent="0.25">
      <c r="I15966" s="23"/>
    </row>
    <row r="15967" spans="9:9" x14ac:dyDescent="0.25">
      <c r="I15967" s="23"/>
    </row>
    <row r="15968" spans="9:9" x14ac:dyDescent="0.25">
      <c r="I15968" s="23"/>
    </row>
    <row r="15969" spans="9:9" x14ac:dyDescent="0.25">
      <c r="I15969" s="23"/>
    </row>
    <row r="15970" spans="9:9" x14ac:dyDescent="0.25">
      <c r="I15970" s="23"/>
    </row>
    <row r="15971" spans="9:9" x14ac:dyDescent="0.25">
      <c r="I15971" s="23"/>
    </row>
    <row r="15972" spans="9:9" x14ac:dyDescent="0.25">
      <c r="I15972" s="23"/>
    </row>
    <row r="15973" spans="9:9" x14ac:dyDescent="0.25">
      <c r="I15973" s="23"/>
    </row>
    <row r="15974" spans="9:9" x14ac:dyDescent="0.25">
      <c r="I15974" s="23"/>
    </row>
    <row r="15975" spans="9:9" x14ac:dyDescent="0.25">
      <c r="I15975" s="23"/>
    </row>
    <row r="15976" spans="9:9" x14ac:dyDescent="0.25">
      <c r="I15976" s="23"/>
    </row>
    <row r="15977" spans="9:9" x14ac:dyDescent="0.25">
      <c r="I15977" s="23"/>
    </row>
    <row r="15978" spans="9:9" x14ac:dyDescent="0.25">
      <c r="I15978" s="23"/>
    </row>
    <row r="15979" spans="9:9" x14ac:dyDescent="0.25">
      <c r="I15979" s="23"/>
    </row>
    <row r="15980" spans="9:9" x14ac:dyDescent="0.25">
      <c r="I15980" s="23"/>
    </row>
    <row r="15981" spans="9:9" x14ac:dyDescent="0.25">
      <c r="I15981" s="23"/>
    </row>
    <row r="15982" spans="9:9" x14ac:dyDescent="0.25">
      <c r="I15982" s="23"/>
    </row>
    <row r="15983" spans="9:9" x14ac:dyDescent="0.25">
      <c r="I15983" s="23"/>
    </row>
    <row r="15984" spans="9:9" x14ac:dyDescent="0.25">
      <c r="I15984" s="23"/>
    </row>
    <row r="15985" spans="9:9" x14ac:dyDescent="0.25">
      <c r="I15985" s="23"/>
    </row>
    <row r="15986" spans="9:9" x14ac:dyDescent="0.25">
      <c r="I15986" s="23"/>
    </row>
    <row r="15987" spans="9:9" x14ac:dyDescent="0.25">
      <c r="I15987" s="23"/>
    </row>
    <row r="15988" spans="9:9" x14ac:dyDescent="0.25">
      <c r="I15988" s="23"/>
    </row>
    <row r="15989" spans="9:9" x14ac:dyDescent="0.25">
      <c r="I15989" s="23"/>
    </row>
    <row r="15990" spans="9:9" x14ac:dyDescent="0.25">
      <c r="I15990" s="23"/>
    </row>
    <row r="15991" spans="9:9" x14ac:dyDescent="0.25">
      <c r="I15991" s="23"/>
    </row>
    <row r="15992" spans="9:9" x14ac:dyDescent="0.25">
      <c r="I15992" s="23"/>
    </row>
    <row r="15993" spans="9:9" x14ac:dyDescent="0.25">
      <c r="I15993" s="23"/>
    </row>
    <row r="15994" spans="9:9" x14ac:dyDescent="0.25">
      <c r="I15994" s="23"/>
    </row>
    <row r="15995" spans="9:9" x14ac:dyDescent="0.25">
      <c r="I15995" s="23"/>
    </row>
    <row r="15996" spans="9:9" x14ac:dyDescent="0.25">
      <c r="I15996" s="23"/>
    </row>
    <row r="15997" spans="9:9" x14ac:dyDescent="0.25">
      <c r="I15997" s="23"/>
    </row>
    <row r="15998" spans="9:9" x14ac:dyDescent="0.25">
      <c r="I15998" s="23"/>
    </row>
    <row r="15999" spans="9:9" x14ac:dyDescent="0.25">
      <c r="I15999" s="23"/>
    </row>
    <row r="16000" spans="9:9" x14ac:dyDescent="0.25">
      <c r="I16000" s="23"/>
    </row>
    <row r="16001" spans="9:9" x14ac:dyDescent="0.25">
      <c r="I16001" s="23"/>
    </row>
    <row r="16002" spans="9:9" x14ac:dyDescent="0.25">
      <c r="I16002" s="23"/>
    </row>
    <row r="16003" spans="9:9" x14ac:dyDescent="0.25">
      <c r="I16003" s="23"/>
    </row>
    <row r="16004" spans="9:9" x14ac:dyDescent="0.25">
      <c r="I16004" s="23"/>
    </row>
    <row r="16005" spans="9:9" x14ac:dyDescent="0.25">
      <c r="I16005" s="23"/>
    </row>
    <row r="16006" spans="9:9" x14ac:dyDescent="0.25">
      <c r="I16006" s="23"/>
    </row>
    <row r="16007" spans="9:9" x14ac:dyDescent="0.25">
      <c r="I16007" s="23"/>
    </row>
    <row r="16008" spans="9:9" x14ac:dyDescent="0.25">
      <c r="I16008" s="23"/>
    </row>
    <row r="16009" spans="9:9" x14ac:dyDescent="0.25">
      <c r="I16009" s="23"/>
    </row>
    <row r="16010" spans="9:9" x14ac:dyDescent="0.25">
      <c r="I16010" s="23"/>
    </row>
    <row r="16011" spans="9:9" x14ac:dyDescent="0.25">
      <c r="I16011" s="23"/>
    </row>
    <row r="16012" spans="9:9" x14ac:dyDescent="0.25">
      <c r="I16012" s="23"/>
    </row>
    <row r="16013" spans="9:9" x14ac:dyDescent="0.25">
      <c r="I16013" s="23"/>
    </row>
    <row r="16014" spans="9:9" x14ac:dyDescent="0.25">
      <c r="I16014" s="23"/>
    </row>
    <row r="16015" spans="9:9" x14ac:dyDescent="0.25">
      <c r="I16015" s="23"/>
    </row>
    <row r="16016" spans="9:9" x14ac:dyDescent="0.25">
      <c r="I16016" s="23"/>
    </row>
    <row r="16017" spans="9:9" x14ac:dyDescent="0.25">
      <c r="I16017" s="23"/>
    </row>
    <row r="16018" spans="9:9" x14ac:dyDescent="0.25">
      <c r="I16018" s="23"/>
    </row>
    <row r="16019" spans="9:9" x14ac:dyDescent="0.25">
      <c r="I16019" s="23"/>
    </row>
    <row r="16020" spans="9:9" x14ac:dyDescent="0.25">
      <c r="I16020" s="23"/>
    </row>
    <row r="16021" spans="9:9" x14ac:dyDescent="0.25">
      <c r="I16021" s="23"/>
    </row>
    <row r="16022" spans="9:9" x14ac:dyDescent="0.25">
      <c r="I16022" s="23"/>
    </row>
    <row r="16023" spans="9:9" x14ac:dyDescent="0.25">
      <c r="I16023" s="23"/>
    </row>
    <row r="16024" spans="9:9" x14ac:dyDescent="0.25">
      <c r="I16024" s="23"/>
    </row>
    <row r="16025" spans="9:9" x14ac:dyDescent="0.25">
      <c r="I16025" s="23"/>
    </row>
    <row r="16026" spans="9:9" x14ac:dyDescent="0.25">
      <c r="I16026" s="23"/>
    </row>
    <row r="16027" spans="9:9" x14ac:dyDescent="0.25">
      <c r="I16027" s="23"/>
    </row>
    <row r="16028" spans="9:9" x14ac:dyDescent="0.25">
      <c r="I16028" s="23"/>
    </row>
    <row r="16029" spans="9:9" x14ac:dyDescent="0.25">
      <c r="I16029" s="23"/>
    </row>
    <row r="16030" spans="9:9" x14ac:dyDescent="0.25">
      <c r="I16030" s="23"/>
    </row>
    <row r="16031" spans="9:9" x14ac:dyDescent="0.25">
      <c r="I16031" s="23"/>
    </row>
    <row r="16032" spans="9:9" x14ac:dyDescent="0.25">
      <c r="I16032" s="23"/>
    </row>
    <row r="16033" spans="9:9" x14ac:dyDescent="0.25">
      <c r="I16033" s="23"/>
    </row>
    <row r="16034" spans="9:9" x14ac:dyDescent="0.25">
      <c r="I16034" s="23"/>
    </row>
    <row r="16035" spans="9:9" x14ac:dyDescent="0.25">
      <c r="I16035" s="23"/>
    </row>
    <row r="16036" spans="9:9" x14ac:dyDescent="0.25">
      <c r="I16036" s="23"/>
    </row>
    <row r="16037" spans="9:9" x14ac:dyDescent="0.25">
      <c r="I16037" s="23"/>
    </row>
    <row r="16038" spans="9:9" x14ac:dyDescent="0.25">
      <c r="I16038" s="23"/>
    </row>
    <row r="16039" spans="9:9" x14ac:dyDescent="0.25">
      <c r="I16039" s="23"/>
    </row>
    <row r="16040" spans="9:9" x14ac:dyDescent="0.25">
      <c r="I16040" s="23"/>
    </row>
    <row r="16041" spans="9:9" x14ac:dyDescent="0.25">
      <c r="I16041" s="23"/>
    </row>
    <row r="16042" spans="9:9" x14ac:dyDescent="0.25">
      <c r="I16042" s="23"/>
    </row>
    <row r="16043" spans="9:9" x14ac:dyDescent="0.25">
      <c r="I16043" s="23"/>
    </row>
    <row r="16044" spans="9:9" x14ac:dyDescent="0.25">
      <c r="I16044" s="23"/>
    </row>
    <row r="16045" spans="9:9" x14ac:dyDescent="0.25">
      <c r="I16045" s="23"/>
    </row>
    <row r="16046" spans="9:9" x14ac:dyDescent="0.25">
      <c r="I16046" s="23"/>
    </row>
    <row r="16047" spans="9:9" x14ac:dyDescent="0.25">
      <c r="I16047" s="23"/>
    </row>
    <row r="16048" spans="9:9" x14ac:dyDescent="0.25">
      <c r="I16048" s="23"/>
    </row>
    <row r="16049" spans="9:9" x14ac:dyDescent="0.25">
      <c r="I16049" s="23"/>
    </row>
    <row r="16050" spans="9:9" x14ac:dyDescent="0.25">
      <c r="I16050" s="23"/>
    </row>
    <row r="16051" spans="9:9" x14ac:dyDescent="0.25">
      <c r="I16051" s="23"/>
    </row>
    <row r="16052" spans="9:9" x14ac:dyDescent="0.25">
      <c r="I16052" s="23"/>
    </row>
    <row r="16053" spans="9:9" x14ac:dyDescent="0.25">
      <c r="I16053" s="23"/>
    </row>
    <row r="16054" spans="9:9" x14ac:dyDescent="0.25">
      <c r="I16054" s="23"/>
    </row>
    <row r="16055" spans="9:9" x14ac:dyDescent="0.25">
      <c r="I16055" s="23"/>
    </row>
    <row r="16056" spans="9:9" x14ac:dyDescent="0.25">
      <c r="I16056" s="23"/>
    </row>
    <row r="16057" spans="9:9" x14ac:dyDescent="0.25">
      <c r="I16057" s="23"/>
    </row>
    <row r="16058" spans="9:9" x14ac:dyDescent="0.25">
      <c r="I16058" s="23"/>
    </row>
    <row r="16059" spans="9:9" x14ac:dyDescent="0.25">
      <c r="I16059" s="23"/>
    </row>
    <row r="16060" spans="9:9" x14ac:dyDescent="0.25">
      <c r="I16060" s="23"/>
    </row>
    <row r="16061" spans="9:9" x14ac:dyDescent="0.25">
      <c r="I16061" s="23"/>
    </row>
    <row r="16062" spans="9:9" x14ac:dyDescent="0.25">
      <c r="I16062" s="23"/>
    </row>
    <row r="16063" spans="9:9" x14ac:dyDescent="0.25">
      <c r="I16063" s="23"/>
    </row>
    <row r="16064" spans="9:9" x14ac:dyDescent="0.25">
      <c r="I16064" s="23"/>
    </row>
    <row r="16065" spans="9:9" x14ac:dyDescent="0.25">
      <c r="I16065" s="23"/>
    </row>
    <row r="16066" spans="9:9" x14ac:dyDescent="0.25">
      <c r="I16066" s="23"/>
    </row>
    <row r="16067" spans="9:9" x14ac:dyDescent="0.25">
      <c r="I16067" s="23"/>
    </row>
    <row r="16068" spans="9:9" x14ac:dyDescent="0.25">
      <c r="I16068" s="23"/>
    </row>
    <row r="16069" spans="9:9" x14ac:dyDescent="0.25">
      <c r="I16069" s="23"/>
    </row>
    <row r="16070" spans="9:9" x14ac:dyDescent="0.25">
      <c r="I16070" s="23"/>
    </row>
    <row r="16071" spans="9:9" x14ac:dyDescent="0.25">
      <c r="I16071" s="23"/>
    </row>
    <row r="16072" spans="9:9" x14ac:dyDescent="0.25">
      <c r="I16072" s="23"/>
    </row>
    <row r="16073" spans="9:9" x14ac:dyDescent="0.25">
      <c r="I16073" s="23"/>
    </row>
    <row r="16074" spans="9:9" x14ac:dyDescent="0.25">
      <c r="I16074" s="23"/>
    </row>
    <row r="16075" spans="9:9" x14ac:dyDescent="0.25">
      <c r="I16075" s="23"/>
    </row>
    <row r="16076" spans="9:9" x14ac:dyDescent="0.25">
      <c r="I16076" s="23"/>
    </row>
    <row r="16077" spans="9:9" x14ac:dyDescent="0.25">
      <c r="I16077" s="23"/>
    </row>
    <row r="16078" spans="9:9" x14ac:dyDescent="0.25">
      <c r="I16078" s="23"/>
    </row>
    <row r="16079" spans="9:9" x14ac:dyDescent="0.25">
      <c r="I16079" s="23"/>
    </row>
    <row r="16080" spans="9:9" x14ac:dyDescent="0.25">
      <c r="I16080" s="23"/>
    </row>
    <row r="16081" spans="9:9" x14ac:dyDescent="0.25">
      <c r="I16081" s="23"/>
    </row>
    <row r="16082" spans="9:9" x14ac:dyDescent="0.25">
      <c r="I16082" s="23"/>
    </row>
    <row r="16083" spans="9:9" x14ac:dyDescent="0.25">
      <c r="I16083" s="23"/>
    </row>
    <row r="16084" spans="9:9" x14ac:dyDescent="0.25">
      <c r="I16084" s="23"/>
    </row>
    <row r="16085" spans="9:9" x14ac:dyDescent="0.25">
      <c r="I16085" s="23"/>
    </row>
    <row r="16086" spans="9:9" x14ac:dyDescent="0.25">
      <c r="I16086" s="23"/>
    </row>
    <row r="16087" spans="9:9" x14ac:dyDescent="0.25">
      <c r="I16087" s="23"/>
    </row>
    <row r="16088" spans="9:9" x14ac:dyDescent="0.25">
      <c r="I16088" s="23"/>
    </row>
    <row r="16089" spans="9:9" x14ac:dyDescent="0.25">
      <c r="I16089" s="23"/>
    </row>
    <row r="16090" spans="9:9" x14ac:dyDescent="0.25">
      <c r="I16090" s="23"/>
    </row>
    <row r="16091" spans="9:9" x14ac:dyDescent="0.25">
      <c r="I16091" s="23"/>
    </row>
    <row r="16092" spans="9:9" x14ac:dyDescent="0.25">
      <c r="I16092" s="23"/>
    </row>
    <row r="16093" spans="9:9" x14ac:dyDescent="0.25">
      <c r="I16093" s="23"/>
    </row>
    <row r="16094" spans="9:9" x14ac:dyDescent="0.25">
      <c r="I16094" s="23"/>
    </row>
    <row r="16095" spans="9:9" x14ac:dyDescent="0.25">
      <c r="I16095" s="23"/>
    </row>
    <row r="16096" spans="9:9" x14ac:dyDescent="0.25">
      <c r="I16096" s="23"/>
    </row>
    <row r="16097" spans="9:9" x14ac:dyDescent="0.25">
      <c r="I16097" s="23"/>
    </row>
    <row r="16098" spans="9:9" x14ac:dyDescent="0.25">
      <c r="I16098" s="23"/>
    </row>
    <row r="16099" spans="9:9" x14ac:dyDescent="0.25">
      <c r="I16099" s="23"/>
    </row>
    <row r="16100" spans="9:9" x14ac:dyDescent="0.25">
      <c r="I16100" s="23"/>
    </row>
    <row r="16101" spans="9:9" x14ac:dyDescent="0.25">
      <c r="I16101" s="23"/>
    </row>
    <row r="16102" spans="9:9" x14ac:dyDescent="0.25">
      <c r="I16102" s="23"/>
    </row>
    <row r="16103" spans="9:9" x14ac:dyDescent="0.25">
      <c r="I16103" s="23"/>
    </row>
    <row r="16104" spans="9:9" x14ac:dyDescent="0.25">
      <c r="I16104" s="23"/>
    </row>
    <row r="16105" spans="9:9" x14ac:dyDescent="0.25">
      <c r="I16105" s="23"/>
    </row>
    <row r="16106" spans="9:9" x14ac:dyDescent="0.25">
      <c r="I16106" s="23"/>
    </row>
    <row r="16107" spans="9:9" x14ac:dyDescent="0.25">
      <c r="I16107" s="23"/>
    </row>
    <row r="16108" spans="9:9" x14ac:dyDescent="0.25">
      <c r="I16108" s="23"/>
    </row>
    <row r="16109" spans="9:9" x14ac:dyDescent="0.25">
      <c r="I16109" s="23"/>
    </row>
    <row r="16110" spans="9:9" x14ac:dyDescent="0.25">
      <c r="I16110" s="23"/>
    </row>
    <row r="16111" spans="9:9" x14ac:dyDescent="0.25">
      <c r="I16111" s="23"/>
    </row>
    <row r="16112" spans="9:9" x14ac:dyDescent="0.25">
      <c r="I16112" s="23"/>
    </row>
    <row r="16113" spans="9:9" x14ac:dyDescent="0.25">
      <c r="I16113" s="23"/>
    </row>
    <row r="16114" spans="9:9" x14ac:dyDescent="0.25">
      <c r="I16114" s="23"/>
    </row>
    <row r="16115" spans="9:9" x14ac:dyDescent="0.25">
      <c r="I16115" s="23"/>
    </row>
    <row r="16116" spans="9:9" x14ac:dyDescent="0.25">
      <c r="I16116" s="23"/>
    </row>
    <row r="16117" spans="9:9" x14ac:dyDescent="0.25">
      <c r="I16117" s="23"/>
    </row>
    <row r="16118" spans="9:9" x14ac:dyDescent="0.25">
      <c r="I16118" s="23"/>
    </row>
    <row r="16119" spans="9:9" x14ac:dyDescent="0.25">
      <c r="I16119" s="23"/>
    </row>
    <row r="16120" spans="9:9" x14ac:dyDescent="0.25">
      <c r="I16120" s="23"/>
    </row>
    <row r="16121" spans="9:9" x14ac:dyDescent="0.25">
      <c r="I16121" s="23"/>
    </row>
    <row r="16122" spans="9:9" x14ac:dyDescent="0.25">
      <c r="I16122" s="23"/>
    </row>
    <row r="16123" spans="9:9" x14ac:dyDescent="0.25">
      <c r="I16123" s="23"/>
    </row>
    <row r="16124" spans="9:9" x14ac:dyDescent="0.25">
      <c r="I16124" s="23"/>
    </row>
    <row r="16125" spans="9:9" x14ac:dyDescent="0.25">
      <c r="I16125" s="23"/>
    </row>
    <row r="16126" spans="9:9" x14ac:dyDescent="0.25">
      <c r="I16126" s="23"/>
    </row>
    <row r="16127" spans="9:9" x14ac:dyDescent="0.25">
      <c r="I16127" s="23"/>
    </row>
    <row r="16128" spans="9:9" x14ac:dyDescent="0.25">
      <c r="I16128" s="23"/>
    </row>
    <row r="16129" spans="9:9" x14ac:dyDescent="0.25">
      <c r="I16129" s="23"/>
    </row>
    <row r="16130" spans="9:9" x14ac:dyDescent="0.25">
      <c r="I16130" s="23"/>
    </row>
    <row r="16131" spans="9:9" x14ac:dyDescent="0.25">
      <c r="I16131" s="23"/>
    </row>
    <row r="16132" spans="9:9" x14ac:dyDescent="0.25">
      <c r="I16132" s="23"/>
    </row>
    <row r="16133" spans="9:9" x14ac:dyDescent="0.25">
      <c r="I16133" s="23"/>
    </row>
    <row r="16134" spans="9:9" x14ac:dyDescent="0.25">
      <c r="I16134" s="23"/>
    </row>
    <row r="16135" spans="9:9" x14ac:dyDescent="0.25">
      <c r="I16135" s="23"/>
    </row>
    <row r="16136" spans="9:9" x14ac:dyDescent="0.25">
      <c r="I16136" s="23"/>
    </row>
    <row r="16137" spans="9:9" x14ac:dyDescent="0.25">
      <c r="I16137" s="23"/>
    </row>
    <row r="16138" spans="9:9" x14ac:dyDescent="0.25">
      <c r="I16138" s="23"/>
    </row>
    <row r="16139" spans="9:9" x14ac:dyDescent="0.25">
      <c r="I16139" s="23"/>
    </row>
    <row r="16140" spans="9:9" x14ac:dyDescent="0.25">
      <c r="I16140" s="23"/>
    </row>
    <row r="16141" spans="9:9" x14ac:dyDescent="0.25">
      <c r="I16141" s="23"/>
    </row>
    <row r="16142" spans="9:9" x14ac:dyDescent="0.25">
      <c r="I16142" s="23"/>
    </row>
    <row r="16143" spans="9:9" x14ac:dyDescent="0.25">
      <c r="I16143" s="23"/>
    </row>
    <row r="16144" spans="9:9" x14ac:dyDescent="0.25">
      <c r="I16144" s="23"/>
    </row>
    <row r="16145" spans="9:9" x14ac:dyDescent="0.25">
      <c r="I16145" s="23"/>
    </row>
    <row r="16146" spans="9:9" x14ac:dyDescent="0.25">
      <c r="I16146" s="23"/>
    </row>
    <row r="16147" spans="9:9" x14ac:dyDescent="0.25">
      <c r="I16147" s="23"/>
    </row>
    <row r="16148" spans="9:9" x14ac:dyDescent="0.25">
      <c r="I16148" s="23"/>
    </row>
    <row r="16149" spans="9:9" x14ac:dyDescent="0.25">
      <c r="I16149" s="23"/>
    </row>
    <row r="16150" spans="9:9" x14ac:dyDescent="0.25">
      <c r="I16150" s="23"/>
    </row>
    <row r="16151" spans="9:9" x14ac:dyDescent="0.25">
      <c r="I16151" s="23"/>
    </row>
    <row r="16152" spans="9:9" x14ac:dyDescent="0.25">
      <c r="I16152" s="23"/>
    </row>
    <row r="16153" spans="9:9" x14ac:dyDescent="0.25">
      <c r="I16153" s="23"/>
    </row>
    <row r="16154" spans="9:9" x14ac:dyDescent="0.25">
      <c r="I16154" s="23"/>
    </row>
    <row r="16155" spans="9:9" x14ac:dyDescent="0.25">
      <c r="I16155" s="23"/>
    </row>
    <row r="16156" spans="9:9" x14ac:dyDescent="0.25">
      <c r="I16156" s="23"/>
    </row>
    <row r="16157" spans="9:9" x14ac:dyDescent="0.25">
      <c r="I16157" s="23"/>
    </row>
    <row r="16158" spans="9:9" x14ac:dyDescent="0.25">
      <c r="I16158" s="23"/>
    </row>
    <row r="16159" spans="9:9" x14ac:dyDescent="0.25">
      <c r="I16159" s="23"/>
    </row>
    <row r="16160" spans="9:9" x14ac:dyDescent="0.25">
      <c r="I16160" s="23"/>
    </row>
    <row r="16161" spans="9:9" x14ac:dyDescent="0.25">
      <c r="I16161" s="23"/>
    </row>
    <row r="16162" spans="9:9" x14ac:dyDescent="0.25">
      <c r="I16162" s="23"/>
    </row>
    <row r="16163" spans="9:9" x14ac:dyDescent="0.25">
      <c r="I16163" s="23"/>
    </row>
    <row r="16164" spans="9:9" x14ac:dyDescent="0.25">
      <c r="I16164" s="23"/>
    </row>
    <row r="16165" spans="9:9" x14ac:dyDescent="0.25">
      <c r="I16165" s="23"/>
    </row>
    <row r="16166" spans="9:9" x14ac:dyDescent="0.25">
      <c r="I16166" s="23"/>
    </row>
    <row r="16167" spans="9:9" x14ac:dyDescent="0.25">
      <c r="I16167" s="23"/>
    </row>
    <row r="16168" spans="9:9" x14ac:dyDescent="0.25">
      <c r="I16168" s="23"/>
    </row>
    <row r="16169" spans="9:9" x14ac:dyDescent="0.25">
      <c r="I16169" s="23"/>
    </row>
    <row r="16170" spans="9:9" x14ac:dyDescent="0.25">
      <c r="I16170" s="23"/>
    </row>
    <row r="16171" spans="9:9" x14ac:dyDescent="0.25">
      <c r="I16171" s="23"/>
    </row>
    <row r="16172" spans="9:9" x14ac:dyDescent="0.25">
      <c r="I16172" s="23"/>
    </row>
    <row r="16173" spans="9:9" x14ac:dyDescent="0.25">
      <c r="I16173" s="23"/>
    </row>
    <row r="16174" spans="9:9" x14ac:dyDescent="0.25">
      <c r="I16174" s="23"/>
    </row>
    <row r="16175" spans="9:9" x14ac:dyDescent="0.25">
      <c r="I16175" s="23"/>
    </row>
    <row r="16176" spans="9:9" x14ac:dyDescent="0.25">
      <c r="I16176" s="23"/>
    </row>
    <row r="16177" spans="9:9" x14ac:dyDescent="0.25">
      <c r="I16177" s="23"/>
    </row>
    <row r="16178" spans="9:9" x14ac:dyDescent="0.25">
      <c r="I16178" s="23"/>
    </row>
    <row r="16179" spans="9:9" x14ac:dyDescent="0.25">
      <c r="I16179" s="23"/>
    </row>
    <row r="16180" spans="9:9" x14ac:dyDescent="0.25">
      <c r="I16180" s="23"/>
    </row>
    <row r="16181" spans="9:9" x14ac:dyDescent="0.25">
      <c r="I16181" s="23"/>
    </row>
    <row r="16182" spans="9:9" x14ac:dyDescent="0.25">
      <c r="I16182" s="23"/>
    </row>
    <row r="16183" spans="9:9" x14ac:dyDescent="0.25">
      <c r="I16183" s="23"/>
    </row>
    <row r="16184" spans="9:9" x14ac:dyDescent="0.25">
      <c r="I16184" s="23"/>
    </row>
    <row r="16185" spans="9:9" x14ac:dyDescent="0.25">
      <c r="I16185" s="23"/>
    </row>
    <row r="16186" spans="9:9" x14ac:dyDescent="0.25">
      <c r="I16186" s="23"/>
    </row>
    <row r="16187" spans="9:9" x14ac:dyDescent="0.25">
      <c r="I16187" s="23"/>
    </row>
    <row r="16188" spans="9:9" x14ac:dyDescent="0.25">
      <c r="I16188" s="23"/>
    </row>
    <row r="16189" spans="9:9" x14ac:dyDescent="0.25">
      <c r="I16189" s="23"/>
    </row>
    <row r="16190" spans="9:9" x14ac:dyDescent="0.25">
      <c r="I16190" s="23"/>
    </row>
    <row r="16191" spans="9:9" x14ac:dyDescent="0.25">
      <c r="I16191" s="23"/>
    </row>
    <row r="16192" spans="9:9" x14ac:dyDescent="0.25">
      <c r="I16192" s="23"/>
    </row>
    <row r="16193" spans="9:9" x14ac:dyDescent="0.25">
      <c r="I16193" s="23"/>
    </row>
    <row r="16194" spans="9:9" x14ac:dyDescent="0.25">
      <c r="I16194" s="23"/>
    </row>
    <row r="16195" spans="9:9" x14ac:dyDescent="0.25">
      <c r="I16195" s="23"/>
    </row>
    <row r="16196" spans="9:9" x14ac:dyDescent="0.25">
      <c r="I16196" s="23"/>
    </row>
    <row r="16197" spans="9:9" x14ac:dyDescent="0.25">
      <c r="I16197" s="23"/>
    </row>
    <row r="16198" spans="9:9" x14ac:dyDescent="0.25">
      <c r="I16198" s="23"/>
    </row>
    <row r="16199" spans="9:9" x14ac:dyDescent="0.25">
      <c r="I16199" s="23"/>
    </row>
    <row r="16200" spans="9:9" x14ac:dyDescent="0.25">
      <c r="I16200" s="23"/>
    </row>
    <row r="16201" spans="9:9" x14ac:dyDescent="0.25">
      <c r="I16201" s="23"/>
    </row>
    <row r="16202" spans="9:9" x14ac:dyDescent="0.25">
      <c r="I16202" s="23"/>
    </row>
    <row r="16203" spans="9:9" x14ac:dyDescent="0.25">
      <c r="I16203" s="23"/>
    </row>
    <row r="16204" spans="9:9" x14ac:dyDescent="0.25">
      <c r="I16204" s="23"/>
    </row>
    <row r="16205" spans="9:9" x14ac:dyDescent="0.25">
      <c r="I16205" s="23"/>
    </row>
    <row r="16206" spans="9:9" x14ac:dyDescent="0.25">
      <c r="I16206" s="23"/>
    </row>
    <row r="16207" spans="9:9" x14ac:dyDescent="0.25">
      <c r="I16207" s="23"/>
    </row>
    <row r="16208" spans="9:9" x14ac:dyDescent="0.25">
      <c r="I16208" s="23"/>
    </row>
    <row r="16209" spans="9:9" x14ac:dyDescent="0.25">
      <c r="I16209" s="23"/>
    </row>
    <row r="16210" spans="9:9" x14ac:dyDescent="0.25">
      <c r="I16210" s="23"/>
    </row>
    <row r="16211" spans="9:9" x14ac:dyDescent="0.25">
      <c r="I16211" s="23"/>
    </row>
    <row r="16212" spans="9:9" x14ac:dyDescent="0.25">
      <c r="I16212" s="23"/>
    </row>
    <row r="16213" spans="9:9" x14ac:dyDescent="0.25">
      <c r="I16213" s="23"/>
    </row>
    <row r="16214" spans="9:9" x14ac:dyDescent="0.25">
      <c r="I16214" s="23"/>
    </row>
    <row r="16215" spans="9:9" x14ac:dyDescent="0.25">
      <c r="I16215" s="23"/>
    </row>
    <row r="16216" spans="9:9" x14ac:dyDescent="0.25">
      <c r="I16216" s="23"/>
    </row>
    <row r="16217" spans="9:9" x14ac:dyDescent="0.25">
      <c r="I16217" s="23"/>
    </row>
    <row r="16218" spans="9:9" x14ac:dyDescent="0.25">
      <c r="I16218" s="23"/>
    </row>
    <row r="16219" spans="9:9" x14ac:dyDescent="0.25">
      <c r="I16219" s="23"/>
    </row>
    <row r="16220" spans="9:9" x14ac:dyDescent="0.25">
      <c r="I16220" s="23"/>
    </row>
    <row r="16221" spans="9:9" x14ac:dyDescent="0.25">
      <c r="I16221" s="23"/>
    </row>
    <row r="16222" spans="9:9" x14ac:dyDescent="0.25">
      <c r="I16222" s="23"/>
    </row>
    <row r="16223" spans="9:9" x14ac:dyDescent="0.25">
      <c r="I16223" s="23"/>
    </row>
    <row r="16224" spans="9:9" x14ac:dyDescent="0.25">
      <c r="I16224" s="23"/>
    </row>
    <row r="16225" spans="9:9" x14ac:dyDescent="0.25">
      <c r="I16225" s="23"/>
    </row>
    <row r="16226" spans="9:9" x14ac:dyDescent="0.25">
      <c r="I16226" s="23"/>
    </row>
    <row r="16227" spans="9:9" x14ac:dyDescent="0.25">
      <c r="I16227" s="23"/>
    </row>
    <row r="16228" spans="9:9" x14ac:dyDescent="0.25">
      <c r="I16228" s="23"/>
    </row>
    <row r="16229" spans="9:9" x14ac:dyDescent="0.25">
      <c r="I16229" s="23"/>
    </row>
    <row r="16230" spans="9:9" x14ac:dyDescent="0.25">
      <c r="I16230" s="23"/>
    </row>
    <row r="16231" spans="9:9" x14ac:dyDescent="0.25">
      <c r="I16231" s="23"/>
    </row>
    <row r="16232" spans="9:9" x14ac:dyDescent="0.25">
      <c r="I16232" s="23"/>
    </row>
    <row r="16233" spans="9:9" x14ac:dyDescent="0.25">
      <c r="I16233" s="23"/>
    </row>
    <row r="16234" spans="9:9" x14ac:dyDescent="0.25">
      <c r="I16234" s="23"/>
    </row>
    <row r="16235" spans="9:9" x14ac:dyDescent="0.25">
      <c r="I16235" s="23"/>
    </row>
    <row r="16236" spans="9:9" x14ac:dyDescent="0.25">
      <c r="I16236" s="23"/>
    </row>
    <row r="16237" spans="9:9" x14ac:dyDescent="0.25">
      <c r="I16237" s="23"/>
    </row>
    <row r="16238" spans="9:9" x14ac:dyDescent="0.25">
      <c r="I16238" s="23"/>
    </row>
    <row r="16239" spans="9:9" x14ac:dyDescent="0.25">
      <c r="I16239" s="23"/>
    </row>
    <row r="16240" spans="9:9" x14ac:dyDescent="0.25">
      <c r="I16240" s="23"/>
    </row>
    <row r="16241" spans="9:9" x14ac:dyDescent="0.25">
      <c r="I16241" s="23"/>
    </row>
    <row r="16242" spans="9:9" x14ac:dyDescent="0.25">
      <c r="I16242" s="23"/>
    </row>
    <row r="16243" spans="9:9" x14ac:dyDescent="0.25">
      <c r="I16243" s="23"/>
    </row>
    <row r="16244" spans="9:9" x14ac:dyDescent="0.25">
      <c r="I16244" s="23"/>
    </row>
    <row r="16245" spans="9:9" x14ac:dyDescent="0.25">
      <c r="I16245" s="23"/>
    </row>
    <row r="16246" spans="9:9" x14ac:dyDescent="0.25">
      <c r="I16246" s="23"/>
    </row>
    <row r="16247" spans="9:9" x14ac:dyDescent="0.25">
      <c r="I16247" s="23"/>
    </row>
    <row r="16248" spans="9:9" x14ac:dyDescent="0.25">
      <c r="I16248" s="23"/>
    </row>
    <row r="16249" spans="9:9" x14ac:dyDescent="0.25">
      <c r="I16249" s="23"/>
    </row>
    <row r="16250" spans="9:9" x14ac:dyDescent="0.25">
      <c r="I16250" s="23"/>
    </row>
    <row r="16251" spans="9:9" x14ac:dyDescent="0.25">
      <c r="I16251" s="23"/>
    </row>
    <row r="16252" spans="9:9" x14ac:dyDescent="0.25">
      <c r="I16252" s="23"/>
    </row>
    <row r="16253" spans="9:9" x14ac:dyDescent="0.25">
      <c r="I16253" s="23"/>
    </row>
    <row r="16254" spans="9:9" x14ac:dyDescent="0.25">
      <c r="I16254" s="23"/>
    </row>
    <row r="16255" spans="9:9" x14ac:dyDescent="0.25">
      <c r="I16255" s="23"/>
    </row>
    <row r="16256" spans="9:9" x14ac:dyDescent="0.25">
      <c r="I16256" s="23"/>
    </row>
    <row r="16257" spans="9:9" x14ac:dyDescent="0.25">
      <c r="I16257" s="23"/>
    </row>
    <row r="16258" spans="9:9" x14ac:dyDescent="0.25">
      <c r="I16258" s="23"/>
    </row>
    <row r="16259" spans="9:9" x14ac:dyDescent="0.25">
      <c r="I16259" s="23"/>
    </row>
    <row r="16260" spans="9:9" x14ac:dyDescent="0.25">
      <c r="I16260" s="23"/>
    </row>
    <row r="16261" spans="9:9" x14ac:dyDescent="0.25">
      <c r="I16261" s="23"/>
    </row>
    <row r="16262" spans="9:9" x14ac:dyDescent="0.25">
      <c r="I16262" s="23"/>
    </row>
    <row r="16263" spans="9:9" x14ac:dyDescent="0.25">
      <c r="I16263" s="23"/>
    </row>
    <row r="16264" spans="9:9" x14ac:dyDescent="0.25">
      <c r="I16264" s="23"/>
    </row>
    <row r="16265" spans="9:9" x14ac:dyDescent="0.25">
      <c r="I16265" s="23"/>
    </row>
    <row r="16266" spans="9:9" x14ac:dyDescent="0.25">
      <c r="I16266" s="23"/>
    </row>
    <row r="16267" spans="9:9" x14ac:dyDescent="0.25">
      <c r="I16267" s="23"/>
    </row>
    <row r="16268" spans="9:9" x14ac:dyDescent="0.25">
      <c r="I16268" s="23"/>
    </row>
    <row r="16269" spans="9:9" x14ac:dyDescent="0.25">
      <c r="I16269" s="23"/>
    </row>
    <row r="16270" spans="9:9" x14ac:dyDescent="0.25">
      <c r="I16270" s="23"/>
    </row>
    <row r="16271" spans="9:9" x14ac:dyDescent="0.25">
      <c r="I16271" s="23"/>
    </row>
    <row r="16272" spans="9:9" x14ac:dyDescent="0.25">
      <c r="I16272" s="23"/>
    </row>
    <row r="16273" spans="9:9" x14ac:dyDescent="0.25">
      <c r="I16273" s="23"/>
    </row>
    <row r="16274" spans="9:9" x14ac:dyDescent="0.25">
      <c r="I16274" s="23"/>
    </row>
    <row r="16275" spans="9:9" x14ac:dyDescent="0.25">
      <c r="I16275" s="23"/>
    </row>
    <row r="16276" spans="9:9" x14ac:dyDescent="0.25">
      <c r="I16276" s="23"/>
    </row>
    <row r="16277" spans="9:9" x14ac:dyDescent="0.25">
      <c r="I16277" s="23"/>
    </row>
    <row r="16278" spans="9:9" x14ac:dyDescent="0.25">
      <c r="I16278" s="23"/>
    </row>
    <row r="16279" spans="9:9" x14ac:dyDescent="0.25">
      <c r="I16279" s="23"/>
    </row>
    <row r="16280" spans="9:9" x14ac:dyDescent="0.25">
      <c r="I16280" s="23"/>
    </row>
    <row r="16281" spans="9:9" x14ac:dyDescent="0.25">
      <c r="I16281" s="23"/>
    </row>
    <row r="16282" spans="9:9" x14ac:dyDescent="0.25">
      <c r="I16282" s="23"/>
    </row>
    <row r="16283" spans="9:9" x14ac:dyDescent="0.25">
      <c r="I16283" s="23"/>
    </row>
    <row r="16284" spans="9:9" x14ac:dyDescent="0.25">
      <c r="I16284" s="23"/>
    </row>
    <row r="16285" spans="9:9" x14ac:dyDescent="0.25">
      <c r="I16285" s="23"/>
    </row>
    <row r="16286" spans="9:9" x14ac:dyDescent="0.25">
      <c r="I16286" s="23"/>
    </row>
    <row r="16287" spans="9:9" x14ac:dyDescent="0.25">
      <c r="I16287" s="23"/>
    </row>
    <row r="16288" spans="9:9" x14ac:dyDescent="0.25">
      <c r="I16288" s="23"/>
    </row>
    <row r="16289" spans="9:9" x14ac:dyDescent="0.25">
      <c r="I16289" s="23"/>
    </row>
    <row r="16290" spans="9:9" x14ac:dyDescent="0.25">
      <c r="I16290" s="23"/>
    </row>
    <row r="16291" spans="9:9" x14ac:dyDescent="0.25">
      <c r="I16291" s="23"/>
    </row>
    <row r="16292" spans="9:9" x14ac:dyDescent="0.25">
      <c r="I16292" s="23"/>
    </row>
    <row r="16293" spans="9:9" x14ac:dyDescent="0.25">
      <c r="I16293" s="23"/>
    </row>
    <row r="16294" spans="9:9" x14ac:dyDescent="0.25">
      <c r="I16294" s="23"/>
    </row>
    <row r="16295" spans="9:9" x14ac:dyDescent="0.25">
      <c r="I16295" s="23"/>
    </row>
    <row r="16296" spans="9:9" x14ac:dyDescent="0.25">
      <c r="I16296" s="23"/>
    </row>
    <row r="16297" spans="9:9" x14ac:dyDescent="0.25">
      <c r="I16297" s="23"/>
    </row>
    <row r="16298" spans="9:9" x14ac:dyDescent="0.25">
      <c r="I16298" s="23"/>
    </row>
    <row r="16299" spans="9:9" x14ac:dyDescent="0.25">
      <c r="I16299" s="23"/>
    </row>
    <row r="16300" spans="9:9" x14ac:dyDescent="0.25">
      <c r="I16300" s="23"/>
    </row>
    <row r="16301" spans="9:9" x14ac:dyDescent="0.25">
      <c r="I16301" s="23"/>
    </row>
    <row r="16302" spans="9:9" x14ac:dyDescent="0.25">
      <c r="I16302" s="23"/>
    </row>
    <row r="16303" spans="9:9" x14ac:dyDescent="0.25">
      <c r="I16303" s="23"/>
    </row>
    <row r="16304" spans="9:9" x14ac:dyDescent="0.25">
      <c r="I16304" s="23"/>
    </row>
    <row r="16305" spans="9:9" x14ac:dyDescent="0.25">
      <c r="I16305" s="23"/>
    </row>
    <row r="16306" spans="9:9" x14ac:dyDescent="0.25">
      <c r="I16306" s="23"/>
    </row>
    <row r="16307" spans="9:9" x14ac:dyDescent="0.25">
      <c r="I16307" s="23"/>
    </row>
    <row r="16308" spans="9:9" x14ac:dyDescent="0.25">
      <c r="I16308" s="23"/>
    </row>
    <row r="16309" spans="9:9" x14ac:dyDescent="0.25">
      <c r="I16309" s="23"/>
    </row>
    <row r="16310" spans="9:9" x14ac:dyDescent="0.25">
      <c r="I16310" s="23"/>
    </row>
    <row r="16311" spans="9:9" x14ac:dyDescent="0.25">
      <c r="I16311" s="23"/>
    </row>
    <row r="16312" spans="9:9" x14ac:dyDescent="0.25">
      <c r="I16312" s="23"/>
    </row>
    <row r="16313" spans="9:9" x14ac:dyDescent="0.25">
      <c r="I16313" s="23"/>
    </row>
    <row r="16314" spans="9:9" x14ac:dyDescent="0.25">
      <c r="I16314" s="23"/>
    </row>
    <row r="16315" spans="9:9" x14ac:dyDescent="0.25">
      <c r="I16315" s="23"/>
    </row>
    <row r="16316" spans="9:9" x14ac:dyDescent="0.25">
      <c r="I16316" s="23"/>
    </row>
    <row r="16317" spans="9:9" x14ac:dyDescent="0.25">
      <c r="I16317" s="23"/>
    </row>
    <row r="16318" spans="9:9" x14ac:dyDescent="0.25">
      <c r="I16318" s="23"/>
    </row>
    <row r="16319" spans="9:9" x14ac:dyDescent="0.25">
      <c r="I16319" s="23"/>
    </row>
    <row r="16320" spans="9:9" x14ac:dyDescent="0.25">
      <c r="I16320" s="23"/>
    </row>
    <row r="16321" spans="9:9" x14ac:dyDescent="0.25">
      <c r="I16321" s="23"/>
    </row>
    <row r="16322" spans="9:9" x14ac:dyDescent="0.25">
      <c r="I16322" s="23"/>
    </row>
    <row r="16323" spans="9:9" x14ac:dyDescent="0.25">
      <c r="I16323" s="23"/>
    </row>
    <row r="16324" spans="9:9" x14ac:dyDescent="0.25">
      <c r="I16324" s="23"/>
    </row>
    <row r="16325" spans="9:9" x14ac:dyDescent="0.25">
      <c r="I16325" s="23"/>
    </row>
    <row r="16326" spans="9:9" x14ac:dyDescent="0.25">
      <c r="I16326" s="23"/>
    </row>
    <row r="16327" spans="9:9" x14ac:dyDescent="0.25">
      <c r="I16327" s="23"/>
    </row>
    <row r="16328" spans="9:9" x14ac:dyDescent="0.25">
      <c r="I16328" s="23"/>
    </row>
    <row r="16329" spans="9:9" x14ac:dyDescent="0.25">
      <c r="I16329" s="23"/>
    </row>
    <row r="16330" spans="9:9" x14ac:dyDescent="0.25">
      <c r="I16330" s="23"/>
    </row>
    <row r="16331" spans="9:9" x14ac:dyDescent="0.25">
      <c r="I16331" s="23"/>
    </row>
    <row r="16332" spans="9:9" x14ac:dyDescent="0.25">
      <c r="I16332" s="23"/>
    </row>
    <row r="16333" spans="9:9" x14ac:dyDescent="0.25">
      <c r="I16333" s="23"/>
    </row>
    <row r="16334" spans="9:9" x14ac:dyDescent="0.25">
      <c r="I16334" s="23"/>
    </row>
    <row r="16335" spans="9:9" x14ac:dyDescent="0.25">
      <c r="I16335" s="23"/>
    </row>
    <row r="16336" spans="9:9" x14ac:dyDescent="0.25">
      <c r="I16336" s="23"/>
    </row>
    <row r="16337" spans="9:9" x14ac:dyDescent="0.25">
      <c r="I16337" s="23"/>
    </row>
    <row r="16338" spans="9:9" x14ac:dyDescent="0.25">
      <c r="I16338" s="23"/>
    </row>
    <row r="16339" spans="9:9" x14ac:dyDescent="0.25">
      <c r="I16339" s="23"/>
    </row>
    <row r="16340" spans="9:9" x14ac:dyDescent="0.25">
      <c r="I16340" s="23"/>
    </row>
    <row r="16341" spans="9:9" x14ac:dyDescent="0.25">
      <c r="I16341" s="23"/>
    </row>
    <row r="16342" spans="9:9" x14ac:dyDescent="0.25">
      <c r="I16342" s="23"/>
    </row>
    <row r="16343" spans="9:9" x14ac:dyDescent="0.25">
      <c r="I16343" s="23"/>
    </row>
    <row r="16344" spans="9:9" x14ac:dyDescent="0.25">
      <c r="I16344" s="23"/>
    </row>
    <row r="16345" spans="9:9" x14ac:dyDescent="0.25">
      <c r="I16345" s="23"/>
    </row>
    <row r="16346" spans="9:9" x14ac:dyDescent="0.25">
      <c r="I16346" s="23"/>
    </row>
    <row r="16347" spans="9:9" x14ac:dyDescent="0.25">
      <c r="I16347" s="23"/>
    </row>
    <row r="16348" spans="9:9" x14ac:dyDescent="0.25">
      <c r="I16348" s="23"/>
    </row>
    <row r="16349" spans="9:9" x14ac:dyDescent="0.25">
      <c r="I16349" s="23"/>
    </row>
    <row r="16350" spans="9:9" x14ac:dyDescent="0.25">
      <c r="I16350" s="23"/>
    </row>
    <row r="16351" spans="9:9" x14ac:dyDescent="0.25">
      <c r="I16351" s="23"/>
    </row>
    <row r="16352" spans="9:9" x14ac:dyDescent="0.25">
      <c r="I16352" s="23"/>
    </row>
    <row r="16353" spans="9:9" x14ac:dyDescent="0.25">
      <c r="I16353" s="23"/>
    </row>
    <row r="16354" spans="9:9" x14ac:dyDescent="0.25">
      <c r="I16354" s="23"/>
    </row>
    <row r="16355" spans="9:9" x14ac:dyDescent="0.25">
      <c r="I16355" s="23"/>
    </row>
    <row r="16356" spans="9:9" x14ac:dyDescent="0.25">
      <c r="I16356" s="23"/>
    </row>
    <row r="16357" spans="9:9" x14ac:dyDescent="0.25">
      <c r="I16357" s="23"/>
    </row>
    <row r="16358" spans="9:9" x14ac:dyDescent="0.25">
      <c r="I16358" s="23"/>
    </row>
    <row r="16359" spans="9:9" x14ac:dyDescent="0.25">
      <c r="I16359" s="23"/>
    </row>
    <row r="16360" spans="9:9" x14ac:dyDescent="0.25">
      <c r="I16360" s="23"/>
    </row>
    <row r="16361" spans="9:9" x14ac:dyDescent="0.25">
      <c r="I16361" s="23"/>
    </row>
    <row r="16362" spans="9:9" x14ac:dyDescent="0.25">
      <c r="I16362" s="23"/>
    </row>
    <row r="16363" spans="9:9" x14ac:dyDescent="0.25">
      <c r="I16363" s="23"/>
    </row>
    <row r="16364" spans="9:9" x14ac:dyDescent="0.25">
      <c r="I16364" s="23"/>
    </row>
    <row r="16365" spans="9:9" x14ac:dyDescent="0.25">
      <c r="I16365" s="23"/>
    </row>
    <row r="16366" spans="9:9" x14ac:dyDescent="0.25">
      <c r="I16366" s="23"/>
    </row>
    <row r="16367" spans="9:9" x14ac:dyDescent="0.25">
      <c r="I16367" s="23"/>
    </row>
    <row r="16368" spans="9:9" x14ac:dyDescent="0.25">
      <c r="I16368" s="23"/>
    </row>
    <row r="16369" spans="9:9" x14ac:dyDescent="0.25">
      <c r="I16369" s="23"/>
    </row>
    <row r="16370" spans="9:9" x14ac:dyDescent="0.25">
      <c r="I16370" s="23"/>
    </row>
    <row r="16371" spans="9:9" x14ac:dyDescent="0.25">
      <c r="I16371" s="23"/>
    </row>
    <row r="16372" spans="9:9" x14ac:dyDescent="0.25">
      <c r="I16372" s="23"/>
    </row>
    <row r="16373" spans="9:9" x14ac:dyDescent="0.25">
      <c r="I16373" s="23"/>
    </row>
    <row r="16374" spans="9:9" x14ac:dyDescent="0.25">
      <c r="I16374" s="23"/>
    </row>
    <row r="16375" spans="9:9" x14ac:dyDescent="0.25">
      <c r="I16375" s="23"/>
    </row>
    <row r="16376" spans="9:9" x14ac:dyDescent="0.25">
      <c r="I16376" s="23"/>
    </row>
    <row r="16377" spans="9:9" x14ac:dyDescent="0.25">
      <c r="I16377" s="23"/>
    </row>
    <row r="16378" spans="9:9" x14ac:dyDescent="0.25">
      <c r="I16378" s="23"/>
    </row>
    <row r="16379" spans="9:9" x14ac:dyDescent="0.25">
      <c r="I16379" s="23"/>
    </row>
    <row r="16380" spans="9:9" x14ac:dyDescent="0.25">
      <c r="I16380" s="23"/>
    </row>
    <row r="16381" spans="9:9" x14ac:dyDescent="0.25">
      <c r="I16381" s="23"/>
    </row>
    <row r="16382" spans="9:9" x14ac:dyDescent="0.25">
      <c r="I16382" s="23"/>
    </row>
    <row r="16383" spans="9:9" x14ac:dyDescent="0.25">
      <c r="I16383" s="23"/>
    </row>
    <row r="16384" spans="9:9" x14ac:dyDescent="0.25">
      <c r="I16384" s="23"/>
    </row>
    <row r="16385" spans="9:9" x14ac:dyDescent="0.25">
      <c r="I16385" s="23"/>
    </row>
    <row r="16386" spans="9:9" x14ac:dyDescent="0.25">
      <c r="I16386" s="23"/>
    </row>
    <row r="16387" spans="9:9" x14ac:dyDescent="0.25">
      <c r="I16387" s="23"/>
    </row>
    <row r="16388" spans="9:9" x14ac:dyDescent="0.25">
      <c r="I16388" s="23"/>
    </row>
    <row r="16389" spans="9:9" x14ac:dyDescent="0.25">
      <c r="I16389" s="23"/>
    </row>
    <row r="16390" spans="9:9" x14ac:dyDescent="0.25">
      <c r="I16390" s="23"/>
    </row>
    <row r="16391" spans="9:9" x14ac:dyDescent="0.25">
      <c r="I16391" s="23"/>
    </row>
    <row r="16392" spans="9:9" x14ac:dyDescent="0.25">
      <c r="I16392" s="23"/>
    </row>
    <row r="16393" spans="9:9" x14ac:dyDescent="0.25">
      <c r="I16393" s="23"/>
    </row>
    <row r="16394" spans="9:9" x14ac:dyDescent="0.25">
      <c r="I16394" s="23"/>
    </row>
    <row r="16395" spans="9:9" x14ac:dyDescent="0.25">
      <c r="I16395" s="23"/>
    </row>
    <row r="16396" spans="9:9" x14ac:dyDescent="0.25">
      <c r="I16396" s="23"/>
    </row>
    <row r="16397" spans="9:9" x14ac:dyDescent="0.25">
      <c r="I16397" s="23"/>
    </row>
    <row r="16398" spans="9:9" x14ac:dyDescent="0.25">
      <c r="I16398" s="23"/>
    </row>
    <row r="16399" spans="9:9" x14ac:dyDescent="0.25">
      <c r="I16399" s="23"/>
    </row>
    <row r="16400" spans="9:9" x14ac:dyDescent="0.25">
      <c r="I16400" s="23"/>
    </row>
    <row r="16401" spans="9:9" x14ac:dyDescent="0.25">
      <c r="I16401" s="23"/>
    </row>
    <row r="16402" spans="9:9" x14ac:dyDescent="0.25">
      <c r="I16402" s="23"/>
    </row>
    <row r="16403" spans="9:9" x14ac:dyDescent="0.25">
      <c r="I16403" s="23"/>
    </row>
    <row r="16404" spans="9:9" x14ac:dyDescent="0.25">
      <c r="I16404" s="23"/>
    </row>
    <row r="16405" spans="9:9" x14ac:dyDescent="0.25">
      <c r="I16405" s="23"/>
    </row>
    <row r="16406" spans="9:9" x14ac:dyDescent="0.25">
      <c r="I16406" s="23"/>
    </row>
    <row r="16407" spans="9:9" x14ac:dyDescent="0.25">
      <c r="I16407" s="23"/>
    </row>
    <row r="16408" spans="9:9" x14ac:dyDescent="0.25">
      <c r="I16408" s="23"/>
    </row>
    <row r="16409" spans="9:9" x14ac:dyDescent="0.25">
      <c r="I16409" s="23"/>
    </row>
    <row r="16410" spans="9:9" x14ac:dyDescent="0.25">
      <c r="I16410" s="23"/>
    </row>
    <row r="16411" spans="9:9" x14ac:dyDescent="0.25">
      <c r="I16411" s="23"/>
    </row>
    <row r="16412" spans="9:9" x14ac:dyDescent="0.25">
      <c r="I16412" s="23"/>
    </row>
    <row r="16413" spans="9:9" x14ac:dyDescent="0.25">
      <c r="I16413" s="23"/>
    </row>
    <row r="16414" spans="9:9" x14ac:dyDescent="0.25">
      <c r="I16414" s="23"/>
    </row>
    <row r="16415" spans="9:9" x14ac:dyDescent="0.25">
      <c r="I16415" s="23"/>
    </row>
    <row r="16416" spans="9:9" x14ac:dyDescent="0.25">
      <c r="I16416" s="23"/>
    </row>
    <row r="16417" spans="9:9" x14ac:dyDescent="0.25">
      <c r="I16417" s="23"/>
    </row>
    <row r="16418" spans="9:9" x14ac:dyDescent="0.25">
      <c r="I16418" s="23"/>
    </row>
    <row r="16419" spans="9:9" x14ac:dyDescent="0.25">
      <c r="I16419" s="23"/>
    </row>
    <row r="16420" spans="9:9" x14ac:dyDescent="0.25">
      <c r="I16420" s="23"/>
    </row>
    <row r="16421" spans="9:9" x14ac:dyDescent="0.25">
      <c r="I16421" s="23"/>
    </row>
    <row r="16422" spans="9:9" x14ac:dyDescent="0.25">
      <c r="I16422" s="23"/>
    </row>
    <row r="16423" spans="9:9" x14ac:dyDescent="0.25">
      <c r="I16423" s="23"/>
    </row>
    <row r="16424" spans="9:9" x14ac:dyDescent="0.25">
      <c r="I16424" s="23"/>
    </row>
    <row r="16425" spans="9:9" x14ac:dyDescent="0.25">
      <c r="I16425" s="23"/>
    </row>
    <row r="16426" spans="9:9" x14ac:dyDescent="0.25">
      <c r="I16426" s="23"/>
    </row>
    <row r="16427" spans="9:9" x14ac:dyDescent="0.25">
      <c r="I16427" s="23"/>
    </row>
    <row r="16428" spans="9:9" x14ac:dyDescent="0.25">
      <c r="I16428" s="23"/>
    </row>
    <row r="16429" spans="9:9" x14ac:dyDescent="0.25">
      <c r="I16429" s="23"/>
    </row>
    <row r="16430" spans="9:9" x14ac:dyDescent="0.25">
      <c r="I16430" s="23"/>
    </row>
    <row r="16431" spans="9:9" x14ac:dyDescent="0.25">
      <c r="I16431" s="23"/>
    </row>
    <row r="16432" spans="9:9" x14ac:dyDescent="0.25">
      <c r="I16432" s="23"/>
    </row>
    <row r="16433" spans="9:9" x14ac:dyDescent="0.25">
      <c r="I16433" s="23"/>
    </row>
    <row r="16434" spans="9:9" x14ac:dyDescent="0.25">
      <c r="I16434" s="23"/>
    </row>
    <row r="16435" spans="9:9" x14ac:dyDescent="0.25">
      <c r="I16435" s="23"/>
    </row>
    <row r="16436" spans="9:9" x14ac:dyDescent="0.25">
      <c r="I16436" s="23"/>
    </row>
    <row r="16437" spans="9:9" x14ac:dyDescent="0.25">
      <c r="I16437" s="23"/>
    </row>
    <row r="16438" spans="9:9" x14ac:dyDescent="0.25">
      <c r="I16438" s="23"/>
    </row>
    <row r="16439" spans="9:9" x14ac:dyDescent="0.25">
      <c r="I16439" s="23"/>
    </row>
    <row r="16440" spans="9:9" x14ac:dyDescent="0.25">
      <c r="I16440" s="23"/>
    </row>
    <row r="16441" spans="9:9" x14ac:dyDescent="0.25">
      <c r="I16441" s="23"/>
    </row>
    <row r="16442" spans="9:9" x14ac:dyDescent="0.25">
      <c r="I16442" s="23"/>
    </row>
    <row r="16443" spans="9:9" x14ac:dyDescent="0.25">
      <c r="I16443" s="23"/>
    </row>
    <row r="16444" spans="9:9" x14ac:dyDescent="0.25">
      <c r="I16444" s="23"/>
    </row>
    <row r="16445" spans="9:9" x14ac:dyDescent="0.25">
      <c r="I16445" s="23"/>
    </row>
    <row r="16446" spans="9:9" x14ac:dyDescent="0.25">
      <c r="I16446" s="23"/>
    </row>
    <row r="16447" spans="9:9" x14ac:dyDescent="0.25">
      <c r="I16447" s="23"/>
    </row>
    <row r="16448" spans="9:9" x14ac:dyDescent="0.25">
      <c r="I16448" s="23"/>
    </row>
    <row r="16449" spans="9:9" x14ac:dyDescent="0.25">
      <c r="I16449" s="23"/>
    </row>
    <row r="16450" spans="9:9" x14ac:dyDescent="0.25">
      <c r="I16450" s="23"/>
    </row>
    <row r="16451" spans="9:9" x14ac:dyDescent="0.25">
      <c r="I16451" s="23"/>
    </row>
    <row r="16452" spans="9:9" x14ac:dyDescent="0.25">
      <c r="I16452" s="23"/>
    </row>
    <row r="16453" spans="9:9" x14ac:dyDescent="0.25">
      <c r="I16453" s="23"/>
    </row>
    <row r="16454" spans="9:9" x14ac:dyDescent="0.25">
      <c r="I16454" s="23"/>
    </row>
    <row r="16455" spans="9:9" x14ac:dyDescent="0.25">
      <c r="I16455" s="23"/>
    </row>
    <row r="16456" spans="9:9" x14ac:dyDescent="0.25">
      <c r="I16456" s="23"/>
    </row>
    <row r="16457" spans="9:9" x14ac:dyDescent="0.25">
      <c r="I16457" s="23"/>
    </row>
    <row r="16458" spans="9:9" x14ac:dyDescent="0.25">
      <c r="I16458" s="23"/>
    </row>
    <row r="16459" spans="9:9" x14ac:dyDescent="0.25">
      <c r="I16459" s="23"/>
    </row>
    <row r="16460" spans="9:9" x14ac:dyDescent="0.25">
      <c r="I16460" s="23"/>
    </row>
    <row r="16461" spans="9:9" x14ac:dyDescent="0.25">
      <c r="I16461" s="23"/>
    </row>
    <row r="16462" spans="9:9" x14ac:dyDescent="0.25">
      <c r="I16462" s="23"/>
    </row>
    <row r="16463" spans="9:9" x14ac:dyDescent="0.25">
      <c r="I16463" s="23"/>
    </row>
    <row r="16464" spans="9:9" x14ac:dyDescent="0.25">
      <c r="I16464" s="23"/>
    </row>
    <row r="16465" spans="9:9" x14ac:dyDescent="0.25">
      <c r="I16465" s="23"/>
    </row>
    <row r="16466" spans="9:9" x14ac:dyDescent="0.25">
      <c r="I16466" s="23"/>
    </row>
    <row r="16467" spans="9:9" x14ac:dyDescent="0.25">
      <c r="I16467" s="23"/>
    </row>
    <row r="16468" spans="9:9" x14ac:dyDescent="0.25">
      <c r="I16468" s="23"/>
    </row>
    <row r="16469" spans="9:9" x14ac:dyDescent="0.25">
      <c r="I16469" s="23"/>
    </row>
    <row r="16470" spans="9:9" x14ac:dyDescent="0.25">
      <c r="I16470" s="23"/>
    </row>
    <row r="16471" spans="9:9" x14ac:dyDescent="0.25">
      <c r="I16471" s="23"/>
    </row>
    <row r="16472" spans="9:9" x14ac:dyDescent="0.25">
      <c r="I16472" s="23"/>
    </row>
    <row r="16473" spans="9:9" x14ac:dyDescent="0.25">
      <c r="I16473" s="23"/>
    </row>
    <row r="16474" spans="9:9" x14ac:dyDescent="0.25">
      <c r="I16474" s="23"/>
    </row>
    <row r="16475" spans="9:9" x14ac:dyDescent="0.25">
      <c r="I16475" s="23"/>
    </row>
    <row r="16476" spans="9:9" x14ac:dyDescent="0.25">
      <c r="I16476" s="23"/>
    </row>
    <row r="16477" spans="9:9" x14ac:dyDescent="0.25">
      <c r="I16477" s="23"/>
    </row>
    <row r="16478" spans="9:9" x14ac:dyDescent="0.25">
      <c r="I16478" s="23"/>
    </row>
    <row r="16479" spans="9:9" x14ac:dyDescent="0.25">
      <c r="I16479" s="23"/>
    </row>
    <row r="16480" spans="9:9" x14ac:dyDescent="0.25">
      <c r="I16480" s="23"/>
    </row>
    <row r="16481" spans="9:9" x14ac:dyDescent="0.25">
      <c r="I16481" s="23"/>
    </row>
    <row r="16482" spans="9:9" x14ac:dyDescent="0.25">
      <c r="I16482" s="23"/>
    </row>
    <row r="16483" spans="9:9" x14ac:dyDescent="0.25">
      <c r="I16483" s="23"/>
    </row>
    <row r="16484" spans="9:9" x14ac:dyDescent="0.25">
      <c r="I16484" s="23"/>
    </row>
    <row r="16485" spans="9:9" x14ac:dyDescent="0.25">
      <c r="I16485" s="23"/>
    </row>
    <row r="16486" spans="9:9" x14ac:dyDescent="0.25">
      <c r="I16486" s="23"/>
    </row>
    <row r="16487" spans="9:9" x14ac:dyDescent="0.25">
      <c r="I16487" s="23"/>
    </row>
    <row r="16488" spans="9:9" x14ac:dyDescent="0.25">
      <c r="I16488" s="23"/>
    </row>
    <row r="16489" spans="9:9" x14ac:dyDescent="0.25">
      <c r="I16489" s="23"/>
    </row>
    <row r="16490" spans="9:9" x14ac:dyDescent="0.25">
      <c r="I16490" s="23"/>
    </row>
    <row r="16491" spans="9:9" x14ac:dyDescent="0.25">
      <c r="I16491" s="23"/>
    </row>
    <row r="16492" spans="9:9" x14ac:dyDescent="0.25">
      <c r="I16492" s="23"/>
    </row>
    <row r="16493" spans="9:9" x14ac:dyDescent="0.25">
      <c r="I16493" s="23"/>
    </row>
    <row r="16494" spans="9:9" x14ac:dyDescent="0.25">
      <c r="I16494" s="23"/>
    </row>
    <row r="16495" spans="9:9" x14ac:dyDescent="0.25">
      <c r="I16495" s="23"/>
    </row>
    <row r="16496" spans="9:9" x14ac:dyDescent="0.25">
      <c r="I16496" s="23"/>
    </row>
    <row r="16497" spans="9:9" x14ac:dyDescent="0.25">
      <c r="I16497" s="23"/>
    </row>
    <row r="16498" spans="9:9" x14ac:dyDescent="0.25">
      <c r="I16498" s="23"/>
    </row>
    <row r="16499" spans="9:9" x14ac:dyDescent="0.25">
      <c r="I16499" s="23"/>
    </row>
    <row r="16500" spans="9:9" x14ac:dyDescent="0.25">
      <c r="I16500" s="23"/>
    </row>
    <row r="16501" spans="9:9" x14ac:dyDescent="0.25">
      <c r="I16501" s="23"/>
    </row>
    <row r="16502" spans="9:9" x14ac:dyDescent="0.25">
      <c r="I16502" s="23"/>
    </row>
    <row r="16503" spans="9:9" x14ac:dyDescent="0.25">
      <c r="I16503" s="23"/>
    </row>
    <row r="16504" spans="9:9" x14ac:dyDescent="0.25">
      <c r="I16504" s="23"/>
    </row>
    <row r="16505" spans="9:9" x14ac:dyDescent="0.25">
      <c r="I16505" s="23"/>
    </row>
    <row r="16506" spans="9:9" x14ac:dyDescent="0.25">
      <c r="I16506" s="23"/>
    </row>
    <row r="16507" spans="9:9" x14ac:dyDescent="0.25">
      <c r="I16507" s="23"/>
    </row>
    <row r="16508" spans="9:9" x14ac:dyDescent="0.25">
      <c r="I16508" s="23"/>
    </row>
    <row r="16509" spans="9:9" x14ac:dyDescent="0.25">
      <c r="I16509" s="23"/>
    </row>
    <row r="16510" spans="9:9" x14ac:dyDescent="0.25">
      <c r="I16510" s="23"/>
    </row>
    <row r="16511" spans="9:9" x14ac:dyDescent="0.25">
      <c r="I16511" s="23"/>
    </row>
    <row r="16512" spans="9:9" x14ac:dyDescent="0.25">
      <c r="I16512" s="23"/>
    </row>
    <row r="16513" spans="9:9" x14ac:dyDescent="0.25">
      <c r="I16513" s="23"/>
    </row>
    <row r="16514" spans="9:9" x14ac:dyDescent="0.25">
      <c r="I16514" s="23"/>
    </row>
    <row r="16515" spans="9:9" x14ac:dyDescent="0.25">
      <c r="I16515" s="23"/>
    </row>
    <row r="16516" spans="9:9" x14ac:dyDescent="0.25">
      <c r="I16516" s="23"/>
    </row>
    <row r="16517" spans="9:9" x14ac:dyDescent="0.25">
      <c r="I16517" s="23"/>
    </row>
    <row r="16518" spans="9:9" x14ac:dyDescent="0.25">
      <c r="I16518" s="23"/>
    </row>
    <row r="16519" spans="9:9" x14ac:dyDescent="0.25">
      <c r="I16519" s="23"/>
    </row>
    <row r="16520" spans="9:9" x14ac:dyDescent="0.25">
      <c r="I16520" s="23"/>
    </row>
    <row r="16521" spans="9:9" x14ac:dyDescent="0.25">
      <c r="I16521" s="23"/>
    </row>
    <row r="16522" spans="9:9" x14ac:dyDescent="0.25">
      <c r="I16522" s="23"/>
    </row>
    <row r="16523" spans="9:9" x14ac:dyDescent="0.25">
      <c r="I16523" s="23"/>
    </row>
    <row r="16524" spans="9:9" x14ac:dyDescent="0.25">
      <c r="I16524" s="23"/>
    </row>
    <row r="16525" spans="9:9" x14ac:dyDescent="0.25">
      <c r="I16525" s="23"/>
    </row>
    <row r="16526" spans="9:9" x14ac:dyDescent="0.25">
      <c r="I16526" s="23"/>
    </row>
    <row r="16527" spans="9:9" x14ac:dyDescent="0.25">
      <c r="I16527" s="23"/>
    </row>
    <row r="16528" spans="9:9" x14ac:dyDescent="0.25">
      <c r="I16528" s="23"/>
    </row>
    <row r="16529" spans="9:9" x14ac:dyDescent="0.25">
      <c r="I16529" s="23"/>
    </row>
    <row r="16530" spans="9:9" x14ac:dyDescent="0.25">
      <c r="I16530" s="23"/>
    </row>
    <row r="16531" spans="9:9" x14ac:dyDescent="0.25">
      <c r="I16531" s="23"/>
    </row>
    <row r="16532" spans="9:9" x14ac:dyDescent="0.25">
      <c r="I16532" s="23"/>
    </row>
    <row r="16533" spans="9:9" x14ac:dyDescent="0.25">
      <c r="I16533" s="23"/>
    </row>
    <row r="16534" spans="9:9" x14ac:dyDescent="0.25">
      <c r="I16534" s="23"/>
    </row>
    <row r="16535" spans="9:9" x14ac:dyDescent="0.25">
      <c r="I16535" s="23"/>
    </row>
    <row r="16536" spans="9:9" x14ac:dyDescent="0.25">
      <c r="I16536" s="23"/>
    </row>
    <row r="16537" spans="9:9" x14ac:dyDescent="0.25">
      <c r="I16537" s="23"/>
    </row>
    <row r="16538" spans="9:9" x14ac:dyDescent="0.25">
      <c r="I16538" s="23"/>
    </row>
    <row r="16539" spans="9:9" x14ac:dyDescent="0.25">
      <c r="I16539" s="23"/>
    </row>
    <row r="16540" spans="9:9" x14ac:dyDescent="0.25">
      <c r="I16540" s="23"/>
    </row>
    <row r="16541" spans="9:9" x14ac:dyDescent="0.25">
      <c r="I16541" s="23"/>
    </row>
    <row r="16542" spans="9:9" x14ac:dyDescent="0.25">
      <c r="I16542" s="23"/>
    </row>
    <row r="16543" spans="9:9" x14ac:dyDescent="0.25">
      <c r="I16543" s="23"/>
    </row>
    <row r="16544" spans="9:9" x14ac:dyDescent="0.25">
      <c r="I16544" s="23"/>
    </row>
    <row r="16545" spans="9:9" x14ac:dyDescent="0.25">
      <c r="I16545" s="23"/>
    </row>
    <row r="16546" spans="9:9" x14ac:dyDescent="0.25">
      <c r="I16546" s="23"/>
    </row>
    <row r="16547" spans="9:9" x14ac:dyDescent="0.25">
      <c r="I16547" s="23"/>
    </row>
    <row r="16548" spans="9:9" x14ac:dyDescent="0.25">
      <c r="I16548" s="23"/>
    </row>
    <row r="16549" spans="9:9" x14ac:dyDescent="0.25">
      <c r="I16549" s="23"/>
    </row>
    <row r="16550" spans="9:9" x14ac:dyDescent="0.25">
      <c r="I16550" s="23"/>
    </row>
    <row r="16551" spans="9:9" x14ac:dyDescent="0.25">
      <c r="I16551" s="23"/>
    </row>
    <row r="16552" spans="9:9" x14ac:dyDescent="0.25">
      <c r="I16552" s="23"/>
    </row>
    <row r="16553" spans="9:9" x14ac:dyDescent="0.25">
      <c r="I16553" s="23"/>
    </row>
    <row r="16554" spans="9:9" x14ac:dyDescent="0.25">
      <c r="I16554" s="23"/>
    </row>
    <row r="16555" spans="9:9" x14ac:dyDescent="0.25">
      <c r="I16555" s="23"/>
    </row>
    <row r="16556" spans="9:9" x14ac:dyDescent="0.25">
      <c r="I16556" s="23"/>
    </row>
    <row r="16557" spans="9:9" x14ac:dyDescent="0.25">
      <c r="I16557" s="23"/>
    </row>
    <row r="16558" spans="9:9" x14ac:dyDescent="0.25">
      <c r="I16558" s="23"/>
    </row>
    <row r="16559" spans="9:9" x14ac:dyDescent="0.25">
      <c r="I16559" s="23"/>
    </row>
    <row r="16560" spans="9:9" x14ac:dyDescent="0.25">
      <c r="I16560" s="23"/>
    </row>
    <row r="16561" spans="9:9" x14ac:dyDescent="0.25">
      <c r="I16561" s="23"/>
    </row>
    <row r="16562" spans="9:9" x14ac:dyDescent="0.25">
      <c r="I16562" s="23"/>
    </row>
    <row r="16563" spans="9:9" x14ac:dyDescent="0.25">
      <c r="I16563" s="23"/>
    </row>
    <row r="16564" spans="9:9" x14ac:dyDescent="0.25">
      <c r="I16564" s="23"/>
    </row>
    <row r="16565" spans="9:9" x14ac:dyDescent="0.25">
      <c r="I16565" s="23"/>
    </row>
    <row r="16566" spans="9:9" x14ac:dyDescent="0.25">
      <c r="I16566" s="23"/>
    </row>
    <row r="16567" spans="9:9" x14ac:dyDescent="0.25">
      <c r="I16567" s="23"/>
    </row>
    <row r="16568" spans="9:9" x14ac:dyDescent="0.25">
      <c r="I16568" s="23"/>
    </row>
    <row r="16569" spans="9:9" x14ac:dyDescent="0.25">
      <c r="I16569" s="23"/>
    </row>
    <row r="16570" spans="9:9" x14ac:dyDescent="0.25">
      <c r="I16570" s="23"/>
    </row>
    <row r="16571" spans="9:9" x14ac:dyDescent="0.25">
      <c r="I16571" s="23"/>
    </row>
    <row r="16572" spans="9:9" x14ac:dyDescent="0.25">
      <c r="I16572" s="23"/>
    </row>
    <row r="16573" spans="9:9" x14ac:dyDescent="0.25">
      <c r="I16573" s="23"/>
    </row>
    <row r="16574" spans="9:9" x14ac:dyDescent="0.25">
      <c r="I16574" s="23"/>
    </row>
    <row r="16575" spans="9:9" x14ac:dyDescent="0.25">
      <c r="I16575" s="23"/>
    </row>
    <row r="16576" spans="9:9" x14ac:dyDescent="0.25">
      <c r="I16576" s="23"/>
    </row>
    <row r="16577" spans="9:9" x14ac:dyDescent="0.25">
      <c r="I16577" s="23"/>
    </row>
    <row r="16578" spans="9:9" x14ac:dyDescent="0.25">
      <c r="I16578" s="23"/>
    </row>
    <row r="16579" spans="9:9" x14ac:dyDescent="0.25">
      <c r="I16579" s="23"/>
    </row>
    <row r="16580" spans="9:9" x14ac:dyDescent="0.25">
      <c r="I16580" s="23"/>
    </row>
    <row r="16581" spans="9:9" x14ac:dyDescent="0.25">
      <c r="I16581" s="23"/>
    </row>
    <row r="16582" spans="9:9" x14ac:dyDescent="0.25">
      <c r="I16582" s="23"/>
    </row>
    <row r="16583" spans="9:9" x14ac:dyDescent="0.25">
      <c r="I16583" s="23"/>
    </row>
    <row r="16584" spans="9:9" x14ac:dyDescent="0.25">
      <c r="I16584" s="23"/>
    </row>
    <row r="16585" spans="9:9" x14ac:dyDescent="0.25">
      <c r="I16585" s="23"/>
    </row>
    <row r="16586" spans="9:9" x14ac:dyDescent="0.25">
      <c r="I16586" s="23"/>
    </row>
    <row r="16587" spans="9:9" x14ac:dyDescent="0.25">
      <c r="I16587" s="23"/>
    </row>
    <row r="16588" spans="9:9" x14ac:dyDescent="0.25">
      <c r="I16588" s="23"/>
    </row>
    <row r="16589" spans="9:9" x14ac:dyDescent="0.25">
      <c r="I16589" s="23"/>
    </row>
    <row r="16590" spans="9:9" x14ac:dyDescent="0.25">
      <c r="I16590" s="23"/>
    </row>
    <row r="16591" spans="9:9" x14ac:dyDescent="0.25">
      <c r="I16591" s="23"/>
    </row>
    <row r="16592" spans="9:9" x14ac:dyDescent="0.25">
      <c r="I16592" s="23"/>
    </row>
    <row r="16593" spans="9:9" x14ac:dyDescent="0.25">
      <c r="I16593" s="23"/>
    </row>
    <row r="16594" spans="9:9" x14ac:dyDescent="0.25">
      <c r="I16594" s="23"/>
    </row>
    <row r="16595" spans="9:9" x14ac:dyDescent="0.25">
      <c r="I16595" s="23"/>
    </row>
    <row r="16596" spans="9:9" x14ac:dyDescent="0.25">
      <c r="I16596" s="23"/>
    </row>
    <row r="16597" spans="9:9" x14ac:dyDescent="0.25">
      <c r="I16597" s="23"/>
    </row>
    <row r="16598" spans="9:9" x14ac:dyDescent="0.25">
      <c r="I16598" s="23"/>
    </row>
    <row r="16599" spans="9:9" x14ac:dyDescent="0.25">
      <c r="I16599" s="23"/>
    </row>
    <row r="16600" spans="9:9" x14ac:dyDescent="0.25">
      <c r="I16600" s="23"/>
    </row>
    <row r="16601" spans="9:9" x14ac:dyDescent="0.25">
      <c r="I16601" s="23"/>
    </row>
    <row r="16602" spans="9:9" x14ac:dyDescent="0.25">
      <c r="I16602" s="23"/>
    </row>
    <row r="16603" spans="9:9" x14ac:dyDescent="0.25">
      <c r="I16603" s="23"/>
    </row>
    <row r="16604" spans="9:9" x14ac:dyDescent="0.25">
      <c r="I16604" s="23"/>
    </row>
    <row r="16605" spans="9:9" x14ac:dyDescent="0.25">
      <c r="I16605" s="23"/>
    </row>
    <row r="16606" spans="9:9" x14ac:dyDescent="0.25">
      <c r="I16606" s="23"/>
    </row>
    <row r="16607" spans="9:9" x14ac:dyDescent="0.25">
      <c r="I16607" s="23"/>
    </row>
    <row r="16608" spans="9:9" x14ac:dyDescent="0.25">
      <c r="I16608" s="23"/>
    </row>
    <row r="16609" spans="9:9" x14ac:dyDescent="0.25">
      <c r="I16609" s="23"/>
    </row>
    <row r="16610" spans="9:9" x14ac:dyDescent="0.25">
      <c r="I16610" s="23"/>
    </row>
    <row r="16611" spans="9:9" x14ac:dyDescent="0.25">
      <c r="I16611" s="23"/>
    </row>
    <row r="16612" spans="9:9" x14ac:dyDescent="0.25">
      <c r="I16612" s="23"/>
    </row>
    <row r="16613" spans="9:9" x14ac:dyDescent="0.25">
      <c r="I16613" s="23"/>
    </row>
    <row r="16614" spans="9:9" x14ac:dyDescent="0.25">
      <c r="I16614" s="23"/>
    </row>
    <row r="16615" spans="9:9" x14ac:dyDescent="0.25">
      <c r="I16615" s="23"/>
    </row>
    <row r="16616" spans="9:9" x14ac:dyDescent="0.25">
      <c r="I16616" s="23"/>
    </row>
    <row r="16617" spans="9:9" x14ac:dyDescent="0.25">
      <c r="I16617" s="23"/>
    </row>
    <row r="16618" spans="9:9" x14ac:dyDescent="0.25">
      <c r="I16618" s="23"/>
    </row>
    <row r="16619" spans="9:9" x14ac:dyDescent="0.25">
      <c r="I16619" s="23"/>
    </row>
    <row r="16620" spans="9:9" x14ac:dyDescent="0.25">
      <c r="I16620" s="23"/>
    </row>
    <row r="16621" spans="9:9" x14ac:dyDescent="0.25">
      <c r="I16621" s="23"/>
    </row>
    <row r="16622" spans="9:9" x14ac:dyDescent="0.25">
      <c r="I16622" s="23"/>
    </row>
    <row r="16623" spans="9:9" x14ac:dyDescent="0.25">
      <c r="I16623" s="23"/>
    </row>
    <row r="16624" spans="9:9" x14ac:dyDescent="0.25">
      <c r="I16624" s="23"/>
    </row>
    <row r="16625" spans="9:9" x14ac:dyDescent="0.25">
      <c r="I16625" s="23"/>
    </row>
    <row r="16626" spans="9:9" x14ac:dyDescent="0.25">
      <c r="I16626" s="23"/>
    </row>
    <row r="16627" spans="9:9" x14ac:dyDescent="0.25">
      <c r="I16627" s="23"/>
    </row>
    <row r="16628" spans="9:9" x14ac:dyDescent="0.25">
      <c r="I16628" s="23"/>
    </row>
    <row r="16629" spans="9:9" x14ac:dyDescent="0.25">
      <c r="I16629" s="23"/>
    </row>
    <row r="16630" spans="9:9" x14ac:dyDescent="0.25">
      <c r="I16630" s="23"/>
    </row>
    <row r="16631" spans="9:9" x14ac:dyDescent="0.25">
      <c r="I16631" s="23"/>
    </row>
    <row r="16632" spans="9:9" x14ac:dyDescent="0.25">
      <c r="I16632" s="23"/>
    </row>
    <row r="16633" spans="9:9" x14ac:dyDescent="0.25">
      <c r="I16633" s="23"/>
    </row>
    <row r="16634" spans="9:9" x14ac:dyDescent="0.25">
      <c r="I16634" s="23"/>
    </row>
    <row r="16635" spans="9:9" x14ac:dyDescent="0.25">
      <c r="I16635" s="23"/>
    </row>
    <row r="16636" spans="9:9" x14ac:dyDescent="0.25">
      <c r="I16636" s="23"/>
    </row>
    <row r="16637" spans="9:9" x14ac:dyDescent="0.25">
      <c r="I16637" s="23"/>
    </row>
    <row r="16638" spans="9:9" x14ac:dyDescent="0.25">
      <c r="I16638" s="23"/>
    </row>
    <row r="16639" spans="9:9" x14ac:dyDescent="0.25">
      <c r="I16639" s="23"/>
    </row>
    <row r="16640" spans="9:9" x14ac:dyDescent="0.25">
      <c r="I16640" s="23"/>
    </row>
    <row r="16641" spans="9:9" x14ac:dyDescent="0.25">
      <c r="I16641" s="23"/>
    </row>
    <row r="16642" spans="9:9" x14ac:dyDescent="0.25">
      <c r="I16642" s="23"/>
    </row>
    <row r="16643" spans="9:9" x14ac:dyDescent="0.25">
      <c r="I16643" s="23"/>
    </row>
    <row r="16644" spans="9:9" x14ac:dyDescent="0.25">
      <c r="I16644" s="23"/>
    </row>
    <row r="16645" spans="9:9" x14ac:dyDescent="0.25">
      <c r="I16645" s="23"/>
    </row>
    <row r="16646" spans="9:9" x14ac:dyDescent="0.25">
      <c r="I16646" s="23"/>
    </row>
    <row r="16647" spans="9:9" x14ac:dyDescent="0.25">
      <c r="I16647" s="23"/>
    </row>
    <row r="16648" spans="9:9" x14ac:dyDescent="0.25">
      <c r="I16648" s="23"/>
    </row>
    <row r="16649" spans="9:9" x14ac:dyDescent="0.25">
      <c r="I16649" s="23"/>
    </row>
    <row r="16650" spans="9:9" x14ac:dyDescent="0.25">
      <c r="I16650" s="23"/>
    </row>
    <row r="16651" spans="9:9" x14ac:dyDescent="0.25">
      <c r="I16651" s="23"/>
    </row>
    <row r="16652" spans="9:9" x14ac:dyDescent="0.25">
      <c r="I16652" s="23"/>
    </row>
    <row r="16653" spans="9:9" x14ac:dyDescent="0.25">
      <c r="I16653" s="23"/>
    </row>
    <row r="16654" spans="9:9" x14ac:dyDescent="0.25">
      <c r="I16654" s="23"/>
    </row>
    <row r="16655" spans="9:9" x14ac:dyDescent="0.25">
      <c r="I16655" s="23"/>
    </row>
    <row r="16656" spans="9:9" x14ac:dyDescent="0.25">
      <c r="I16656" s="23"/>
    </row>
    <row r="16657" spans="9:9" x14ac:dyDescent="0.25">
      <c r="I16657" s="23"/>
    </row>
    <row r="16658" spans="9:9" x14ac:dyDescent="0.25">
      <c r="I16658" s="23"/>
    </row>
    <row r="16659" spans="9:9" x14ac:dyDescent="0.25">
      <c r="I16659" s="23"/>
    </row>
    <row r="16660" spans="9:9" x14ac:dyDescent="0.25">
      <c r="I16660" s="23"/>
    </row>
    <row r="16661" spans="9:9" x14ac:dyDescent="0.25">
      <c r="I16661" s="23"/>
    </row>
    <row r="16662" spans="9:9" x14ac:dyDescent="0.25">
      <c r="I16662" s="23"/>
    </row>
    <row r="16663" spans="9:9" x14ac:dyDescent="0.25">
      <c r="I16663" s="23"/>
    </row>
    <row r="16664" spans="9:9" x14ac:dyDescent="0.25">
      <c r="I16664" s="23"/>
    </row>
    <row r="16665" spans="9:9" x14ac:dyDescent="0.25">
      <c r="I16665" s="23"/>
    </row>
    <row r="16666" spans="9:9" x14ac:dyDescent="0.25">
      <c r="I16666" s="23"/>
    </row>
    <row r="16667" spans="9:9" x14ac:dyDescent="0.25">
      <c r="I16667" s="23"/>
    </row>
    <row r="16668" spans="9:9" x14ac:dyDescent="0.25">
      <c r="I16668" s="23"/>
    </row>
    <row r="16669" spans="9:9" x14ac:dyDescent="0.25">
      <c r="I16669" s="23"/>
    </row>
    <row r="16670" spans="9:9" x14ac:dyDescent="0.25">
      <c r="I16670" s="23"/>
    </row>
    <row r="16671" spans="9:9" x14ac:dyDescent="0.25">
      <c r="I16671" s="23"/>
    </row>
    <row r="16672" spans="9:9" x14ac:dyDescent="0.25">
      <c r="I16672" s="23"/>
    </row>
    <row r="16673" spans="9:9" x14ac:dyDescent="0.25">
      <c r="I16673" s="23"/>
    </row>
    <row r="16674" spans="9:9" x14ac:dyDescent="0.25">
      <c r="I16674" s="23"/>
    </row>
    <row r="16675" spans="9:9" x14ac:dyDescent="0.25">
      <c r="I16675" s="23"/>
    </row>
    <row r="16676" spans="9:9" x14ac:dyDescent="0.25">
      <c r="I16676" s="23"/>
    </row>
    <row r="16677" spans="9:9" x14ac:dyDescent="0.25">
      <c r="I16677" s="23"/>
    </row>
    <row r="16678" spans="9:9" x14ac:dyDescent="0.25">
      <c r="I16678" s="23"/>
    </row>
    <row r="16679" spans="9:9" x14ac:dyDescent="0.25">
      <c r="I16679" s="23"/>
    </row>
    <row r="16680" spans="9:9" x14ac:dyDescent="0.25">
      <c r="I16680" s="23"/>
    </row>
    <row r="16681" spans="9:9" x14ac:dyDescent="0.25">
      <c r="I16681" s="23"/>
    </row>
    <row r="16682" spans="9:9" x14ac:dyDescent="0.25">
      <c r="I16682" s="23"/>
    </row>
    <row r="16683" spans="9:9" x14ac:dyDescent="0.25">
      <c r="I16683" s="23"/>
    </row>
    <row r="16684" spans="9:9" x14ac:dyDescent="0.25">
      <c r="I16684" s="23"/>
    </row>
    <row r="16685" spans="9:9" x14ac:dyDescent="0.25">
      <c r="I16685" s="23"/>
    </row>
    <row r="16686" spans="9:9" x14ac:dyDescent="0.25">
      <c r="I16686" s="23"/>
    </row>
    <row r="16687" spans="9:9" x14ac:dyDescent="0.25">
      <c r="I16687" s="23"/>
    </row>
    <row r="16688" spans="9:9" x14ac:dyDescent="0.25">
      <c r="I16688" s="23"/>
    </row>
    <row r="16689" spans="9:9" x14ac:dyDescent="0.25">
      <c r="I16689" s="23"/>
    </row>
    <row r="16690" spans="9:9" x14ac:dyDescent="0.25">
      <c r="I16690" s="23"/>
    </row>
    <row r="16691" spans="9:9" x14ac:dyDescent="0.25">
      <c r="I16691" s="23"/>
    </row>
    <row r="16692" spans="9:9" x14ac:dyDescent="0.25">
      <c r="I16692" s="23"/>
    </row>
    <row r="16693" spans="9:9" x14ac:dyDescent="0.25">
      <c r="I16693" s="23"/>
    </row>
    <row r="16694" spans="9:9" x14ac:dyDescent="0.25">
      <c r="I16694" s="23"/>
    </row>
    <row r="16695" spans="9:9" x14ac:dyDescent="0.25">
      <c r="I16695" s="23"/>
    </row>
    <row r="16696" spans="9:9" x14ac:dyDescent="0.25">
      <c r="I16696" s="23"/>
    </row>
    <row r="16697" spans="9:9" x14ac:dyDescent="0.25">
      <c r="I16697" s="23"/>
    </row>
    <row r="16698" spans="9:9" x14ac:dyDescent="0.25">
      <c r="I16698" s="23"/>
    </row>
    <row r="16699" spans="9:9" x14ac:dyDescent="0.25">
      <c r="I16699" s="23"/>
    </row>
    <row r="16700" spans="9:9" x14ac:dyDescent="0.25">
      <c r="I16700" s="23"/>
    </row>
    <row r="16701" spans="9:9" x14ac:dyDescent="0.25">
      <c r="I16701" s="23"/>
    </row>
    <row r="16702" spans="9:9" x14ac:dyDescent="0.25">
      <c r="I16702" s="23"/>
    </row>
    <row r="16703" spans="9:9" x14ac:dyDescent="0.25">
      <c r="I16703" s="23"/>
    </row>
    <row r="16704" spans="9:9" x14ac:dyDescent="0.25">
      <c r="I16704" s="23"/>
    </row>
    <row r="16705" spans="9:9" x14ac:dyDescent="0.25">
      <c r="I16705" s="23"/>
    </row>
    <row r="16706" spans="9:9" x14ac:dyDescent="0.25">
      <c r="I16706" s="23"/>
    </row>
    <row r="16707" spans="9:9" x14ac:dyDescent="0.25">
      <c r="I16707" s="23"/>
    </row>
    <row r="16708" spans="9:9" x14ac:dyDescent="0.25">
      <c r="I16708" s="23"/>
    </row>
    <row r="16709" spans="9:9" x14ac:dyDescent="0.25">
      <c r="I16709" s="23"/>
    </row>
    <row r="16710" spans="9:9" x14ac:dyDescent="0.25">
      <c r="I16710" s="23"/>
    </row>
    <row r="16711" spans="9:9" x14ac:dyDescent="0.25">
      <c r="I16711" s="23"/>
    </row>
    <row r="16712" spans="9:9" x14ac:dyDescent="0.25">
      <c r="I16712" s="23"/>
    </row>
    <row r="16713" spans="9:9" x14ac:dyDescent="0.25">
      <c r="I16713" s="23"/>
    </row>
    <row r="16714" spans="9:9" x14ac:dyDescent="0.25">
      <c r="I16714" s="23"/>
    </row>
    <row r="16715" spans="9:9" x14ac:dyDescent="0.25">
      <c r="I16715" s="23"/>
    </row>
    <row r="16716" spans="9:9" x14ac:dyDescent="0.25">
      <c r="I16716" s="23"/>
    </row>
    <row r="16717" spans="9:9" x14ac:dyDescent="0.25">
      <c r="I16717" s="23"/>
    </row>
    <row r="16718" spans="9:9" x14ac:dyDescent="0.25">
      <c r="I16718" s="23"/>
    </row>
    <row r="16719" spans="9:9" x14ac:dyDescent="0.25">
      <c r="I16719" s="23"/>
    </row>
    <row r="16720" spans="9:9" x14ac:dyDescent="0.25">
      <c r="I16720" s="23"/>
    </row>
    <row r="16721" spans="9:9" x14ac:dyDescent="0.25">
      <c r="I16721" s="23"/>
    </row>
    <row r="16722" spans="9:9" x14ac:dyDescent="0.25">
      <c r="I16722" s="23"/>
    </row>
    <row r="16723" spans="9:9" x14ac:dyDescent="0.25">
      <c r="I16723" s="23"/>
    </row>
    <row r="16724" spans="9:9" x14ac:dyDescent="0.25">
      <c r="I16724" s="23"/>
    </row>
    <row r="16725" spans="9:9" x14ac:dyDescent="0.25">
      <c r="I16725" s="23"/>
    </row>
    <row r="16726" spans="9:9" x14ac:dyDescent="0.25">
      <c r="I16726" s="23"/>
    </row>
    <row r="16727" spans="9:9" x14ac:dyDescent="0.25">
      <c r="I16727" s="23"/>
    </row>
    <row r="16728" spans="9:9" x14ac:dyDescent="0.25">
      <c r="I16728" s="23"/>
    </row>
    <row r="16729" spans="9:9" x14ac:dyDescent="0.25">
      <c r="I16729" s="23"/>
    </row>
    <row r="16730" spans="9:9" x14ac:dyDescent="0.25">
      <c r="I16730" s="23"/>
    </row>
    <row r="16731" spans="9:9" x14ac:dyDescent="0.25">
      <c r="I16731" s="23"/>
    </row>
    <row r="16732" spans="9:9" x14ac:dyDescent="0.25">
      <c r="I16732" s="23"/>
    </row>
    <row r="16733" spans="9:9" x14ac:dyDescent="0.25">
      <c r="I16733" s="23"/>
    </row>
    <row r="16734" spans="9:9" x14ac:dyDescent="0.25">
      <c r="I16734" s="23"/>
    </row>
    <row r="16735" spans="9:9" x14ac:dyDescent="0.25">
      <c r="I16735" s="23"/>
    </row>
    <row r="16736" spans="9:9" x14ac:dyDescent="0.25">
      <c r="I16736" s="23"/>
    </row>
    <row r="16737" spans="9:9" x14ac:dyDescent="0.25">
      <c r="I16737" s="23"/>
    </row>
    <row r="16738" spans="9:9" x14ac:dyDescent="0.25">
      <c r="I16738" s="23"/>
    </row>
    <row r="16739" spans="9:9" x14ac:dyDescent="0.25">
      <c r="I16739" s="23"/>
    </row>
    <row r="16740" spans="9:9" x14ac:dyDescent="0.25">
      <c r="I16740" s="23"/>
    </row>
    <row r="16741" spans="9:9" x14ac:dyDescent="0.25">
      <c r="I16741" s="23"/>
    </row>
    <row r="16742" spans="9:9" x14ac:dyDescent="0.25">
      <c r="I16742" s="23"/>
    </row>
    <row r="16743" spans="9:9" x14ac:dyDescent="0.25">
      <c r="I16743" s="23"/>
    </row>
    <row r="16744" spans="9:9" x14ac:dyDescent="0.25">
      <c r="I16744" s="23"/>
    </row>
    <row r="16745" spans="9:9" x14ac:dyDescent="0.25">
      <c r="I16745" s="23"/>
    </row>
    <row r="16746" spans="9:9" x14ac:dyDescent="0.25">
      <c r="I16746" s="23"/>
    </row>
    <row r="16747" spans="9:9" x14ac:dyDescent="0.25">
      <c r="I16747" s="23"/>
    </row>
    <row r="16748" spans="9:9" x14ac:dyDescent="0.25">
      <c r="I16748" s="23"/>
    </row>
    <row r="16749" spans="9:9" x14ac:dyDescent="0.25">
      <c r="I16749" s="23"/>
    </row>
    <row r="16750" spans="9:9" x14ac:dyDescent="0.25">
      <c r="I16750" s="23"/>
    </row>
    <row r="16751" spans="9:9" x14ac:dyDescent="0.25">
      <c r="I16751" s="23"/>
    </row>
    <row r="16752" spans="9:9" x14ac:dyDescent="0.25">
      <c r="I16752" s="23"/>
    </row>
    <row r="16753" spans="9:9" x14ac:dyDescent="0.25">
      <c r="I16753" s="23"/>
    </row>
    <row r="16754" spans="9:9" x14ac:dyDescent="0.25">
      <c r="I16754" s="23"/>
    </row>
    <row r="16755" spans="9:9" x14ac:dyDescent="0.25">
      <c r="I16755" s="23"/>
    </row>
    <row r="16756" spans="9:9" x14ac:dyDescent="0.25">
      <c r="I16756" s="23"/>
    </row>
    <row r="16757" spans="9:9" x14ac:dyDescent="0.25">
      <c r="I16757" s="23"/>
    </row>
    <row r="16758" spans="9:9" x14ac:dyDescent="0.25">
      <c r="I16758" s="23"/>
    </row>
    <row r="16759" spans="9:9" x14ac:dyDescent="0.25">
      <c r="I16759" s="23"/>
    </row>
    <row r="16760" spans="9:9" x14ac:dyDescent="0.25">
      <c r="I16760" s="23"/>
    </row>
    <row r="16761" spans="9:9" x14ac:dyDescent="0.25">
      <c r="I16761" s="23"/>
    </row>
    <row r="16762" spans="9:9" x14ac:dyDescent="0.25">
      <c r="I16762" s="23"/>
    </row>
    <row r="16763" spans="9:9" x14ac:dyDescent="0.25">
      <c r="I16763" s="23"/>
    </row>
    <row r="16764" spans="9:9" x14ac:dyDescent="0.25">
      <c r="I16764" s="23"/>
    </row>
    <row r="16765" spans="9:9" x14ac:dyDescent="0.25">
      <c r="I16765" s="23"/>
    </row>
    <row r="16766" spans="9:9" x14ac:dyDescent="0.25">
      <c r="I16766" s="23"/>
    </row>
    <row r="16767" spans="9:9" x14ac:dyDescent="0.25">
      <c r="I16767" s="23"/>
    </row>
    <row r="16768" spans="9:9" x14ac:dyDescent="0.25">
      <c r="I16768" s="23"/>
    </row>
    <row r="16769" spans="9:9" x14ac:dyDescent="0.25">
      <c r="I16769" s="23"/>
    </row>
    <row r="16770" spans="9:9" x14ac:dyDescent="0.25">
      <c r="I16770" s="23"/>
    </row>
    <row r="16771" spans="9:9" x14ac:dyDescent="0.25">
      <c r="I16771" s="23"/>
    </row>
    <row r="16772" spans="9:9" x14ac:dyDescent="0.25">
      <c r="I16772" s="23"/>
    </row>
    <row r="16773" spans="9:9" x14ac:dyDescent="0.25">
      <c r="I16773" s="23"/>
    </row>
    <row r="16774" spans="9:9" x14ac:dyDescent="0.25">
      <c r="I16774" s="23"/>
    </row>
    <row r="16775" spans="9:9" x14ac:dyDescent="0.25">
      <c r="I16775" s="23"/>
    </row>
    <row r="16776" spans="9:9" x14ac:dyDescent="0.25">
      <c r="I16776" s="23"/>
    </row>
    <row r="16777" spans="9:9" x14ac:dyDescent="0.25">
      <c r="I16777" s="23"/>
    </row>
    <row r="16778" spans="9:9" x14ac:dyDescent="0.25">
      <c r="I16778" s="23"/>
    </row>
    <row r="16779" spans="9:9" x14ac:dyDescent="0.25">
      <c r="I16779" s="23"/>
    </row>
    <row r="16780" spans="9:9" x14ac:dyDescent="0.25">
      <c r="I16780" s="23"/>
    </row>
    <row r="16781" spans="9:9" x14ac:dyDescent="0.25">
      <c r="I16781" s="23"/>
    </row>
    <row r="16782" spans="9:9" x14ac:dyDescent="0.25">
      <c r="I16782" s="23"/>
    </row>
    <row r="16783" spans="9:9" x14ac:dyDescent="0.25">
      <c r="I16783" s="23"/>
    </row>
    <row r="16784" spans="9:9" x14ac:dyDescent="0.25">
      <c r="I16784" s="23"/>
    </row>
    <row r="16785" spans="9:9" x14ac:dyDescent="0.25">
      <c r="I16785" s="23"/>
    </row>
    <row r="16786" spans="9:9" x14ac:dyDescent="0.25">
      <c r="I16786" s="23"/>
    </row>
    <row r="16787" spans="9:9" x14ac:dyDescent="0.25">
      <c r="I16787" s="23"/>
    </row>
    <row r="16788" spans="9:9" x14ac:dyDescent="0.25">
      <c r="I16788" s="23"/>
    </row>
    <row r="16789" spans="9:9" x14ac:dyDescent="0.25">
      <c r="I16789" s="23"/>
    </row>
    <row r="16790" spans="9:9" x14ac:dyDescent="0.25">
      <c r="I16790" s="23"/>
    </row>
    <row r="16791" spans="9:9" x14ac:dyDescent="0.25">
      <c r="I16791" s="23"/>
    </row>
    <row r="16792" spans="9:9" x14ac:dyDescent="0.25">
      <c r="I16792" s="23"/>
    </row>
    <row r="16793" spans="9:9" x14ac:dyDescent="0.25">
      <c r="I16793" s="23"/>
    </row>
    <row r="16794" spans="9:9" x14ac:dyDescent="0.25">
      <c r="I16794" s="23"/>
    </row>
    <row r="16795" spans="9:9" x14ac:dyDescent="0.25">
      <c r="I16795" s="23"/>
    </row>
    <row r="16796" spans="9:9" x14ac:dyDescent="0.25">
      <c r="I16796" s="23"/>
    </row>
    <row r="16797" spans="9:9" x14ac:dyDescent="0.25">
      <c r="I16797" s="23"/>
    </row>
    <row r="16798" spans="9:9" x14ac:dyDescent="0.25">
      <c r="I16798" s="23"/>
    </row>
    <row r="16799" spans="9:9" x14ac:dyDescent="0.25">
      <c r="I16799" s="23"/>
    </row>
    <row r="16800" spans="9:9" x14ac:dyDescent="0.25">
      <c r="I16800" s="23"/>
    </row>
    <row r="16801" spans="9:9" x14ac:dyDescent="0.25">
      <c r="I16801" s="23"/>
    </row>
    <row r="16802" spans="9:9" x14ac:dyDescent="0.25">
      <c r="I16802" s="23"/>
    </row>
    <row r="16803" spans="9:9" x14ac:dyDescent="0.25">
      <c r="I16803" s="23"/>
    </row>
    <row r="16804" spans="9:9" x14ac:dyDescent="0.25">
      <c r="I16804" s="23"/>
    </row>
    <row r="16805" spans="9:9" x14ac:dyDescent="0.25">
      <c r="I16805" s="23"/>
    </row>
    <row r="16806" spans="9:9" x14ac:dyDescent="0.25">
      <c r="I16806" s="23"/>
    </row>
    <row r="16807" spans="9:9" x14ac:dyDescent="0.25">
      <c r="I16807" s="23"/>
    </row>
    <row r="16808" spans="9:9" x14ac:dyDescent="0.25">
      <c r="I16808" s="23"/>
    </row>
    <row r="16809" spans="9:9" x14ac:dyDescent="0.25">
      <c r="I16809" s="23"/>
    </row>
    <row r="16810" spans="9:9" x14ac:dyDescent="0.25">
      <c r="I16810" s="23"/>
    </row>
    <row r="16811" spans="9:9" x14ac:dyDescent="0.25">
      <c r="I16811" s="23"/>
    </row>
    <row r="16812" spans="9:9" x14ac:dyDescent="0.25">
      <c r="I16812" s="23"/>
    </row>
    <row r="16813" spans="9:9" x14ac:dyDescent="0.25">
      <c r="I16813" s="23"/>
    </row>
    <row r="16814" spans="9:9" x14ac:dyDescent="0.25">
      <c r="I16814" s="23"/>
    </row>
    <row r="16815" spans="9:9" x14ac:dyDescent="0.25">
      <c r="I16815" s="23"/>
    </row>
    <row r="16816" spans="9:9" x14ac:dyDescent="0.25">
      <c r="I16816" s="23"/>
    </row>
    <row r="16817" spans="9:9" x14ac:dyDescent="0.25">
      <c r="I16817" s="23"/>
    </row>
    <row r="16818" spans="9:9" x14ac:dyDescent="0.25">
      <c r="I16818" s="23"/>
    </row>
    <row r="16819" spans="9:9" x14ac:dyDescent="0.25">
      <c r="I16819" s="23"/>
    </row>
    <row r="16820" spans="9:9" x14ac:dyDescent="0.25">
      <c r="I16820" s="23"/>
    </row>
    <row r="16821" spans="9:9" x14ac:dyDescent="0.25">
      <c r="I16821" s="23"/>
    </row>
    <row r="16822" spans="9:9" x14ac:dyDescent="0.25">
      <c r="I16822" s="23"/>
    </row>
    <row r="16823" spans="9:9" x14ac:dyDescent="0.25">
      <c r="I16823" s="23"/>
    </row>
    <row r="16824" spans="9:9" x14ac:dyDescent="0.25">
      <c r="I16824" s="23"/>
    </row>
    <row r="16825" spans="9:9" x14ac:dyDescent="0.25">
      <c r="I16825" s="23"/>
    </row>
    <row r="16826" spans="9:9" x14ac:dyDescent="0.25">
      <c r="I16826" s="23"/>
    </row>
    <row r="16827" spans="9:9" x14ac:dyDescent="0.25">
      <c r="I16827" s="23"/>
    </row>
    <row r="16828" spans="9:9" x14ac:dyDescent="0.25">
      <c r="I16828" s="23"/>
    </row>
    <row r="16829" spans="9:9" x14ac:dyDescent="0.25">
      <c r="I16829" s="23"/>
    </row>
    <row r="16830" spans="9:9" x14ac:dyDescent="0.25">
      <c r="I16830" s="23"/>
    </row>
    <row r="16831" spans="9:9" x14ac:dyDescent="0.25">
      <c r="I16831" s="23"/>
    </row>
    <row r="16832" spans="9:9" x14ac:dyDescent="0.25">
      <c r="I16832" s="23"/>
    </row>
    <row r="16833" spans="9:9" x14ac:dyDescent="0.25">
      <c r="I16833" s="23"/>
    </row>
    <row r="16834" spans="9:9" x14ac:dyDescent="0.25">
      <c r="I16834" s="23"/>
    </row>
    <row r="16835" spans="9:9" x14ac:dyDescent="0.25">
      <c r="I16835" s="23"/>
    </row>
    <row r="16836" spans="9:9" x14ac:dyDescent="0.25">
      <c r="I16836" s="23"/>
    </row>
    <row r="16837" spans="9:9" x14ac:dyDescent="0.25">
      <c r="I16837" s="23"/>
    </row>
    <row r="16838" spans="9:9" x14ac:dyDescent="0.25">
      <c r="I16838" s="23"/>
    </row>
    <row r="16839" spans="9:9" x14ac:dyDescent="0.25">
      <c r="I16839" s="23"/>
    </row>
    <row r="16840" spans="9:9" x14ac:dyDescent="0.25">
      <c r="I16840" s="23"/>
    </row>
    <row r="16841" spans="9:9" x14ac:dyDescent="0.25">
      <c r="I16841" s="23"/>
    </row>
    <row r="16842" spans="9:9" x14ac:dyDescent="0.25">
      <c r="I16842" s="23"/>
    </row>
    <row r="16843" spans="9:9" x14ac:dyDescent="0.25">
      <c r="I16843" s="23"/>
    </row>
    <row r="16844" spans="9:9" x14ac:dyDescent="0.25">
      <c r="I16844" s="23"/>
    </row>
    <row r="16845" spans="9:9" x14ac:dyDescent="0.25">
      <c r="I16845" s="23"/>
    </row>
    <row r="16846" spans="9:9" x14ac:dyDescent="0.25">
      <c r="I16846" s="23"/>
    </row>
    <row r="16847" spans="9:9" x14ac:dyDescent="0.25">
      <c r="I16847" s="23"/>
    </row>
    <row r="16848" spans="9:9" x14ac:dyDescent="0.25">
      <c r="I16848" s="23"/>
    </row>
    <row r="16849" spans="9:9" x14ac:dyDescent="0.25">
      <c r="I16849" s="23"/>
    </row>
    <row r="16850" spans="9:9" x14ac:dyDescent="0.25">
      <c r="I16850" s="23"/>
    </row>
    <row r="16851" spans="9:9" x14ac:dyDescent="0.25">
      <c r="I16851" s="23"/>
    </row>
    <row r="16852" spans="9:9" x14ac:dyDescent="0.25">
      <c r="I16852" s="23"/>
    </row>
    <row r="16853" spans="9:9" x14ac:dyDescent="0.25">
      <c r="I16853" s="23"/>
    </row>
    <row r="16854" spans="9:9" x14ac:dyDescent="0.25">
      <c r="I16854" s="23"/>
    </row>
    <row r="16855" spans="9:9" x14ac:dyDescent="0.25">
      <c r="I16855" s="23"/>
    </row>
    <row r="16856" spans="9:9" x14ac:dyDescent="0.25">
      <c r="I16856" s="23"/>
    </row>
    <row r="16857" spans="9:9" x14ac:dyDescent="0.25">
      <c r="I16857" s="23"/>
    </row>
    <row r="16858" spans="9:9" x14ac:dyDescent="0.25">
      <c r="I16858" s="23"/>
    </row>
    <row r="16859" spans="9:9" x14ac:dyDescent="0.25">
      <c r="I16859" s="23"/>
    </row>
    <row r="16860" spans="9:9" x14ac:dyDescent="0.25">
      <c r="I16860" s="23"/>
    </row>
    <row r="16861" spans="9:9" x14ac:dyDescent="0.25">
      <c r="I16861" s="23"/>
    </row>
    <row r="16862" spans="9:9" x14ac:dyDescent="0.25">
      <c r="I16862" s="23"/>
    </row>
    <row r="16863" spans="9:9" x14ac:dyDescent="0.25">
      <c r="I16863" s="23"/>
    </row>
    <row r="16864" spans="9:9" x14ac:dyDescent="0.25">
      <c r="I16864" s="23"/>
    </row>
    <row r="16865" spans="9:9" x14ac:dyDescent="0.25">
      <c r="I16865" s="23"/>
    </row>
    <row r="16866" spans="9:9" x14ac:dyDescent="0.25">
      <c r="I16866" s="23"/>
    </row>
    <row r="16867" spans="9:9" x14ac:dyDescent="0.25">
      <c r="I16867" s="23"/>
    </row>
    <row r="16868" spans="9:9" x14ac:dyDescent="0.25">
      <c r="I16868" s="23"/>
    </row>
    <row r="16869" spans="9:9" x14ac:dyDescent="0.25">
      <c r="I16869" s="23"/>
    </row>
    <row r="16870" spans="9:9" x14ac:dyDescent="0.25">
      <c r="I16870" s="23"/>
    </row>
    <row r="16871" spans="9:9" x14ac:dyDescent="0.25">
      <c r="I16871" s="23"/>
    </row>
    <row r="16872" spans="9:9" x14ac:dyDescent="0.25">
      <c r="I16872" s="23"/>
    </row>
    <row r="16873" spans="9:9" x14ac:dyDescent="0.25">
      <c r="I16873" s="23"/>
    </row>
    <row r="16874" spans="9:9" x14ac:dyDescent="0.25">
      <c r="I16874" s="23"/>
    </row>
    <row r="16875" spans="9:9" x14ac:dyDescent="0.25">
      <c r="I16875" s="23"/>
    </row>
    <row r="16876" spans="9:9" x14ac:dyDescent="0.25">
      <c r="I16876" s="23"/>
    </row>
    <row r="16877" spans="9:9" x14ac:dyDescent="0.25">
      <c r="I16877" s="23"/>
    </row>
    <row r="16878" spans="9:9" x14ac:dyDescent="0.25">
      <c r="I16878" s="23"/>
    </row>
    <row r="16879" spans="9:9" x14ac:dyDescent="0.25">
      <c r="I16879" s="23"/>
    </row>
    <row r="16880" spans="9:9" x14ac:dyDescent="0.25">
      <c r="I16880" s="23"/>
    </row>
    <row r="16881" spans="9:9" x14ac:dyDescent="0.25">
      <c r="I16881" s="23"/>
    </row>
    <row r="16882" spans="9:9" x14ac:dyDescent="0.25">
      <c r="I16882" s="23"/>
    </row>
    <row r="16883" spans="9:9" x14ac:dyDescent="0.25">
      <c r="I16883" s="23"/>
    </row>
    <row r="16884" spans="9:9" x14ac:dyDescent="0.25">
      <c r="I16884" s="23"/>
    </row>
    <row r="16885" spans="9:9" x14ac:dyDescent="0.25">
      <c r="I16885" s="23"/>
    </row>
    <row r="16886" spans="9:9" x14ac:dyDescent="0.25">
      <c r="I16886" s="23"/>
    </row>
    <row r="16887" spans="9:9" x14ac:dyDescent="0.25">
      <c r="I16887" s="23"/>
    </row>
    <row r="16888" spans="9:9" x14ac:dyDescent="0.25">
      <c r="I16888" s="23"/>
    </row>
    <row r="16889" spans="9:9" x14ac:dyDescent="0.25">
      <c r="I16889" s="23"/>
    </row>
    <row r="16890" spans="9:9" x14ac:dyDescent="0.25">
      <c r="I16890" s="23"/>
    </row>
    <row r="16891" spans="9:9" x14ac:dyDescent="0.25">
      <c r="I16891" s="23"/>
    </row>
    <row r="16892" spans="9:9" x14ac:dyDescent="0.25">
      <c r="I16892" s="23"/>
    </row>
    <row r="16893" spans="9:9" x14ac:dyDescent="0.25">
      <c r="I16893" s="23"/>
    </row>
    <row r="16894" spans="9:9" x14ac:dyDescent="0.25">
      <c r="I16894" s="23"/>
    </row>
    <row r="16895" spans="9:9" x14ac:dyDescent="0.25">
      <c r="I16895" s="23"/>
    </row>
    <row r="16896" spans="9:9" x14ac:dyDescent="0.25">
      <c r="I16896" s="23"/>
    </row>
    <row r="16897" spans="9:9" x14ac:dyDescent="0.25">
      <c r="I16897" s="23"/>
    </row>
    <row r="16898" spans="9:9" x14ac:dyDescent="0.25">
      <c r="I16898" s="23"/>
    </row>
    <row r="16899" spans="9:9" x14ac:dyDescent="0.25">
      <c r="I16899" s="23"/>
    </row>
    <row r="16900" spans="9:9" x14ac:dyDescent="0.25">
      <c r="I16900" s="23"/>
    </row>
    <row r="16901" spans="9:9" x14ac:dyDescent="0.25">
      <c r="I16901" s="23"/>
    </row>
    <row r="16902" spans="9:9" x14ac:dyDescent="0.25">
      <c r="I16902" s="23"/>
    </row>
    <row r="16903" spans="9:9" x14ac:dyDescent="0.25">
      <c r="I16903" s="23"/>
    </row>
    <row r="16904" spans="9:9" x14ac:dyDescent="0.25">
      <c r="I16904" s="23"/>
    </row>
    <row r="16905" spans="9:9" x14ac:dyDescent="0.25">
      <c r="I16905" s="23"/>
    </row>
    <row r="16906" spans="9:9" x14ac:dyDescent="0.25">
      <c r="I16906" s="23"/>
    </row>
    <row r="16907" spans="9:9" x14ac:dyDescent="0.25">
      <c r="I16907" s="23"/>
    </row>
    <row r="16908" spans="9:9" x14ac:dyDescent="0.25">
      <c r="I16908" s="23"/>
    </row>
    <row r="16909" spans="9:9" x14ac:dyDescent="0.25">
      <c r="I16909" s="23"/>
    </row>
    <row r="16910" spans="9:9" x14ac:dyDescent="0.25">
      <c r="I16910" s="23"/>
    </row>
    <row r="16911" spans="9:9" x14ac:dyDescent="0.25">
      <c r="I16911" s="23"/>
    </row>
    <row r="16912" spans="9:9" x14ac:dyDescent="0.25">
      <c r="I16912" s="23"/>
    </row>
    <row r="16913" spans="9:9" x14ac:dyDescent="0.25">
      <c r="I16913" s="23"/>
    </row>
    <row r="16914" spans="9:9" x14ac:dyDescent="0.25">
      <c r="I16914" s="23"/>
    </row>
    <row r="16915" spans="9:9" x14ac:dyDescent="0.25">
      <c r="I16915" s="23"/>
    </row>
    <row r="16916" spans="9:9" x14ac:dyDescent="0.25">
      <c r="I16916" s="23"/>
    </row>
    <row r="16917" spans="9:9" x14ac:dyDescent="0.25">
      <c r="I16917" s="23"/>
    </row>
    <row r="16918" spans="9:9" x14ac:dyDescent="0.25">
      <c r="I16918" s="23"/>
    </row>
    <row r="16919" spans="9:9" x14ac:dyDescent="0.25">
      <c r="I16919" s="23"/>
    </row>
    <row r="16920" spans="9:9" x14ac:dyDescent="0.25">
      <c r="I16920" s="23"/>
    </row>
    <row r="16921" spans="9:9" x14ac:dyDescent="0.25">
      <c r="I16921" s="23"/>
    </row>
    <row r="16922" spans="9:9" x14ac:dyDescent="0.25">
      <c r="I16922" s="23"/>
    </row>
    <row r="16923" spans="9:9" x14ac:dyDescent="0.25">
      <c r="I16923" s="23"/>
    </row>
    <row r="16924" spans="9:9" x14ac:dyDescent="0.25">
      <c r="I16924" s="23"/>
    </row>
    <row r="16925" spans="9:9" x14ac:dyDescent="0.25">
      <c r="I16925" s="23"/>
    </row>
    <row r="16926" spans="9:9" x14ac:dyDescent="0.25">
      <c r="I16926" s="23"/>
    </row>
    <row r="16927" spans="9:9" x14ac:dyDescent="0.25">
      <c r="I16927" s="23"/>
    </row>
    <row r="16928" spans="9:9" x14ac:dyDescent="0.25">
      <c r="I16928" s="23"/>
    </row>
    <row r="16929" spans="9:9" x14ac:dyDescent="0.25">
      <c r="I16929" s="23"/>
    </row>
    <row r="16930" spans="9:9" x14ac:dyDescent="0.25">
      <c r="I16930" s="23"/>
    </row>
    <row r="16931" spans="9:9" x14ac:dyDescent="0.25">
      <c r="I16931" s="23"/>
    </row>
    <row r="16932" spans="9:9" x14ac:dyDescent="0.25">
      <c r="I16932" s="23"/>
    </row>
    <row r="16933" spans="9:9" x14ac:dyDescent="0.25">
      <c r="I16933" s="23"/>
    </row>
    <row r="16934" spans="9:9" x14ac:dyDescent="0.25">
      <c r="I16934" s="23"/>
    </row>
    <row r="16935" spans="9:9" x14ac:dyDescent="0.25">
      <c r="I16935" s="23"/>
    </row>
    <row r="16936" spans="9:9" x14ac:dyDescent="0.25">
      <c r="I16936" s="23"/>
    </row>
    <row r="16937" spans="9:9" x14ac:dyDescent="0.25">
      <c r="I16937" s="23"/>
    </row>
    <row r="16938" spans="9:9" x14ac:dyDescent="0.25">
      <c r="I16938" s="23"/>
    </row>
    <row r="16939" spans="9:9" x14ac:dyDescent="0.25">
      <c r="I16939" s="23"/>
    </row>
    <row r="16940" spans="9:9" x14ac:dyDescent="0.25">
      <c r="I16940" s="23"/>
    </row>
    <row r="16941" spans="9:9" x14ac:dyDescent="0.25">
      <c r="I16941" s="23"/>
    </row>
    <row r="16942" spans="9:9" x14ac:dyDescent="0.25">
      <c r="I16942" s="23"/>
    </row>
    <row r="16943" spans="9:9" x14ac:dyDescent="0.25">
      <c r="I16943" s="23"/>
    </row>
    <row r="16944" spans="9:9" x14ac:dyDescent="0.25">
      <c r="I16944" s="23"/>
    </row>
    <row r="16945" spans="9:9" x14ac:dyDescent="0.25">
      <c r="I16945" s="23"/>
    </row>
    <row r="16946" spans="9:9" x14ac:dyDescent="0.25">
      <c r="I16946" s="23"/>
    </row>
    <row r="16947" spans="9:9" x14ac:dyDescent="0.25">
      <c r="I16947" s="23"/>
    </row>
    <row r="16948" spans="9:9" x14ac:dyDescent="0.25">
      <c r="I16948" s="23"/>
    </row>
    <row r="16949" spans="9:9" x14ac:dyDescent="0.25">
      <c r="I16949" s="23"/>
    </row>
    <row r="16950" spans="9:9" x14ac:dyDescent="0.25">
      <c r="I16950" s="23"/>
    </row>
    <row r="16951" spans="9:9" x14ac:dyDescent="0.25">
      <c r="I16951" s="23"/>
    </row>
    <row r="16952" spans="9:9" x14ac:dyDescent="0.25">
      <c r="I16952" s="23"/>
    </row>
    <row r="16953" spans="9:9" x14ac:dyDescent="0.25">
      <c r="I16953" s="23"/>
    </row>
    <row r="16954" spans="9:9" x14ac:dyDescent="0.25">
      <c r="I16954" s="23"/>
    </row>
    <row r="16955" spans="9:9" x14ac:dyDescent="0.25">
      <c r="I16955" s="23"/>
    </row>
    <row r="16956" spans="9:9" x14ac:dyDescent="0.25">
      <c r="I16956" s="23"/>
    </row>
    <row r="16957" spans="9:9" x14ac:dyDescent="0.25">
      <c r="I16957" s="23"/>
    </row>
    <row r="16958" spans="9:9" x14ac:dyDescent="0.25">
      <c r="I16958" s="23"/>
    </row>
    <row r="16959" spans="9:9" x14ac:dyDescent="0.25">
      <c r="I16959" s="23"/>
    </row>
    <row r="16960" spans="9:9" x14ac:dyDescent="0.25">
      <c r="I16960" s="23"/>
    </row>
    <row r="16961" spans="9:9" x14ac:dyDescent="0.25">
      <c r="I16961" s="23"/>
    </row>
    <row r="16962" spans="9:9" x14ac:dyDescent="0.25">
      <c r="I16962" s="23"/>
    </row>
    <row r="16963" spans="9:9" x14ac:dyDescent="0.25">
      <c r="I16963" s="23"/>
    </row>
    <row r="16964" spans="9:9" x14ac:dyDescent="0.25">
      <c r="I16964" s="23"/>
    </row>
    <row r="16965" spans="9:9" x14ac:dyDescent="0.25">
      <c r="I16965" s="23"/>
    </row>
    <row r="16966" spans="9:9" x14ac:dyDescent="0.25">
      <c r="I16966" s="23"/>
    </row>
    <row r="16967" spans="9:9" x14ac:dyDescent="0.25">
      <c r="I16967" s="23"/>
    </row>
    <row r="16968" spans="9:9" x14ac:dyDescent="0.25">
      <c r="I16968" s="23"/>
    </row>
    <row r="16969" spans="9:9" x14ac:dyDescent="0.25">
      <c r="I16969" s="23"/>
    </row>
    <row r="16970" spans="9:9" x14ac:dyDescent="0.25">
      <c r="I16970" s="23"/>
    </row>
    <row r="16971" spans="9:9" x14ac:dyDescent="0.25">
      <c r="I16971" s="23"/>
    </row>
    <row r="16972" spans="9:9" x14ac:dyDescent="0.25">
      <c r="I16972" s="23"/>
    </row>
    <row r="16973" spans="9:9" x14ac:dyDescent="0.25">
      <c r="I16973" s="23"/>
    </row>
    <row r="16974" spans="9:9" x14ac:dyDescent="0.25">
      <c r="I16974" s="23"/>
    </row>
    <row r="16975" spans="9:9" x14ac:dyDescent="0.25">
      <c r="I16975" s="23"/>
    </row>
    <row r="16976" spans="9:9" x14ac:dyDescent="0.25">
      <c r="I16976" s="23"/>
    </row>
    <row r="16977" spans="9:9" x14ac:dyDescent="0.25">
      <c r="I16977" s="23"/>
    </row>
    <row r="16978" spans="9:9" x14ac:dyDescent="0.25">
      <c r="I16978" s="23"/>
    </row>
    <row r="16979" spans="9:9" x14ac:dyDescent="0.25">
      <c r="I16979" s="23"/>
    </row>
    <row r="16980" spans="9:9" x14ac:dyDescent="0.25">
      <c r="I16980" s="23"/>
    </row>
    <row r="16981" spans="9:9" x14ac:dyDescent="0.25">
      <c r="I16981" s="23"/>
    </row>
    <row r="16982" spans="9:9" x14ac:dyDescent="0.25">
      <c r="I16982" s="23"/>
    </row>
    <row r="16983" spans="9:9" x14ac:dyDescent="0.25">
      <c r="I16983" s="23"/>
    </row>
    <row r="16984" spans="9:9" x14ac:dyDescent="0.25">
      <c r="I16984" s="23"/>
    </row>
    <row r="16985" spans="9:9" x14ac:dyDescent="0.25">
      <c r="I16985" s="23"/>
    </row>
    <row r="16986" spans="9:9" x14ac:dyDescent="0.25">
      <c r="I16986" s="23"/>
    </row>
    <row r="16987" spans="9:9" x14ac:dyDescent="0.25">
      <c r="I16987" s="23"/>
    </row>
    <row r="16988" spans="9:9" x14ac:dyDescent="0.25">
      <c r="I16988" s="23"/>
    </row>
    <row r="16989" spans="9:9" x14ac:dyDescent="0.25">
      <c r="I16989" s="23"/>
    </row>
    <row r="16990" spans="9:9" x14ac:dyDescent="0.25">
      <c r="I16990" s="23"/>
    </row>
    <row r="16991" spans="9:9" x14ac:dyDescent="0.25">
      <c r="I16991" s="23"/>
    </row>
    <row r="16992" spans="9:9" x14ac:dyDescent="0.25">
      <c r="I16992" s="23"/>
    </row>
    <row r="16993" spans="9:9" x14ac:dyDescent="0.25">
      <c r="I16993" s="23"/>
    </row>
    <row r="16994" spans="9:9" x14ac:dyDescent="0.25">
      <c r="I16994" s="23"/>
    </row>
    <row r="16995" spans="9:9" x14ac:dyDescent="0.25">
      <c r="I16995" s="23"/>
    </row>
    <row r="16996" spans="9:9" x14ac:dyDescent="0.25">
      <c r="I16996" s="23"/>
    </row>
    <row r="16997" spans="9:9" x14ac:dyDescent="0.25">
      <c r="I16997" s="23"/>
    </row>
    <row r="16998" spans="9:9" x14ac:dyDescent="0.25">
      <c r="I16998" s="23"/>
    </row>
    <row r="16999" spans="9:9" x14ac:dyDescent="0.25">
      <c r="I16999" s="23"/>
    </row>
    <row r="17000" spans="9:9" x14ac:dyDescent="0.25">
      <c r="I17000" s="23"/>
    </row>
    <row r="17001" spans="9:9" x14ac:dyDescent="0.25">
      <c r="I17001" s="23"/>
    </row>
    <row r="17002" spans="9:9" x14ac:dyDescent="0.25">
      <c r="I17002" s="23"/>
    </row>
    <row r="17003" spans="9:9" x14ac:dyDescent="0.25">
      <c r="I17003" s="23"/>
    </row>
    <row r="17004" spans="9:9" x14ac:dyDescent="0.25">
      <c r="I17004" s="23"/>
    </row>
    <row r="17005" spans="9:9" x14ac:dyDescent="0.25">
      <c r="I17005" s="23"/>
    </row>
    <row r="17006" spans="9:9" x14ac:dyDescent="0.25">
      <c r="I17006" s="23"/>
    </row>
    <row r="17007" spans="9:9" x14ac:dyDescent="0.25">
      <c r="I17007" s="23"/>
    </row>
    <row r="17008" spans="9:9" x14ac:dyDescent="0.25">
      <c r="I17008" s="23"/>
    </row>
    <row r="17009" spans="9:9" x14ac:dyDescent="0.25">
      <c r="I17009" s="23"/>
    </row>
    <row r="17010" spans="9:9" x14ac:dyDescent="0.25">
      <c r="I17010" s="23"/>
    </row>
    <row r="17011" spans="9:9" x14ac:dyDescent="0.25">
      <c r="I17011" s="23"/>
    </row>
    <row r="17012" spans="9:9" x14ac:dyDescent="0.25">
      <c r="I17012" s="23"/>
    </row>
    <row r="17013" spans="9:9" x14ac:dyDescent="0.25">
      <c r="I17013" s="23"/>
    </row>
    <row r="17014" spans="9:9" x14ac:dyDescent="0.25">
      <c r="I17014" s="23"/>
    </row>
    <row r="17015" spans="9:9" x14ac:dyDescent="0.25">
      <c r="I17015" s="23"/>
    </row>
    <row r="17016" spans="9:9" x14ac:dyDescent="0.25">
      <c r="I17016" s="23"/>
    </row>
    <row r="17017" spans="9:9" x14ac:dyDescent="0.25">
      <c r="I17017" s="23"/>
    </row>
    <row r="17018" spans="9:9" x14ac:dyDescent="0.25">
      <c r="I17018" s="23"/>
    </row>
    <row r="17019" spans="9:9" x14ac:dyDescent="0.25">
      <c r="I17019" s="23"/>
    </row>
    <row r="17020" spans="9:9" x14ac:dyDescent="0.25">
      <c r="I17020" s="23"/>
    </row>
    <row r="17021" spans="9:9" x14ac:dyDescent="0.25">
      <c r="I17021" s="23"/>
    </row>
    <row r="17022" spans="9:9" x14ac:dyDescent="0.25">
      <c r="I17022" s="23"/>
    </row>
    <row r="17023" spans="9:9" x14ac:dyDescent="0.25">
      <c r="I17023" s="23"/>
    </row>
    <row r="17024" spans="9:9" x14ac:dyDescent="0.25">
      <c r="I17024" s="23"/>
    </row>
    <row r="17025" spans="9:9" x14ac:dyDescent="0.25">
      <c r="I17025" s="23"/>
    </row>
    <row r="17026" spans="9:9" x14ac:dyDescent="0.25">
      <c r="I17026" s="23"/>
    </row>
    <row r="17027" spans="9:9" x14ac:dyDescent="0.25">
      <c r="I17027" s="23"/>
    </row>
    <row r="17028" spans="9:9" x14ac:dyDescent="0.25">
      <c r="I17028" s="23"/>
    </row>
    <row r="17029" spans="9:9" x14ac:dyDescent="0.25">
      <c r="I17029" s="23"/>
    </row>
    <row r="17030" spans="9:9" x14ac:dyDescent="0.25">
      <c r="I17030" s="23"/>
    </row>
    <row r="17031" spans="9:9" x14ac:dyDescent="0.25">
      <c r="I17031" s="23"/>
    </row>
    <row r="17032" spans="9:9" x14ac:dyDescent="0.25">
      <c r="I17032" s="23"/>
    </row>
    <row r="17033" spans="9:9" x14ac:dyDescent="0.25">
      <c r="I17033" s="23"/>
    </row>
    <row r="17034" spans="9:9" x14ac:dyDescent="0.25">
      <c r="I17034" s="23"/>
    </row>
    <row r="17035" spans="9:9" x14ac:dyDescent="0.25">
      <c r="I17035" s="23"/>
    </row>
    <row r="17036" spans="9:9" x14ac:dyDescent="0.25">
      <c r="I17036" s="23"/>
    </row>
    <row r="17037" spans="9:9" x14ac:dyDescent="0.25">
      <c r="I17037" s="23"/>
    </row>
    <row r="17038" spans="9:9" x14ac:dyDescent="0.25">
      <c r="I17038" s="23"/>
    </row>
    <row r="17039" spans="9:9" x14ac:dyDescent="0.25">
      <c r="I17039" s="23"/>
    </row>
    <row r="17040" spans="9:9" x14ac:dyDescent="0.25">
      <c r="I17040" s="23"/>
    </row>
    <row r="17041" spans="9:9" x14ac:dyDescent="0.25">
      <c r="I17041" s="23"/>
    </row>
    <row r="17042" spans="9:9" x14ac:dyDescent="0.25">
      <c r="I17042" s="23"/>
    </row>
    <row r="17043" spans="9:9" x14ac:dyDescent="0.25">
      <c r="I17043" s="23"/>
    </row>
    <row r="17044" spans="9:9" x14ac:dyDescent="0.25">
      <c r="I17044" s="23"/>
    </row>
    <row r="17045" spans="9:9" x14ac:dyDescent="0.25">
      <c r="I17045" s="23"/>
    </row>
    <row r="17046" spans="9:9" x14ac:dyDescent="0.25">
      <c r="I17046" s="23"/>
    </row>
    <row r="17047" spans="9:9" x14ac:dyDescent="0.25">
      <c r="I17047" s="23"/>
    </row>
    <row r="17048" spans="9:9" x14ac:dyDescent="0.25">
      <c r="I17048" s="23"/>
    </row>
    <row r="17049" spans="9:9" x14ac:dyDescent="0.25">
      <c r="I17049" s="23"/>
    </row>
    <row r="17050" spans="9:9" x14ac:dyDescent="0.25">
      <c r="I17050" s="23"/>
    </row>
    <row r="17051" spans="9:9" x14ac:dyDescent="0.25">
      <c r="I17051" s="23"/>
    </row>
    <row r="17052" spans="9:9" x14ac:dyDescent="0.25">
      <c r="I17052" s="23"/>
    </row>
    <row r="17053" spans="9:9" x14ac:dyDescent="0.25">
      <c r="I17053" s="23"/>
    </row>
    <row r="17054" spans="9:9" x14ac:dyDescent="0.25">
      <c r="I17054" s="23"/>
    </row>
    <row r="17055" spans="9:9" x14ac:dyDescent="0.25">
      <c r="I17055" s="23"/>
    </row>
    <row r="17056" spans="9:9" x14ac:dyDescent="0.25">
      <c r="I17056" s="23"/>
    </row>
    <row r="17057" spans="9:9" x14ac:dyDescent="0.25">
      <c r="I17057" s="23"/>
    </row>
    <row r="17058" spans="9:9" x14ac:dyDescent="0.25">
      <c r="I17058" s="23"/>
    </row>
    <row r="17059" spans="9:9" x14ac:dyDescent="0.25">
      <c r="I17059" s="23"/>
    </row>
    <row r="17060" spans="9:9" x14ac:dyDescent="0.25">
      <c r="I17060" s="23"/>
    </row>
    <row r="17061" spans="9:9" x14ac:dyDescent="0.25">
      <c r="I17061" s="23"/>
    </row>
    <row r="17062" spans="9:9" x14ac:dyDescent="0.25">
      <c r="I17062" s="23"/>
    </row>
    <row r="17063" spans="9:9" x14ac:dyDescent="0.25">
      <c r="I17063" s="23"/>
    </row>
    <row r="17064" spans="9:9" x14ac:dyDescent="0.25">
      <c r="I17064" s="23"/>
    </row>
    <row r="17065" spans="9:9" x14ac:dyDescent="0.25">
      <c r="I17065" s="23"/>
    </row>
    <row r="17066" spans="9:9" x14ac:dyDescent="0.25">
      <c r="I17066" s="23"/>
    </row>
    <row r="17067" spans="9:9" x14ac:dyDescent="0.25">
      <c r="I17067" s="23"/>
    </row>
    <row r="17068" spans="9:9" x14ac:dyDescent="0.25">
      <c r="I17068" s="23"/>
    </row>
    <row r="17069" spans="9:9" x14ac:dyDescent="0.25">
      <c r="I17069" s="23"/>
    </row>
    <row r="17070" spans="9:9" x14ac:dyDescent="0.25">
      <c r="I17070" s="23"/>
    </row>
    <row r="17071" spans="9:9" x14ac:dyDescent="0.25">
      <c r="I17071" s="23"/>
    </row>
    <row r="17072" spans="9:9" x14ac:dyDescent="0.25">
      <c r="I17072" s="23"/>
    </row>
    <row r="17073" spans="9:9" x14ac:dyDescent="0.25">
      <c r="I17073" s="23"/>
    </row>
    <row r="17074" spans="9:9" x14ac:dyDescent="0.25">
      <c r="I17074" s="23"/>
    </row>
    <row r="17075" spans="9:9" x14ac:dyDescent="0.25">
      <c r="I17075" s="23"/>
    </row>
    <row r="17076" spans="9:9" x14ac:dyDescent="0.25">
      <c r="I17076" s="23"/>
    </row>
    <row r="17077" spans="9:9" x14ac:dyDescent="0.25">
      <c r="I17077" s="23"/>
    </row>
    <row r="17078" spans="9:9" x14ac:dyDescent="0.25">
      <c r="I17078" s="23"/>
    </row>
    <row r="17079" spans="9:9" x14ac:dyDescent="0.25">
      <c r="I17079" s="23"/>
    </row>
    <row r="17080" spans="9:9" x14ac:dyDescent="0.25">
      <c r="I17080" s="23"/>
    </row>
    <row r="17081" spans="9:9" x14ac:dyDescent="0.25">
      <c r="I17081" s="23"/>
    </row>
    <row r="17082" spans="9:9" x14ac:dyDescent="0.25">
      <c r="I17082" s="23"/>
    </row>
    <row r="17083" spans="9:9" x14ac:dyDescent="0.25">
      <c r="I17083" s="23"/>
    </row>
    <row r="17084" spans="9:9" x14ac:dyDescent="0.25">
      <c r="I17084" s="23"/>
    </row>
    <row r="17085" spans="9:9" x14ac:dyDescent="0.25">
      <c r="I17085" s="23"/>
    </row>
    <row r="17086" spans="9:9" x14ac:dyDescent="0.25">
      <c r="I17086" s="23"/>
    </row>
    <row r="17087" spans="9:9" x14ac:dyDescent="0.25">
      <c r="I17087" s="23"/>
    </row>
    <row r="17088" spans="9:9" x14ac:dyDescent="0.25">
      <c r="I17088" s="23"/>
    </row>
    <row r="17089" spans="9:9" x14ac:dyDescent="0.25">
      <c r="I17089" s="23"/>
    </row>
    <row r="17090" spans="9:9" x14ac:dyDescent="0.25">
      <c r="I17090" s="23"/>
    </row>
    <row r="17091" spans="9:9" x14ac:dyDescent="0.25">
      <c r="I17091" s="23"/>
    </row>
    <row r="17092" spans="9:9" x14ac:dyDescent="0.25">
      <c r="I17092" s="23"/>
    </row>
    <row r="17093" spans="9:9" x14ac:dyDescent="0.25">
      <c r="I17093" s="23"/>
    </row>
    <row r="17094" spans="9:9" x14ac:dyDescent="0.25">
      <c r="I17094" s="23"/>
    </row>
    <row r="17095" spans="9:9" x14ac:dyDescent="0.25">
      <c r="I17095" s="23"/>
    </row>
    <row r="17096" spans="9:9" x14ac:dyDescent="0.25">
      <c r="I17096" s="23"/>
    </row>
    <row r="17097" spans="9:9" x14ac:dyDescent="0.25">
      <c r="I17097" s="23"/>
    </row>
    <row r="17098" spans="9:9" x14ac:dyDescent="0.25">
      <c r="I17098" s="23"/>
    </row>
    <row r="17099" spans="9:9" x14ac:dyDescent="0.25">
      <c r="I17099" s="23"/>
    </row>
    <row r="17100" spans="9:9" x14ac:dyDescent="0.25">
      <c r="I17100" s="23"/>
    </row>
    <row r="17101" spans="9:9" x14ac:dyDescent="0.25">
      <c r="I17101" s="23"/>
    </row>
    <row r="17102" spans="9:9" x14ac:dyDescent="0.25">
      <c r="I17102" s="23"/>
    </row>
    <row r="17103" spans="9:9" x14ac:dyDescent="0.25">
      <c r="I17103" s="23"/>
    </row>
    <row r="17104" spans="9:9" x14ac:dyDescent="0.25">
      <c r="I17104" s="23"/>
    </row>
    <row r="17105" spans="9:9" x14ac:dyDescent="0.25">
      <c r="I17105" s="23"/>
    </row>
    <row r="17106" spans="9:9" x14ac:dyDescent="0.25">
      <c r="I17106" s="23"/>
    </row>
    <row r="17107" spans="9:9" x14ac:dyDescent="0.25">
      <c r="I17107" s="23"/>
    </row>
    <row r="17108" spans="9:9" x14ac:dyDescent="0.25">
      <c r="I17108" s="23"/>
    </row>
    <row r="17109" spans="9:9" x14ac:dyDescent="0.25">
      <c r="I17109" s="23"/>
    </row>
    <row r="17110" spans="9:9" x14ac:dyDescent="0.25">
      <c r="I17110" s="23"/>
    </row>
    <row r="17111" spans="9:9" x14ac:dyDescent="0.25">
      <c r="I17111" s="23"/>
    </row>
    <row r="17112" spans="9:9" x14ac:dyDescent="0.25">
      <c r="I17112" s="23"/>
    </row>
    <row r="17113" spans="9:9" x14ac:dyDescent="0.25">
      <c r="I17113" s="23"/>
    </row>
    <row r="17114" spans="9:9" x14ac:dyDescent="0.25">
      <c r="I17114" s="23"/>
    </row>
    <row r="17115" spans="9:9" x14ac:dyDescent="0.25">
      <c r="I17115" s="23"/>
    </row>
    <row r="17116" spans="9:9" x14ac:dyDescent="0.25">
      <c r="I17116" s="23"/>
    </row>
    <row r="17117" spans="9:9" x14ac:dyDescent="0.25">
      <c r="I17117" s="23"/>
    </row>
    <row r="17118" spans="9:9" x14ac:dyDescent="0.25">
      <c r="I17118" s="23"/>
    </row>
    <row r="17119" spans="9:9" x14ac:dyDescent="0.25">
      <c r="I17119" s="23"/>
    </row>
    <row r="17120" spans="9:9" x14ac:dyDescent="0.25">
      <c r="I17120" s="23"/>
    </row>
    <row r="17121" spans="9:9" x14ac:dyDescent="0.25">
      <c r="I17121" s="23"/>
    </row>
    <row r="17122" spans="9:9" x14ac:dyDescent="0.25">
      <c r="I17122" s="23"/>
    </row>
    <row r="17123" spans="9:9" x14ac:dyDescent="0.25">
      <c r="I17123" s="23"/>
    </row>
    <row r="17124" spans="9:9" x14ac:dyDescent="0.25">
      <c r="I17124" s="23"/>
    </row>
    <row r="17125" spans="9:9" x14ac:dyDescent="0.25">
      <c r="I17125" s="23"/>
    </row>
    <row r="17126" spans="9:9" x14ac:dyDescent="0.25">
      <c r="I17126" s="23"/>
    </row>
    <row r="17127" spans="9:9" x14ac:dyDescent="0.25">
      <c r="I17127" s="23"/>
    </row>
    <row r="17128" spans="9:9" x14ac:dyDescent="0.25">
      <c r="I17128" s="23"/>
    </row>
    <row r="17129" spans="9:9" x14ac:dyDescent="0.25">
      <c r="I17129" s="23"/>
    </row>
    <row r="17130" spans="9:9" x14ac:dyDescent="0.25">
      <c r="I17130" s="23"/>
    </row>
    <row r="17131" spans="9:9" x14ac:dyDescent="0.25">
      <c r="I17131" s="23"/>
    </row>
    <row r="17132" spans="9:9" x14ac:dyDescent="0.25">
      <c r="I17132" s="23"/>
    </row>
    <row r="17133" spans="9:9" x14ac:dyDescent="0.25">
      <c r="I17133" s="23"/>
    </row>
    <row r="17134" spans="9:9" x14ac:dyDescent="0.25">
      <c r="I17134" s="23"/>
    </row>
    <row r="17135" spans="9:9" x14ac:dyDescent="0.25">
      <c r="I17135" s="23"/>
    </row>
    <row r="17136" spans="9:9" x14ac:dyDescent="0.25">
      <c r="I17136" s="23"/>
    </row>
    <row r="17137" spans="9:9" x14ac:dyDescent="0.25">
      <c r="I17137" s="23"/>
    </row>
    <row r="17138" spans="9:9" x14ac:dyDescent="0.25">
      <c r="I17138" s="23"/>
    </row>
    <row r="17139" spans="9:9" x14ac:dyDescent="0.25">
      <c r="I17139" s="23"/>
    </row>
    <row r="17140" spans="9:9" x14ac:dyDescent="0.25">
      <c r="I17140" s="23"/>
    </row>
    <row r="17141" spans="9:9" x14ac:dyDescent="0.25">
      <c r="I17141" s="23"/>
    </row>
    <row r="17142" spans="9:9" x14ac:dyDescent="0.25">
      <c r="I17142" s="23"/>
    </row>
    <row r="17143" spans="9:9" x14ac:dyDescent="0.25">
      <c r="I17143" s="23"/>
    </row>
    <row r="17144" spans="9:9" x14ac:dyDescent="0.25">
      <c r="I17144" s="23"/>
    </row>
    <row r="17145" spans="9:9" x14ac:dyDescent="0.25">
      <c r="I17145" s="23"/>
    </row>
    <row r="17146" spans="9:9" x14ac:dyDescent="0.25">
      <c r="I17146" s="23"/>
    </row>
    <row r="17147" spans="9:9" x14ac:dyDescent="0.25">
      <c r="I17147" s="23"/>
    </row>
    <row r="17148" spans="9:9" x14ac:dyDescent="0.25">
      <c r="I17148" s="23"/>
    </row>
    <row r="17149" spans="9:9" x14ac:dyDescent="0.25">
      <c r="I17149" s="23"/>
    </row>
    <row r="17150" spans="9:9" x14ac:dyDescent="0.25">
      <c r="I17150" s="23"/>
    </row>
    <row r="17151" spans="9:9" x14ac:dyDescent="0.25">
      <c r="I17151" s="23"/>
    </row>
    <row r="17152" spans="9:9" x14ac:dyDescent="0.25">
      <c r="I17152" s="23"/>
    </row>
    <row r="17153" spans="9:9" x14ac:dyDescent="0.25">
      <c r="I17153" s="23"/>
    </row>
    <row r="17154" spans="9:9" x14ac:dyDescent="0.25">
      <c r="I17154" s="23"/>
    </row>
    <row r="17155" spans="9:9" x14ac:dyDescent="0.25">
      <c r="I17155" s="23"/>
    </row>
    <row r="17156" spans="9:9" x14ac:dyDescent="0.25">
      <c r="I17156" s="23"/>
    </row>
    <row r="17157" spans="9:9" x14ac:dyDescent="0.25">
      <c r="I17157" s="23"/>
    </row>
    <row r="17158" spans="9:9" x14ac:dyDescent="0.25">
      <c r="I17158" s="23"/>
    </row>
    <row r="17159" spans="9:9" x14ac:dyDescent="0.25">
      <c r="I17159" s="23"/>
    </row>
    <row r="17160" spans="9:9" x14ac:dyDescent="0.25">
      <c r="I17160" s="23"/>
    </row>
    <row r="17161" spans="9:9" x14ac:dyDescent="0.25">
      <c r="I17161" s="23"/>
    </row>
    <row r="17162" spans="9:9" x14ac:dyDescent="0.25">
      <c r="I17162" s="23"/>
    </row>
    <row r="17163" spans="9:9" x14ac:dyDescent="0.25">
      <c r="I17163" s="23"/>
    </row>
    <row r="17164" spans="9:9" x14ac:dyDescent="0.25">
      <c r="I17164" s="23"/>
    </row>
    <row r="17165" spans="9:9" x14ac:dyDescent="0.25">
      <c r="I17165" s="23"/>
    </row>
    <row r="17166" spans="9:9" x14ac:dyDescent="0.25">
      <c r="I17166" s="23"/>
    </row>
    <row r="17167" spans="9:9" x14ac:dyDescent="0.25">
      <c r="I17167" s="23"/>
    </row>
    <row r="17168" spans="9:9" x14ac:dyDescent="0.25">
      <c r="I17168" s="23"/>
    </row>
    <row r="17169" spans="9:9" x14ac:dyDescent="0.25">
      <c r="I17169" s="23"/>
    </row>
    <row r="17170" spans="9:9" x14ac:dyDescent="0.25">
      <c r="I17170" s="23"/>
    </row>
    <row r="17171" spans="9:9" x14ac:dyDescent="0.25">
      <c r="I17171" s="23"/>
    </row>
    <row r="17172" spans="9:9" x14ac:dyDescent="0.25">
      <c r="I17172" s="23"/>
    </row>
    <row r="17173" spans="9:9" x14ac:dyDescent="0.25">
      <c r="I17173" s="23"/>
    </row>
    <row r="17174" spans="9:9" x14ac:dyDescent="0.25">
      <c r="I17174" s="23"/>
    </row>
    <row r="17175" spans="9:9" x14ac:dyDescent="0.25">
      <c r="I17175" s="23"/>
    </row>
    <row r="17176" spans="9:9" x14ac:dyDescent="0.25">
      <c r="I17176" s="23"/>
    </row>
    <row r="17177" spans="9:9" x14ac:dyDescent="0.25">
      <c r="I17177" s="23"/>
    </row>
    <row r="17178" spans="9:9" x14ac:dyDescent="0.25">
      <c r="I17178" s="23"/>
    </row>
    <row r="17179" spans="9:9" x14ac:dyDescent="0.25">
      <c r="I17179" s="23"/>
    </row>
    <row r="17180" spans="9:9" x14ac:dyDescent="0.25">
      <c r="I17180" s="23"/>
    </row>
    <row r="17181" spans="9:9" x14ac:dyDescent="0.25">
      <c r="I17181" s="23"/>
    </row>
    <row r="17182" spans="9:9" x14ac:dyDescent="0.25">
      <c r="I17182" s="23"/>
    </row>
    <row r="17183" spans="9:9" x14ac:dyDescent="0.25">
      <c r="I17183" s="23"/>
    </row>
    <row r="17184" spans="9:9" x14ac:dyDescent="0.25">
      <c r="I17184" s="23"/>
    </row>
    <row r="17185" spans="9:9" x14ac:dyDescent="0.25">
      <c r="I17185" s="23"/>
    </row>
    <row r="17186" spans="9:9" x14ac:dyDescent="0.25">
      <c r="I17186" s="23"/>
    </row>
    <row r="17187" spans="9:9" x14ac:dyDescent="0.25">
      <c r="I17187" s="23"/>
    </row>
    <row r="17188" spans="9:9" x14ac:dyDescent="0.25">
      <c r="I17188" s="23"/>
    </row>
    <row r="17189" spans="9:9" x14ac:dyDescent="0.25">
      <c r="I17189" s="23"/>
    </row>
    <row r="17190" spans="9:9" x14ac:dyDescent="0.25">
      <c r="I17190" s="23"/>
    </row>
    <row r="17191" spans="9:9" x14ac:dyDescent="0.25">
      <c r="I17191" s="23"/>
    </row>
    <row r="17192" spans="9:9" x14ac:dyDescent="0.25">
      <c r="I17192" s="23"/>
    </row>
    <row r="17193" spans="9:9" x14ac:dyDescent="0.25">
      <c r="I17193" s="23"/>
    </row>
    <row r="17194" spans="9:9" x14ac:dyDescent="0.25">
      <c r="I17194" s="23"/>
    </row>
    <row r="17195" spans="9:9" x14ac:dyDescent="0.25">
      <c r="I17195" s="23"/>
    </row>
    <row r="17196" spans="9:9" x14ac:dyDescent="0.25">
      <c r="I17196" s="23"/>
    </row>
    <row r="17197" spans="9:9" x14ac:dyDescent="0.25">
      <c r="I17197" s="23"/>
    </row>
    <row r="17198" spans="9:9" x14ac:dyDescent="0.25">
      <c r="I17198" s="23"/>
    </row>
    <row r="17199" spans="9:9" x14ac:dyDescent="0.25">
      <c r="I17199" s="23"/>
    </row>
    <row r="17200" spans="9:9" x14ac:dyDescent="0.25">
      <c r="I17200" s="23"/>
    </row>
    <row r="17201" spans="9:9" x14ac:dyDescent="0.25">
      <c r="I17201" s="23"/>
    </row>
    <row r="17202" spans="9:9" x14ac:dyDescent="0.25">
      <c r="I17202" s="23"/>
    </row>
    <row r="17203" spans="9:9" x14ac:dyDescent="0.25">
      <c r="I17203" s="23"/>
    </row>
    <row r="17204" spans="9:9" x14ac:dyDescent="0.25">
      <c r="I17204" s="23"/>
    </row>
    <row r="17205" spans="9:9" x14ac:dyDescent="0.25">
      <c r="I17205" s="23"/>
    </row>
    <row r="17206" spans="9:9" x14ac:dyDescent="0.25">
      <c r="I17206" s="23"/>
    </row>
    <row r="17207" spans="9:9" x14ac:dyDescent="0.25">
      <c r="I17207" s="23"/>
    </row>
    <row r="17208" spans="9:9" x14ac:dyDescent="0.25">
      <c r="I17208" s="23"/>
    </row>
    <row r="17209" spans="9:9" x14ac:dyDescent="0.25">
      <c r="I17209" s="23"/>
    </row>
    <row r="17210" spans="9:9" x14ac:dyDescent="0.25">
      <c r="I17210" s="23"/>
    </row>
    <row r="17211" spans="9:9" x14ac:dyDescent="0.25">
      <c r="I17211" s="23"/>
    </row>
    <row r="17212" spans="9:9" x14ac:dyDescent="0.25">
      <c r="I17212" s="23"/>
    </row>
    <row r="17213" spans="9:9" x14ac:dyDescent="0.25">
      <c r="I17213" s="23"/>
    </row>
    <row r="17214" spans="9:9" x14ac:dyDescent="0.25">
      <c r="I17214" s="23"/>
    </row>
    <row r="17215" spans="9:9" x14ac:dyDescent="0.25">
      <c r="I17215" s="23"/>
    </row>
    <row r="17216" spans="9:9" x14ac:dyDescent="0.25">
      <c r="I17216" s="23"/>
    </row>
    <row r="17217" spans="9:9" x14ac:dyDescent="0.25">
      <c r="I17217" s="23"/>
    </row>
    <row r="17218" spans="9:9" x14ac:dyDescent="0.25">
      <c r="I17218" s="23"/>
    </row>
    <row r="17219" spans="9:9" x14ac:dyDescent="0.25">
      <c r="I17219" s="23"/>
    </row>
    <row r="17220" spans="9:9" x14ac:dyDescent="0.25">
      <c r="I17220" s="23"/>
    </row>
    <row r="17221" spans="9:9" x14ac:dyDescent="0.25">
      <c r="I17221" s="23"/>
    </row>
    <row r="17222" spans="9:9" x14ac:dyDescent="0.25">
      <c r="I17222" s="23"/>
    </row>
    <row r="17223" spans="9:9" x14ac:dyDescent="0.25">
      <c r="I17223" s="23"/>
    </row>
    <row r="17224" spans="9:9" x14ac:dyDescent="0.25">
      <c r="I17224" s="23"/>
    </row>
    <row r="17225" spans="9:9" x14ac:dyDescent="0.25">
      <c r="I17225" s="23"/>
    </row>
    <row r="17226" spans="9:9" x14ac:dyDescent="0.25">
      <c r="I17226" s="23"/>
    </row>
    <row r="17227" spans="9:9" x14ac:dyDescent="0.25">
      <c r="I17227" s="23"/>
    </row>
    <row r="17228" spans="9:9" x14ac:dyDescent="0.25">
      <c r="I17228" s="23"/>
    </row>
    <row r="17229" spans="9:9" x14ac:dyDescent="0.25">
      <c r="I17229" s="23"/>
    </row>
    <row r="17230" spans="9:9" x14ac:dyDescent="0.25">
      <c r="I17230" s="23"/>
    </row>
    <row r="17231" spans="9:9" x14ac:dyDescent="0.25">
      <c r="I17231" s="23"/>
    </row>
    <row r="17232" spans="9:9" x14ac:dyDescent="0.25">
      <c r="I17232" s="23"/>
    </row>
    <row r="17233" spans="9:9" x14ac:dyDescent="0.25">
      <c r="I17233" s="23"/>
    </row>
    <row r="17234" spans="9:9" x14ac:dyDescent="0.25">
      <c r="I17234" s="23"/>
    </row>
    <row r="17235" spans="9:9" x14ac:dyDescent="0.25">
      <c r="I17235" s="23"/>
    </row>
    <row r="17236" spans="9:9" x14ac:dyDescent="0.25">
      <c r="I17236" s="23"/>
    </row>
    <row r="17237" spans="9:9" x14ac:dyDescent="0.25">
      <c r="I17237" s="23"/>
    </row>
    <row r="17238" spans="9:9" x14ac:dyDescent="0.25">
      <c r="I17238" s="23"/>
    </row>
    <row r="17239" spans="9:9" x14ac:dyDescent="0.25">
      <c r="I17239" s="23"/>
    </row>
    <row r="17240" spans="9:9" x14ac:dyDescent="0.25">
      <c r="I17240" s="23"/>
    </row>
    <row r="17241" spans="9:9" x14ac:dyDescent="0.25">
      <c r="I17241" s="23"/>
    </row>
    <row r="17242" spans="9:9" x14ac:dyDescent="0.25">
      <c r="I17242" s="23"/>
    </row>
    <row r="17243" spans="9:9" x14ac:dyDescent="0.25">
      <c r="I17243" s="23"/>
    </row>
    <row r="17244" spans="9:9" x14ac:dyDescent="0.25">
      <c r="I17244" s="23"/>
    </row>
    <row r="17245" spans="9:9" x14ac:dyDescent="0.25">
      <c r="I17245" s="23"/>
    </row>
    <row r="17246" spans="9:9" x14ac:dyDescent="0.25">
      <c r="I17246" s="23"/>
    </row>
    <row r="17247" spans="9:9" x14ac:dyDescent="0.25">
      <c r="I17247" s="23"/>
    </row>
    <row r="17248" spans="9:9" x14ac:dyDescent="0.25">
      <c r="I17248" s="23"/>
    </row>
    <row r="17249" spans="9:9" x14ac:dyDescent="0.25">
      <c r="I17249" s="23"/>
    </row>
    <row r="17250" spans="9:9" x14ac:dyDescent="0.25">
      <c r="I17250" s="23"/>
    </row>
    <row r="17251" spans="9:9" x14ac:dyDescent="0.25">
      <c r="I17251" s="23"/>
    </row>
    <row r="17252" spans="9:9" x14ac:dyDescent="0.25">
      <c r="I17252" s="23"/>
    </row>
    <row r="17253" spans="9:9" x14ac:dyDescent="0.25">
      <c r="I17253" s="23"/>
    </row>
    <row r="17254" spans="9:9" x14ac:dyDescent="0.25">
      <c r="I17254" s="23"/>
    </row>
    <row r="17255" spans="9:9" x14ac:dyDescent="0.25">
      <c r="I17255" s="23"/>
    </row>
    <row r="17256" spans="9:9" x14ac:dyDescent="0.25">
      <c r="I17256" s="23"/>
    </row>
    <row r="17257" spans="9:9" x14ac:dyDescent="0.25">
      <c r="I17257" s="23"/>
    </row>
    <row r="17258" spans="9:9" x14ac:dyDescent="0.25">
      <c r="I17258" s="23"/>
    </row>
    <row r="17259" spans="9:9" x14ac:dyDescent="0.25">
      <c r="I17259" s="23"/>
    </row>
    <row r="17260" spans="9:9" x14ac:dyDescent="0.25">
      <c r="I17260" s="23"/>
    </row>
    <row r="17261" spans="9:9" x14ac:dyDescent="0.25">
      <c r="I17261" s="23"/>
    </row>
    <row r="17262" spans="9:9" x14ac:dyDescent="0.25">
      <c r="I17262" s="23"/>
    </row>
    <row r="17263" spans="9:9" x14ac:dyDescent="0.25">
      <c r="I17263" s="23"/>
    </row>
    <row r="17264" spans="9:9" x14ac:dyDescent="0.25">
      <c r="I17264" s="23"/>
    </row>
    <row r="17265" spans="9:9" x14ac:dyDescent="0.25">
      <c r="I17265" s="23"/>
    </row>
    <row r="17266" spans="9:9" x14ac:dyDescent="0.25">
      <c r="I17266" s="23"/>
    </row>
    <row r="17267" spans="9:9" x14ac:dyDescent="0.25">
      <c r="I17267" s="23"/>
    </row>
    <row r="17268" spans="9:9" x14ac:dyDescent="0.25">
      <c r="I17268" s="23"/>
    </row>
    <row r="17269" spans="9:9" x14ac:dyDescent="0.25">
      <c r="I17269" s="23"/>
    </row>
    <row r="17270" spans="9:9" x14ac:dyDescent="0.25">
      <c r="I17270" s="23"/>
    </row>
    <row r="17271" spans="9:9" x14ac:dyDescent="0.25">
      <c r="I17271" s="23"/>
    </row>
    <row r="17272" spans="9:9" x14ac:dyDescent="0.25">
      <c r="I17272" s="23"/>
    </row>
    <row r="17273" spans="9:9" x14ac:dyDescent="0.25">
      <c r="I17273" s="23"/>
    </row>
    <row r="17274" spans="9:9" x14ac:dyDescent="0.25">
      <c r="I17274" s="23"/>
    </row>
    <row r="17275" spans="9:9" x14ac:dyDescent="0.25">
      <c r="I17275" s="23"/>
    </row>
    <row r="17276" spans="9:9" x14ac:dyDescent="0.25">
      <c r="I17276" s="23"/>
    </row>
    <row r="17277" spans="9:9" x14ac:dyDescent="0.25">
      <c r="I17277" s="23"/>
    </row>
    <row r="17278" spans="9:9" x14ac:dyDescent="0.25">
      <c r="I17278" s="23"/>
    </row>
    <row r="17279" spans="9:9" x14ac:dyDescent="0.25">
      <c r="I17279" s="23"/>
    </row>
    <row r="17280" spans="9:9" x14ac:dyDescent="0.25">
      <c r="I17280" s="23"/>
    </row>
    <row r="17281" spans="9:9" x14ac:dyDescent="0.25">
      <c r="I17281" s="23"/>
    </row>
    <row r="17282" spans="9:9" x14ac:dyDescent="0.25">
      <c r="I17282" s="23"/>
    </row>
    <row r="17283" spans="9:9" x14ac:dyDescent="0.25">
      <c r="I17283" s="23"/>
    </row>
    <row r="17284" spans="9:9" x14ac:dyDescent="0.25">
      <c r="I17284" s="23"/>
    </row>
    <row r="17285" spans="9:9" x14ac:dyDescent="0.25">
      <c r="I17285" s="23"/>
    </row>
    <row r="17286" spans="9:9" x14ac:dyDescent="0.25">
      <c r="I17286" s="23"/>
    </row>
    <row r="17287" spans="9:9" x14ac:dyDescent="0.25">
      <c r="I17287" s="23"/>
    </row>
    <row r="17288" spans="9:9" x14ac:dyDescent="0.25">
      <c r="I17288" s="23"/>
    </row>
    <row r="17289" spans="9:9" x14ac:dyDescent="0.25">
      <c r="I17289" s="23"/>
    </row>
    <row r="17290" spans="9:9" x14ac:dyDescent="0.25">
      <c r="I17290" s="23"/>
    </row>
    <row r="17291" spans="9:9" x14ac:dyDescent="0.25">
      <c r="I17291" s="23"/>
    </row>
    <row r="17292" spans="9:9" x14ac:dyDescent="0.25">
      <c r="I17292" s="23"/>
    </row>
    <row r="17293" spans="9:9" x14ac:dyDescent="0.25">
      <c r="I17293" s="23"/>
    </row>
    <row r="17294" spans="9:9" x14ac:dyDescent="0.25">
      <c r="I17294" s="23"/>
    </row>
    <row r="17295" spans="9:9" x14ac:dyDescent="0.25">
      <c r="I17295" s="23"/>
    </row>
    <row r="17296" spans="9:9" x14ac:dyDescent="0.25">
      <c r="I17296" s="23"/>
    </row>
    <row r="17297" spans="9:9" x14ac:dyDescent="0.25">
      <c r="I17297" s="23"/>
    </row>
    <row r="17298" spans="9:9" x14ac:dyDescent="0.25">
      <c r="I17298" s="23"/>
    </row>
    <row r="17299" spans="9:9" x14ac:dyDescent="0.25">
      <c r="I17299" s="23"/>
    </row>
    <row r="17300" spans="9:9" x14ac:dyDescent="0.25">
      <c r="I17300" s="23"/>
    </row>
    <row r="17301" spans="9:9" x14ac:dyDescent="0.25">
      <c r="I17301" s="23"/>
    </row>
    <row r="17302" spans="9:9" x14ac:dyDescent="0.25">
      <c r="I17302" s="23"/>
    </row>
    <row r="17303" spans="9:9" x14ac:dyDescent="0.25">
      <c r="I17303" s="23"/>
    </row>
    <row r="17304" spans="9:9" x14ac:dyDescent="0.25">
      <c r="I17304" s="23"/>
    </row>
    <row r="17305" spans="9:9" x14ac:dyDescent="0.25">
      <c r="I17305" s="23"/>
    </row>
    <row r="17306" spans="9:9" x14ac:dyDescent="0.25">
      <c r="I17306" s="23"/>
    </row>
    <row r="17307" spans="9:9" x14ac:dyDescent="0.25">
      <c r="I17307" s="23"/>
    </row>
    <row r="17308" spans="9:9" x14ac:dyDescent="0.25">
      <c r="I17308" s="23"/>
    </row>
    <row r="17309" spans="9:9" x14ac:dyDescent="0.25">
      <c r="I17309" s="23"/>
    </row>
    <row r="17310" spans="9:9" x14ac:dyDescent="0.25">
      <c r="I17310" s="23"/>
    </row>
    <row r="17311" spans="9:9" x14ac:dyDescent="0.25">
      <c r="I17311" s="23"/>
    </row>
    <row r="17312" spans="9:9" x14ac:dyDescent="0.25">
      <c r="I17312" s="23"/>
    </row>
    <row r="17313" spans="9:9" x14ac:dyDescent="0.25">
      <c r="I17313" s="23"/>
    </row>
    <row r="17314" spans="9:9" x14ac:dyDescent="0.25">
      <c r="I17314" s="23"/>
    </row>
    <row r="17315" spans="9:9" x14ac:dyDescent="0.25">
      <c r="I17315" s="23"/>
    </row>
    <row r="17316" spans="9:9" x14ac:dyDescent="0.25">
      <c r="I17316" s="23"/>
    </row>
    <row r="17317" spans="9:9" x14ac:dyDescent="0.25">
      <c r="I17317" s="23"/>
    </row>
    <row r="17318" spans="9:9" x14ac:dyDescent="0.25">
      <c r="I17318" s="23"/>
    </row>
    <row r="17319" spans="9:9" x14ac:dyDescent="0.25">
      <c r="I17319" s="23"/>
    </row>
    <row r="17320" spans="9:9" x14ac:dyDescent="0.25">
      <c r="I17320" s="23"/>
    </row>
    <row r="17321" spans="9:9" x14ac:dyDescent="0.25">
      <c r="I17321" s="23"/>
    </row>
    <row r="17322" spans="9:9" x14ac:dyDescent="0.25">
      <c r="I17322" s="23"/>
    </row>
    <row r="17323" spans="9:9" x14ac:dyDescent="0.25">
      <c r="I17323" s="23"/>
    </row>
    <row r="17324" spans="9:9" x14ac:dyDescent="0.25">
      <c r="I17324" s="23"/>
    </row>
    <row r="17325" spans="9:9" x14ac:dyDescent="0.25">
      <c r="I17325" s="23"/>
    </row>
    <row r="17326" spans="9:9" x14ac:dyDescent="0.25">
      <c r="I17326" s="23"/>
    </row>
    <row r="17327" spans="9:9" x14ac:dyDescent="0.25">
      <c r="I17327" s="23"/>
    </row>
    <row r="17328" spans="9:9" x14ac:dyDescent="0.25">
      <c r="I17328" s="23"/>
    </row>
    <row r="17329" spans="9:9" x14ac:dyDescent="0.25">
      <c r="I17329" s="23"/>
    </row>
    <row r="17330" spans="9:9" x14ac:dyDescent="0.25">
      <c r="I17330" s="23"/>
    </row>
    <row r="17331" spans="9:9" x14ac:dyDescent="0.25">
      <c r="I17331" s="23"/>
    </row>
    <row r="17332" spans="9:9" x14ac:dyDescent="0.25">
      <c r="I17332" s="23"/>
    </row>
    <row r="17333" spans="9:9" x14ac:dyDescent="0.25">
      <c r="I17333" s="23"/>
    </row>
    <row r="17334" spans="9:9" x14ac:dyDescent="0.25">
      <c r="I17334" s="23"/>
    </row>
    <row r="17335" spans="9:9" x14ac:dyDescent="0.25">
      <c r="I17335" s="23"/>
    </row>
    <row r="17336" spans="9:9" x14ac:dyDescent="0.25">
      <c r="I17336" s="23"/>
    </row>
    <row r="17337" spans="9:9" x14ac:dyDescent="0.25">
      <c r="I17337" s="23"/>
    </row>
    <row r="17338" spans="9:9" x14ac:dyDescent="0.25">
      <c r="I17338" s="23"/>
    </row>
    <row r="17339" spans="9:9" x14ac:dyDescent="0.25">
      <c r="I17339" s="23"/>
    </row>
    <row r="17340" spans="9:9" x14ac:dyDescent="0.25">
      <c r="I17340" s="23"/>
    </row>
    <row r="17341" spans="9:9" x14ac:dyDescent="0.25">
      <c r="I17341" s="23"/>
    </row>
    <row r="17342" spans="9:9" x14ac:dyDescent="0.25">
      <c r="I17342" s="23"/>
    </row>
    <row r="17343" spans="9:9" x14ac:dyDescent="0.25">
      <c r="I17343" s="23"/>
    </row>
    <row r="17344" spans="9:9" x14ac:dyDescent="0.25">
      <c r="I17344" s="23"/>
    </row>
    <row r="17345" spans="9:9" x14ac:dyDescent="0.25">
      <c r="I17345" s="23"/>
    </row>
    <row r="17346" spans="9:9" x14ac:dyDescent="0.25">
      <c r="I17346" s="23"/>
    </row>
    <row r="17347" spans="9:9" x14ac:dyDescent="0.25">
      <c r="I17347" s="23"/>
    </row>
    <row r="17348" spans="9:9" x14ac:dyDescent="0.25">
      <c r="I17348" s="23"/>
    </row>
    <row r="17349" spans="9:9" x14ac:dyDescent="0.25">
      <c r="I17349" s="23"/>
    </row>
    <row r="17350" spans="9:9" x14ac:dyDescent="0.25">
      <c r="I17350" s="23"/>
    </row>
    <row r="17351" spans="9:9" x14ac:dyDescent="0.25">
      <c r="I17351" s="23"/>
    </row>
    <row r="17352" spans="9:9" x14ac:dyDescent="0.25">
      <c r="I17352" s="23"/>
    </row>
    <row r="17353" spans="9:9" x14ac:dyDescent="0.25">
      <c r="I17353" s="23"/>
    </row>
    <row r="17354" spans="9:9" x14ac:dyDescent="0.25">
      <c r="I17354" s="23"/>
    </row>
    <row r="17355" spans="9:9" x14ac:dyDescent="0.25">
      <c r="I17355" s="23"/>
    </row>
    <row r="17356" spans="9:9" x14ac:dyDescent="0.25">
      <c r="I17356" s="23"/>
    </row>
    <row r="17357" spans="9:9" x14ac:dyDescent="0.25">
      <c r="I17357" s="23"/>
    </row>
    <row r="17358" spans="9:9" x14ac:dyDescent="0.25">
      <c r="I17358" s="23"/>
    </row>
    <row r="17359" spans="9:9" x14ac:dyDescent="0.25">
      <c r="I17359" s="23"/>
    </row>
    <row r="17360" spans="9:9" x14ac:dyDescent="0.25">
      <c r="I17360" s="23"/>
    </row>
    <row r="17361" spans="9:9" x14ac:dyDescent="0.25">
      <c r="I17361" s="23"/>
    </row>
    <row r="17362" spans="9:9" x14ac:dyDescent="0.25">
      <c r="I17362" s="23"/>
    </row>
    <row r="17363" spans="9:9" x14ac:dyDescent="0.25">
      <c r="I17363" s="23"/>
    </row>
    <row r="17364" spans="9:9" x14ac:dyDescent="0.25">
      <c r="I17364" s="23"/>
    </row>
    <row r="17365" spans="9:9" x14ac:dyDescent="0.25">
      <c r="I17365" s="23"/>
    </row>
    <row r="17366" spans="9:9" x14ac:dyDescent="0.25">
      <c r="I17366" s="23"/>
    </row>
    <row r="17367" spans="9:9" x14ac:dyDescent="0.25">
      <c r="I17367" s="23"/>
    </row>
    <row r="17368" spans="9:9" x14ac:dyDescent="0.25">
      <c r="I17368" s="23"/>
    </row>
    <row r="17369" spans="9:9" x14ac:dyDescent="0.25">
      <c r="I17369" s="23"/>
    </row>
    <row r="17370" spans="9:9" x14ac:dyDescent="0.25">
      <c r="I17370" s="23"/>
    </row>
    <row r="17371" spans="9:9" x14ac:dyDescent="0.25">
      <c r="I17371" s="23"/>
    </row>
    <row r="17372" spans="9:9" x14ac:dyDescent="0.25">
      <c r="I17372" s="23"/>
    </row>
    <row r="17373" spans="9:9" x14ac:dyDescent="0.25">
      <c r="I17373" s="23"/>
    </row>
    <row r="17374" spans="9:9" x14ac:dyDescent="0.25">
      <c r="I17374" s="23"/>
    </row>
    <row r="17375" spans="9:9" x14ac:dyDescent="0.25">
      <c r="I17375" s="23"/>
    </row>
    <row r="17376" spans="9:9" x14ac:dyDescent="0.25">
      <c r="I17376" s="23"/>
    </row>
    <row r="17377" spans="9:9" x14ac:dyDescent="0.25">
      <c r="I17377" s="23"/>
    </row>
    <row r="17378" spans="9:9" x14ac:dyDescent="0.25">
      <c r="I17378" s="23"/>
    </row>
    <row r="17379" spans="9:9" x14ac:dyDescent="0.25">
      <c r="I17379" s="23"/>
    </row>
    <row r="17380" spans="9:9" x14ac:dyDescent="0.25">
      <c r="I17380" s="23"/>
    </row>
    <row r="17381" spans="9:9" x14ac:dyDescent="0.25">
      <c r="I17381" s="23"/>
    </row>
    <row r="17382" spans="9:9" x14ac:dyDescent="0.25">
      <c r="I17382" s="23"/>
    </row>
    <row r="17383" spans="9:9" x14ac:dyDescent="0.25">
      <c r="I17383" s="23"/>
    </row>
    <row r="17384" spans="9:9" x14ac:dyDescent="0.25">
      <c r="I17384" s="23"/>
    </row>
    <row r="17385" spans="9:9" x14ac:dyDescent="0.25">
      <c r="I17385" s="23"/>
    </row>
    <row r="17386" spans="9:9" x14ac:dyDescent="0.25">
      <c r="I17386" s="23"/>
    </row>
    <row r="17387" spans="9:9" x14ac:dyDescent="0.25">
      <c r="I17387" s="23"/>
    </row>
    <row r="17388" spans="9:9" x14ac:dyDescent="0.25">
      <c r="I17388" s="23"/>
    </row>
    <row r="17389" spans="9:9" x14ac:dyDescent="0.25">
      <c r="I17389" s="23"/>
    </row>
    <row r="17390" spans="9:9" x14ac:dyDescent="0.25">
      <c r="I17390" s="23"/>
    </row>
    <row r="17391" spans="9:9" x14ac:dyDescent="0.25">
      <c r="I17391" s="23"/>
    </row>
    <row r="17392" spans="9:9" x14ac:dyDescent="0.25">
      <c r="I17392" s="23"/>
    </row>
    <row r="17393" spans="9:9" x14ac:dyDescent="0.25">
      <c r="I17393" s="23"/>
    </row>
    <row r="17394" spans="9:9" x14ac:dyDescent="0.25">
      <c r="I17394" s="23"/>
    </row>
    <row r="17395" spans="9:9" x14ac:dyDescent="0.25">
      <c r="I17395" s="23"/>
    </row>
    <row r="17396" spans="9:9" x14ac:dyDescent="0.25">
      <c r="I17396" s="23"/>
    </row>
    <row r="17397" spans="9:9" x14ac:dyDescent="0.25">
      <c r="I17397" s="23"/>
    </row>
    <row r="17398" spans="9:9" x14ac:dyDescent="0.25">
      <c r="I17398" s="23"/>
    </row>
    <row r="17399" spans="9:9" x14ac:dyDescent="0.25">
      <c r="I17399" s="23"/>
    </row>
    <row r="17400" spans="9:9" x14ac:dyDescent="0.25">
      <c r="I17400" s="23"/>
    </row>
    <row r="17401" spans="9:9" x14ac:dyDescent="0.25">
      <c r="I17401" s="23"/>
    </row>
    <row r="17402" spans="9:9" x14ac:dyDescent="0.25">
      <c r="I17402" s="23"/>
    </row>
    <row r="17403" spans="9:9" x14ac:dyDescent="0.25">
      <c r="I17403" s="23"/>
    </row>
    <row r="17404" spans="9:9" x14ac:dyDescent="0.25">
      <c r="I17404" s="23"/>
    </row>
    <row r="17405" spans="9:9" x14ac:dyDescent="0.25">
      <c r="I17405" s="23"/>
    </row>
    <row r="17406" spans="9:9" x14ac:dyDescent="0.25">
      <c r="I17406" s="23"/>
    </row>
    <row r="17407" spans="9:9" x14ac:dyDescent="0.25">
      <c r="I17407" s="23"/>
    </row>
    <row r="17408" spans="9:9" x14ac:dyDescent="0.25">
      <c r="I17408" s="23"/>
    </row>
    <row r="17409" spans="9:9" x14ac:dyDescent="0.25">
      <c r="I17409" s="23"/>
    </row>
    <row r="17410" spans="9:9" x14ac:dyDescent="0.25">
      <c r="I17410" s="23"/>
    </row>
    <row r="17411" spans="9:9" x14ac:dyDescent="0.25">
      <c r="I17411" s="23"/>
    </row>
    <row r="17412" spans="9:9" x14ac:dyDescent="0.25">
      <c r="I17412" s="23"/>
    </row>
    <row r="17413" spans="9:9" x14ac:dyDescent="0.25">
      <c r="I17413" s="23"/>
    </row>
    <row r="17414" spans="9:9" x14ac:dyDescent="0.25">
      <c r="I17414" s="23"/>
    </row>
    <row r="17415" spans="9:9" x14ac:dyDescent="0.25">
      <c r="I17415" s="23"/>
    </row>
    <row r="17416" spans="9:9" x14ac:dyDescent="0.25">
      <c r="I17416" s="23"/>
    </row>
    <row r="17417" spans="9:9" x14ac:dyDescent="0.25">
      <c r="I17417" s="23"/>
    </row>
    <row r="17418" spans="9:9" x14ac:dyDescent="0.25">
      <c r="I17418" s="23"/>
    </row>
    <row r="17419" spans="9:9" x14ac:dyDescent="0.25">
      <c r="I17419" s="23"/>
    </row>
    <row r="17420" spans="9:9" x14ac:dyDescent="0.25">
      <c r="I17420" s="23"/>
    </row>
    <row r="17421" spans="9:9" x14ac:dyDescent="0.25">
      <c r="I17421" s="23"/>
    </row>
    <row r="17422" spans="9:9" x14ac:dyDescent="0.25">
      <c r="I17422" s="23"/>
    </row>
    <row r="17423" spans="9:9" x14ac:dyDescent="0.25">
      <c r="I17423" s="23"/>
    </row>
    <row r="17424" spans="9:9" x14ac:dyDescent="0.25">
      <c r="I17424" s="23"/>
    </row>
    <row r="17425" spans="9:9" x14ac:dyDescent="0.25">
      <c r="I17425" s="23"/>
    </row>
    <row r="17426" spans="9:9" x14ac:dyDescent="0.25">
      <c r="I17426" s="23"/>
    </row>
    <row r="17427" spans="9:9" x14ac:dyDescent="0.25">
      <c r="I17427" s="23"/>
    </row>
    <row r="17428" spans="9:9" x14ac:dyDescent="0.25">
      <c r="I17428" s="23"/>
    </row>
    <row r="17429" spans="9:9" x14ac:dyDescent="0.25">
      <c r="I17429" s="23"/>
    </row>
    <row r="17430" spans="9:9" x14ac:dyDescent="0.25">
      <c r="I17430" s="23"/>
    </row>
    <row r="17431" spans="9:9" x14ac:dyDescent="0.25">
      <c r="I17431" s="23"/>
    </row>
    <row r="17432" spans="9:9" x14ac:dyDescent="0.25">
      <c r="I17432" s="23"/>
    </row>
    <row r="17433" spans="9:9" x14ac:dyDescent="0.25">
      <c r="I17433" s="23"/>
    </row>
    <row r="17434" spans="9:9" x14ac:dyDescent="0.25">
      <c r="I17434" s="23"/>
    </row>
    <row r="17435" spans="9:9" x14ac:dyDescent="0.25">
      <c r="I17435" s="23"/>
    </row>
    <row r="17436" spans="9:9" x14ac:dyDescent="0.25">
      <c r="I17436" s="23"/>
    </row>
    <row r="17437" spans="9:9" x14ac:dyDescent="0.25">
      <c r="I17437" s="23"/>
    </row>
    <row r="17438" spans="9:9" x14ac:dyDescent="0.25">
      <c r="I17438" s="23"/>
    </row>
    <row r="17439" spans="9:9" x14ac:dyDescent="0.25">
      <c r="I17439" s="23"/>
    </row>
    <row r="17440" spans="9:9" x14ac:dyDescent="0.25">
      <c r="I17440" s="23"/>
    </row>
    <row r="17441" spans="9:9" x14ac:dyDescent="0.25">
      <c r="I17441" s="23"/>
    </row>
    <row r="17442" spans="9:9" x14ac:dyDescent="0.25">
      <c r="I17442" s="23"/>
    </row>
    <row r="17443" spans="9:9" x14ac:dyDescent="0.25">
      <c r="I17443" s="23"/>
    </row>
    <row r="17444" spans="9:9" x14ac:dyDescent="0.25">
      <c r="I17444" s="23"/>
    </row>
    <row r="17445" spans="9:9" x14ac:dyDescent="0.25">
      <c r="I17445" s="23"/>
    </row>
    <row r="17446" spans="9:9" x14ac:dyDescent="0.25">
      <c r="I17446" s="23"/>
    </row>
    <row r="17447" spans="9:9" x14ac:dyDescent="0.25">
      <c r="I17447" s="23"/>
    </row>
    <row r="17448" spans="9:9" x14ac:dyDescent="0.25">
      <c r="I17448" s="23"/>
    </row>
    <row r="17449" spans="9:9" x14ac:dyDescent="0.25">
      <c r="I17449" s="23"/>
    </row>
    <row r="17450" spans="9:9" x14ac:dyDescent="0.25">
      <c r="I17450" s="23"/>
    </row>
    <row r="17451" spans="9:9" x14ac:dyDescent="0.25">
      <c r="I17451" s="23"/>
    </row>
    <row r="17452" spans="9:9" x14ac:dyDescent="0.25">
      <c r="I17452" s="23"/>
    </row>
    <row r="17453" spans="9:9" x14ac:dyDescent="0.25">
      <c r="I17453" s="23"/>
    </row>
    <row r="17454" spans="9:9" x14ac:dyDescent="0.25">
      <c r="I17454" s="23"/>
    </row>
    <row r="17455" spans="9:9" x14ac:dyDescent="0.25">
      <c r="I17455" s="23"/>
    </row>
    <row r="17456" spans="9:9" x14ac:dyDescent="0.25">
      <c r="I17456" s="23"/>
    </row>
    <row r="17457" spans="9:9" x14ac:dyDescent="0.25">
      <c r="I17457" s="23"/>
    </row>
    <row r="17458" spans="9:9" x14ac:dyDescent="0.25">
      <c r="I17458" s="23"/>
    </row>
    <row r="17459" spans="9:9" x14ac:dyDescent="0.25">
      <c r="I17459" s="23"/>
    </row>
    <row r="17460" spans="9:9" x14ac:dyDescent="0.25">
      <c r="I17460" s="23"/>
    </row>
    <row r="17461" spans="9:9" x14ac:dyDescent="0.25">
      <c r="I17461" s="23"/>
    </row>
    <row r="17462" spans="9:9" x14ac:dyDescent="0.25">
      <c r="I17462" s="23"/>
    </row>
    <row r="17463" spans="9:9" x14ac:dyDescent="0.25">
      <c r="I17463" s="23"/>
    </row>
    <row r="17464" spans="9:9" x14ac:dyDescent="0.25">
      <c r="I17464" s="23"/>
    </row>
    <row r="17465" spans="9:9" x14ac:dyDescent="0.25">
      <c r="I17465" s="23"/>
    </row>
    <row r="17466" spans="9:9" x14ac:dyDescent="0.25">
      <c r="I17466" s="23"/>
    </row>
    <row r="17467" spans="9:9" x14ac:dyDescent="0.25">
      <c r="I17467" s="23"/>
    </row>
    <row r="17468" spans="9:9" x14ac:dyDescent="0.25">
      <c r="I17468" s="23"/>
    </row>
    <row r="17469" spans="9:9" x14ac:dyDescent="0.25">
      <c r="I17469" s="23"/>
    </row>
    <row r="17470" spans="9:9" x14ac:dyDescent="0.25">
      <c r="I17470" s="23"/>
    </row>
    <row r="17471" spans="9:9" x14ac:dyDescent="0.25">
      <c r="I17471" s="23"/>
    </row>
    <row r="17472" spans="9:9" x14ac:dyDescent="0.25">
      <c r="I17472" s="23"/>
    </row>
    <row r="17473" spans="9:9" x14ac:dyDescent="0.25">
      <c r="I17473" s="23"/>
    </row>
    <row r="17474" spans="9:9" x14ac:dyDescent="0.25">
      <c r="I17474" s="23"/>
    </row>
    <row r="17475" spans="9:9" x14ac:dyDescent="0.25">
      <c r="I17475" s="23"/>
    </row>
    <row r="17476" spans="9:9" x14ac:dyDescent="0.25">
      <c r="I17476" s="23"/>
    </row>
    <row r="17477" spans="9:9" x14ac:dyDescent="0.25">
      <c r="I17477" s="23"/>
    </row>
    <row r="17478" spans="9:9" x14ac:dyDescent="0.25">
      <c r="I17478" s="23"/>
    </row>
    <row r="17479" spans="9:9" x14ac:dyDescent="0.25">
      <c r="I17479" s="23"/>
    </row>
    <row r="17480" spans="9:9" x14ac:dyDescent="0.25">
      <c r="I17480" s="23"/>
    </row>
    <row r="17481" spans="9:9" x14ac:dyDescent="0.25">
      <c r="I17481" s="23"/>
    </row>
    <row r="17482" spans="9:9" x14ac:dyDescent="0.25">
      <c r="I17482" s="23"/>
    </row>
    <row r="17483" spans="9:9" x14ac:dyDescent="0.25">
      <c r="I17483" s="23"/>
    </row>
    <row r="17484" spans="9:9" x14ac:dyDescent="0.25">
      <c r="I17484" s="23"/>
    </row>
    <row r="17485" spans="9:9" x14ac:dyDescent="0.25">
      <c r="I17485" s="23"/>
    </row>
    <row r="17486" spans="9:9" x14ac:dyDescent="0.25">
      <c r="I17486" s="23"/>
    </row>
    <row r="17487" spans="9:9" x14ac:dyDescent="0.25">
      <c r="I17487" s="23"/>
    </row>
    <row r="17488" spans="9:9" x14ac:dyDescent="0.25">
      <c r="I17488" s="23"/>
    </row>
    <row r="17489" spans="9:9" x14ac:dyDescent="0.25">
      <c r="I17489" s="23"/>
    </row>
    <row r="17490" spans="9:9" x14ac:dyDescent="0.25">
      <c r="I17490" s="23"/>
    </row>
    <row r="17491" spans="9:9" x14ac:dyDescent="0.25">
      <c r="I17491" s="23"/>
    </row>
    <row r="17492" spans="9:9" x14ac:dyDescent="0.25">
      <c r="I17492" s="23"/>
    </row>
    <row r="17493" spans="9:9" x14ac:dyDescent="0.25">
      <c r="I17493" s="23"/>
    </row>
    <row r="17494" spans="9:9" x14ac:dyDescent="0.25">
      <c r="I17494" s="23"/>
    </row>
    <row r="17495" spans="9:9" x14ac:dyDescent="0.25">
      <c r="I17495" s="23"/>
    </row>
    <row r="17496" spans="9:9" x14ac:dyDescent="0.25">
      <c r="I17496" s="23"/>
    </row>
    <row r="17497" spans="9:9" x14ac:dyDescent="0.25">
      <c r="I17497" s="23"/>
    </row>
    <row r="17498" spans="9:9" x14ac:dyDescent="0.25">
      <c r="I17498" s="23"/>
    </row>
    <row r="17499" spans="9:9" x14ac:dyDescent="0.25">
      <c r="I17499" s="23"/>
    </row>
    <row r="17500" spans="9:9" x14ac:dyDescent="0.25">
      <c r="I17500" s="23"/>
    </row>
    <row r="17501" spans="9:9" x14ac:dyDescent="0.25">
      <c r="I17501" s="23"/>
    </row>
    <row r="17502" spans="9:9" x14ac:dyDescent="0.25">
      <c r="I17502" s="23"/>
    </row>
    <row r="17503" spans="9:9" x14ac:dyDescent="0.25">
      <c r="I17503" s="23"/>
    </row>
    <row r="17504" spans="9:9" x14ac:dyDescent="0.25">
      <c r="I17504" s="23"/>
    </row>
    <row r="17505" spans="9:9" x14ac:dyDescent="0.25">
      <c r="I17505" s="23"/>
    </row>
    <row r="17506" spans="9:9" x14ac:dyDescent="0.25">
      <c r="I17506" s="23"/>
    </row>
    <row r="17507" spans="9:9" x14ac:dyDescent="0.25">
      <c r="I17507" s="23"/>
    </row>
    <row r="17508" spans="9:9" x14ac:dyDescent="0.25">
      <c r="I17508" s="23"/>
    </row>
    <row r="17509" spans="9:9" x14ac:dyDescent="0.25">
      <c r="I17509" s="23"/>
    </row>
    <row r="17510" spans="9:9" x14ac:dyDescent="0.25">
      <c r="I17510" s="23"/>
    </row>
    <row r="17511" spans="9:9" x14ac:dyDescent="0.25">
      <c r="I17511" s="23"/>
    </row>
    <row r="17512" spans="9:9" x14ac:dyDescent="0.25">
      <c r="I17512" s="23"/>
    </row>
    <row r="17513" spans="9:9" x14ac:dyDescent="0.25">
      <c r="I17513" s="23"/>
    </row>
    <row r="17514" spans="9:9" x14ac:dyDescent="0.25">
      <c r="I17514" s="23"/>
    </row>
    <row r="17515" spans="9:9" x14ac:dyDescent="0.25">
      <c r="I17515" s="23"/>
    </row>
    <row r="17516" spans="9:9" x14ac:dyDescent="0.25">
      <c r="I17516" s="23"/>
    </row>
    <row r="17517" spans="9:9" x14ac:dyDescent="0.25">
      <c r="I17517" s="23"/>
    </row>
    <row r="17518" spans="9:9" x14ac:dyDescent="0.25">
      <c r="I17518" s="23"/>
    </row>
    <row r="17519" spans="9:9" x14ac:dyDescent="0.25">
      <c r="I17519" s="23"/>
    </row>
    <row r="17520" spans="9:9" x14ac:dyDescent="0.25">
      <c r="I17520" s="23"/>
    </row>
    <row r="17521" spans="9:9" x14ac:dyDescent="0.25">
      <c r="I17521" s="23"/>
    </row>
    <row r="17522" spans="9:9" x14ac:dyDescent="0.25">
      <c r="I17522" s="23"/>
    </row>
    <row r="17523" spans="9:9" x14ac:dyDescent="0.25">
      <c r="I17523" s="23"/>
    </row>
    <row r="17524" spans="9:9" x14ac:dyDescent="0.25">
      <c r="I17524" s="23"/>
    </row>
    <row r="17525" spans="9:9" x14ac:dyDescent="0.25">
      <c r="I17525" s="23"/>
    </row>
    <row r="17526" spans="9:9" x14ac:dyDescent="0.25">
      <c r="I17526" s="23"/>
    </row>
    <row r="17527" spans="9:9" x14ac:dyDescent="0.25">
      <c r="I17527" s="23"/>
    </row>
    <row r="17528" spans="9:9" x14ac:dyDescent="0.25">
      <c r="I17528" s="23"/>
    </row>
    <row r="17529" spans="9:9" x14ac:dyDescent="0.25">
      <c r="I17529" s="23"/>
    </row>
    <row r="17530" spans="9:9" x14ac:dyDescent="0.25">
      <c r="I17530" s="23"/>
    </row>
    <row r="17531" spans="9:9" x14ac:dyDescent="0.25">
      <c r="I17531" s="23"/>
    </row>
    <row r="17532" spans="9:9" x14ac:dyDescent="0.25">
      <c r="I17532" s="23"/>
    </row>
    <row r="17533" spans="9:9" x14ac:dyDescent="0.25">
      <c r="I17533" s="23"/>
    </row>
    <row r="17534" spans="9:9" x14ac:dyDescent="0.25">
      <c r="I17534" s="23"/>
    </row>
    <row r="17535" spans="9:9" x14ac:dyDescent="0.25">
      <c r="I17535" s="23"/>
    </row>
    <row r="17536" spans="9:9" x14ac:dyDescent="0.25">
      <c r="I17536" s="23"/>
    </row>
    <row r="17537" spans="9:9" x14ac:dyDescent="0.25">
      <c r="I17537" s="23"/>
    </row>
    <row r="17538" spans="9:9" x14ac:dyDescent="0.25">
      <c r="I17538" s="23"/>
    </row>
    <row r="17539" spans="9:9" x14ac:dyDescent="0.25">
      <c r="I17539" s="23"/>
    </row>
    <row r="17540" spans="9:9" x14ac:dyDescent="0.25">
      <c r="I17540" s="23"/>
    </row>
    <row r="17541" spans="9:9" x14ac:dyDescent="0.25">
      <c r="I17541" s="23"/>
    </row>
    <row r="17542" spans="9:9" x14ac:dyDescent="0.25">
      <c r="I17542" s="23"/>
    </row>
    <row r="17543" spans="9:9" x14ac:dyDescent="0.25">
      <c r="I17543" s="23"/>
    </row>
    <row r="17544" spans="9:9" x14ac:dyDescent="0.25">
      <c r="I17544" s="23"/>
    </row>
    <row r="17545" spans="9:9" x14ac:dyDescent="0.25">
      <c r="I17545" s="23"/>
    </row>
    <row r="17546" spans="9:9" x14ac:dyDescent="0.25">
      <c r="I17546" s="23"/>
    </row>
    <row r="17547" spans="9:9" x14ac:dyDescent="0.25">
      <c r="I17547" s="23"/>
    </row>
    <row r="17548" spans="9:9" x14ac:dyDescent="0.25">
      <c r="I17548" s="23"/>
    </row>
    <row r="17549" spans="9:9" x14ac:dyDescent="0.25">
      <c r="I17549" s="23"/>
    </row>
    <row r="17550" spans="9:9" x14ac:dyDescent="0.25">
      <c r="I17550" s="23"/>
    </row>
    <row r="17551" spans="9:9" x14ac:dyDescent="0.25">
      <c r="I17551" s="23"/>
    </row>
    <row r="17552" spans="9:9" x14ac:dyDescent="0.25">
      <c r="I17552" s="23"/>
    </row>
    <row r="17553" spans="9:9" x14ac:dyDescent="0.25">
      <c r="I17553" s="23"/>
    </row>
    <row r="17554" spans="9:9" x14ac:dyDescent="0.25">
      <c r="I17554" s="23"/>
    </row>
    <row r="17555" spans="9:9" x14ac:dyDescent="0.25">
      <c r="I17555" s="23"/>
    </row>
    <row r="17556" spans="9:9" x14ac:dyDescent="0.25">
      <c r="I17556" s="23"/>
    </row>
    <row r="17557" spans="9:9" x14ac:dyDescent="0.25">
      <c r="I17557" s="23"/>
    </row>
    <row r="17558" spans="9:9" x14ac:dyDescent="0.25">
      <c r="I17558" s="23"/>
    </row>
    <row r="17559" spans="9:9" x14ac:dyDescent="0.25">
      <c r="I17559" s="23"/>
    </row>
    <row r="17560" spans="9:9" x14ac:dyDescent="0.25">
      <c r="I17560" s="23"/>
    </row>
    <row r="17561" spans="9:9" x14ac:dyDescent="0.25">
      <c r="I17561" s="23"/>
    </row>
    <row r="17562" spans="9:9" x14ac:dyDescent="0.25">
      <c r="I17562" s="23"/>
    </row>
    <row r="17563" spans="9:9" x14ac:dyDescent="0.25">
      <c r="I17563" s="23"/>
    </row>
    <row r="17564" spans="9:9" x14ac:dyDescent="0.25">
      <c r="I17564" s="23"/>
    </row>
    <row r="17565" spans="9:9" x14ac:dyDescent="0.25">
      <c r="I17565" s="23"/>
    </row>
    <row r="17566" spans="9:9" x14ac:dyDescent="0.25">
      <c r="I17566" s="23"/>
    </row>
    <row r="17567" spans="9:9" x14ac:dyDescent="0.25">
      <c r="I17567" s="23"/>
    </row>
    <row r="17568" spans="9:9" x14ac:dyDescent="0.25">
      <c r="I17568" s="23"/>
    </row>
    <row r="17569" spans="9:9" x14ac:dyDescent="0.25">
      <c r="I17569" s="23"/>
    </row>
    <row r="17570" spans="9:9" x14ac:dyDescent="0.25">
      <c r="I17570" s="23"/>
    </row>
    <row r="17571" spans="9:9" x14ac:dyDescent="0.25">
      <c r="I17571" s="23"/>
    </row>
    <row r="17572" spans="9:9" x14ac:dyDescent="0.25">
      <c r="I17572" s="23"/>
    </row>
    <row r="17573" spans="9:9" x14ac:dyDescent="0.25">
      <c r="I17573" s="23"/>
    </row>
    <row r="17574" spans="9:9" x14ac:dyDescent="0.25">
      <c r="I17574" s="23"/>
    </row>
    <row r="17575" spans="9:9" x14ac:dyDescent="0.25">
      <c r="I17575" s="23"/>
    </row>
    <row r="17576" spans="9:9" x14ac:dyDescent="0.25">
      <c r="I17576" s="23"/>
    </row>
    <row r="17577" spans="9:9" x14ac:dyDescent="0.25">
      <c r="I17577" s="23"/>
    </row>
    <row r="17578" spans="9:9" x14ac:dyDescent="0.25">
      <c r="I17578" s="23"/>
    </row>
    <row r="17579" spans="9:9" x14ac:dyDescent="0.25">
      <c r="I17579" s="23"/>
    </row>
    <row r="17580" spans="9:9" x14ac:dyDescent="0.25">
      <c r="I17580" s="23"/>
    </row>
    <row r="17581" spans="9:9" x14ac:dyDescent="0.25">
      <c r="I17581" s="23"/>
    </row>
    <row r="17582" spans="9:9" x14ac:dyDescent="0.25">
      <c r="I17582" s="23"/>
    </row>
    <row r="17583" spans="9:9" x14ac:dyDescent="0.25">
      <c r="I17583" s="23"/>
    </row>
    <row r="17584" spans="9:9" x14ac:dyDescent="0.25">
      <c r="I17584" s="23"/>
    </row>
    <row r="17585" spans="9:9" x14ac:dyDescent="0.25">
      <c r="I17585" s="23"/>
    </row>
    <row r="17586" spans="9:9" x14ac:dyDescent="0.25">
      <c r="I17586" s="23"/>
    </row>
    <row r="17587" spans="9:9" x14ac:dyDescent="0.25">
      <c r="I17587" s="23"/>
    </row>
    <row r="17588" spans="9:9" x14ac:dyDescent="0.25">
      <c r="I17588" s="23"/>
    </row>
    <row r="17589" spans="9:9" x14ac:dyDescent="0.25">
      <c r="I17589" s="23"/>
    </row>
    <row r="17590" spans="9:9" x14ac:dyDescent="0.25">
      <c r="I17590" s="23"/>
    </row>
    <row r="17591" spans="9:9" x14ac:dyDescent="0.25">
      <c r="I17591" s="23"/>
    </row>
    <row r="17592" spans="9:9" x14ac:dyDescent="0.25">
      <c r="I17592" s="23"/>
    </row>
    <row r="17593" spans="9:9" x14ac:dyDescent="0.25">
      <c r="I17593" s="23"/>
    </row>
    <row r="17594" spans="9:9" x14ac:dyDescent="0.25">
      <c r="I17594" s="23"/>
    </row>
    <row r="17595" spans="9:9" x14ac:dyDescent="0.25">
      <c r="I17595" s="23"/>
    </row>
    <row r="17596" spans="9:9" x14ac:dyDescent="0.25">
      <c r="I17596" s="23"/>
    </row>
    <row r="17597" spans="9:9" x14ac:dyDescent="0.25">
      <c r="I17597" s="23"/>
    </row>
    <row r="17598" spans="9:9" x14ac:dyDescent="0.25">
      <c r="I17598" s="23"/>
    </row>
    <row r="17599" spans="9:9" x14ac:dyDescent="0.25">
      <c r="I17599" s="23"/>
    </row>
    <row r="17600" spans="9:9" x14ac:dyDescent="0.25">
      <c r="I17600" s="23"/>
    </row>
    <row r="17601" spans="9:9" x14ac:dyDescent="0.25">
      <c r="I17601" s="23"/>
    </row>
    <row r="17602" spans="9:9" x14ac:dyDescent="0.25">
      <c r="I17602" s="23"/>
    </row>
    <row r="17603" spans="9:9" x14ac:dyDescent="0.25">
      <c r="I17603" s="23"/>
    </row>
    <row r="17604" spans="9:9" x14ac:dyDescent="0.25">
      <c r="I17604" s="23"/>
    </row>
    <row r="17605" spans="9:9" x14ac:dyDescent="0.25">
      <c r="I17605" s="23"/>
    </row>
    <row r="17606" spans="9:9" x14ac:dyDescent="0.25">
      <c r="I17606" s="23"/>
    </row>
    <row r="17607" spans="9:9" x14ac:dyDescent="0.25">
      <c r="I17607" s="23"/>
    </row>
    <row r="17608" spans="9:9" x14ac:dyDescent="0.25">
      <c r="I17608" s="23"/>
    </row>
    <row r="17609" spans="9:9" x14ac:dyDescent="0.25">
      <c r="I17609" s="23"/>
    </row>
    <row r="17610" spans="9:9" x14ac:dyDescent="0.25">
      <c r="I17610" s="23"/>
    </row>
    <row r="17611" spans="9:9" x14ac:dyDescent="0.25">
      <c r="I17611" s="23"/>
    </row>
    <row r="17612" spans="9:9" x14ac:dyDescent="0.25">
      <c r="I17612" s="23"/>
    </row>
    <row r="17613" spans="9:9" x14ac:dyDescent="0.25">
      <c r="I17613" s="23"/>
    </row>
    <row r="17614" spans="9:9" x14ac:dyDescent="0.25">
      <c r="I17614" s="23"/>
    </row>
    <row r="17615" spans="9:9" x14ac:dyDescent="0.25">
      <c r="I17615" s="23"/>
    </row>
    <row r="17616" spans="9:9" x14ac:dyDescent="0.25">
      <c r="I17616" s="23"/>
    </row>
    <row r="17617" spans="9:9" x14ac:dyDescent="0.25">
      <c r="I17617" s="23"/>
    </row>
    <row r="17618" spans="9:9" x14ac:dyDescent="0.25">
      <c r="I17618" s="23"/>
    </row>
    <row r="17619" spans="9:9" x14ac:dyDescent="0.25">
      <c r="I17619" s="23"/>
    </row>
    <row r="17620" spans="9:9" x14ac:dyDescent="0.25">
      <c r="I17620" s="23"/>
    </row>
    <row r="17621" spans="9:9" x14ac:dyDescent="0.25">
      <c r="I17621" s="23"/>
    </row>
    <row r="17622" spans="9:9" x14ac:dyDescent="0.25">
      <c r="I17622" s="23"/>
    </row>
    <row r="17623" spans="9:9" x14ac:dyDescent="0.25">
      <c r="I17623" s="23"/>
    </row>
    <row r="17624" spans="9:9" x14ac:dyDescent="0.25">
      <c r="I17624" s="23"/>
    </row>
    <row r="17625" spans="9:9" x14ac:dyDescent="0.25">
      <c r="I17625" s="23"/>
    </row>
    <row r="17626" spans="9:9" x14ac:dyDescent="0.25">
      <c r="I17626" s="23"/>
    </row>
    <row r="17627" spans="9:9" x14ac:dyDescent="0.25">
      <c r="I17627" s="23"/>
    </row>
    <row r="17628" spans="9:9" x14ac:dyDescent="0.25">
      <c r="I17628" s="23"/>
    </row>
    <row r="17629" spans="9:9" x14ac:dyDescent="0.25">
      <c r="I17629" s="23"/>
    </row>
    <row r="17630" spans="9:9" x14ac:dyDescent="0.25">
      <c r="I17630" s="23"/>
    </row>
    <row r="17631" spans="9:9" x14ac:dyDescent="0.25">
      <c r="I17631" s="23"/>
    </row>
    <row r="17632" spans="9:9" x14ac:dyDescent="0.25">
      <c r="I17632" s="23"/>
    </row>
    <row r="17633" spans="9:9" x14ac:dyDescent="0.25">
      <c r="I17633" s="23"/>
    </row>
    <row r="17634" spans="9:9" x14ac:dyDescent="0.25">
      <c r="I17634" s="23"/>
    </row>
    <row r="17635" spans="9:9" x14ac:dyDescent="0.25">
      <c r="I17635" s="23"/>
    </row>
    <row r="17636" spans="9:9" x14ac:dyDescent="0.25">
      <c r="I17636" s="23"/>
    </row>
    <row r="17637" spans="9:9" x14ac:dyDescent="0.25">
      <c r="I17637" s="23"/>
    </row>
    <row r="17638" spans="9:9" x14ac:dyDescent="0.25">
      <c r="I17638" s="23"/>
    </row>
    <row r="17639" spans="9:9" x14ac:dyDescent="0.25">
      <c r="I17639" s="23"/>
    </row>
    <row r="17640" spans="9:9" x14ac:dyDescent="0.25">
      <c r="I17640" s="23"/>
    </row>
    <row r="17641" spans="9:9" x14ac:dyDescent="0.25">
      <c r="I17641" s="23"/>
    </row>
    <row r="17642" spans="9:9" x14ac:dyDescent="0.25">
      <c r="I17642" s="23"/>
    </row>
    <row r="17643" spans="9:9" x14ac:dyDescent="0.25">
      <c r="I17643" s="23"/>
    </row>
    <row r="17644" spans="9:9" x14ac:dyDescent="0.25">
      <c r="I17644" s="23"/>
    </row>
    <row r="17645" spans="9:9" x14ac:dyDescent="0.25">
      <c r="I17645" s="23"/>
    </row>
    <row r="17646" spans="9:9" x14ac:dyDescent="0.25">
      <c r="I17646" s="23"/>
    </row>
    <row r="17647" spans="9:9" x14ac:dyDescent="0.25">
      <c r="I17647" s="23"/>
    </row>
    <row r="17648" spans="9:9" x14ac:dyDescent="0.25">
      <c r="I17648" s="23"/>
    </row>
    <row r="17649" spans="9:9" x14ac:dyDescent="0.25">
      <c r="I17649" s="23"/>
    </row>
    <row r="17650" spans="9:9" x14ac:dyDescent="0.25">
      <c r="I17650" s="23"/>
    </row>
    <row r="17651" spans="9:9" x14ac:dyDescent="0.25">
      <c r="I17651" s="23"/>
    </row>
    <row r="17652" spans="9:9" x14ac:dyDescent="0.25">
      <c r="I17652" s="23"/>
    </row>
    <row r="17653" spans="9:9" x14ac:dyDescent="0.25">
      <c r="I17653" s="23"/>
    </row>
    <row r="17654" spans="9:9" x14ac:dyDescent="0.25">
      <c r="I17654" s="23"/>
    </row>
    <row r="17655" spans="9:9" x14ac:dyDescent="0.25">
      <c r="I17655" s="23"/>
    </row>
    <row r="17656" spans="9:9" x14ac:dyDescent="0.25">
      <c r="I17656" s="23"/>
    </row>
    <row r="17657" spans="9:9" x14ac:dyDescent="0.25">
      <c r="I17657" s="23"/>
    </row>
    <row r="17658" spans="9:9" x14ac:dyDescent="0.25">
      <c r="I17658" s="23"/>
    </row>
    <row r="17659" spans="9:9" x14ac:dyDescent="0.25">
      <c r="I17659" s="23"/>
    </row>
    <row r="17660" spans="9:9" x14ac:dyDescent="0.25">
      <c r="I17660" s="23"/>
    </row>
    <row r="17661" spans="9:9" x14ac:dyDescent="0.25">
      <c r="I17661" s="23"/>
    </row>
    <row r="17662" spans="9:9" x14ac:dyDescent="0.25">
      <c r="I17662" s="23"/>
    </row>
    <row r="17663" spans="9:9" x14ac:dyDescent="0.25">
      <c r="I17663" s="23"/>
    </row>
    <row r="17664" spans="9:9" x14ac:dyDescent="0.25">
      <c r="I17664" s="23"/>
    </row>
    <row r="17665" spans="9:9" x14ac:dyDescent="0.25">
      <c r="I17665" s="23"/>
    </row>
    <row r="17666" spans="9:9" x14ac:dyDescent="0.25">
      <c r="I17666" s="23"/>
    </row>
    <row r="17667" spans="9:9" x14ac:dyDescent="0.25">
      <c r="I17667" s="23"/>
    </row>
    <row r="17668" spans="9:9" x14ac:dyDescent="0.25">
      <c r="I17668" s="23"/>
    </row>
    <row r="17669" spans="9:9" x14ac:dyDescent="0.25">
      <c r="I17669" s="23"/>
    </row>
    <row r="17670" spans="9:9" x14ac:dyDescent="0.25">
      <c r="I17670" s="23"/>
    </row>
    <row r="17671" spans="9:9" x14ac:dyDescent="0.25">
      <c r="I17671" s="23"/>
    </row>
    <row r="17672" spans="9:9" x14ac:dyDescent="0.25">
      <c r="I17672" s="23"/>
    </row>
    <row r="17673" spans="9:9" x14ac:dyDescent="0.25">
      <c r="I17673" s="23"/>
    </row>
    <row r="17674" spans="9:9" x14ac:dyDescent="0.25">
      <c r="I17674" s="23"/>
    </row>
    <row r="17675" spans="9:9" x14ac:dyDescent="0.25">
      <c r="I17675" s="23"/>
    </row>
    <row r="17676" spans="9:9" x14ac:dyDescent="0.25">
      <c r="I17676" s="23"/>
    </row>
    <row r="17677" spans="9:9" x14ac:dyDescent="0.25">
      <c r="I17677" s="23"/>
    </row>
    <row r="17678" spans="9:9" x14ac:dyDescent="0.25">
      <c r="I17678" s="23"/>
    </row>
    <row r="17679" spans="9:9" x14ac:dyDescent="0.25">
      <c r="I17679" s="23"/>
    </row>
    <row r="17680" spans="9:9" x14ac:dyDescent="0.25">
      <c r="I17680" s="23"/>
    </row>
    <row r="17681" spans="9:9" x14ac:dyDescent="0.25">
      <c r="I17681" s="23"/>
    </row>
    <row r="17682" spans="9:9" x14ac:dyDescent="0.25">
      <c r="I17682" s="23"/>
    </row>
    <row r="17683" spans="9:9" x14ac:dyDescent="0.25">
      <c r="I17683" s="23"/>
    </row>
    <row r="17684" spans="9:9" x14ac:dyDescent="0.25">
      <c r="I17684" s="23"/>
    </row>
    <row r="17685" spans="9:9" x14ac:dyDescent="0.25">
      <c r="I17685" s="23"/>
    </row>
    <row r="17686" spans="9:9" x14ac:dyDescent="0.25">
      <c r="I17686" s="23"/>
    </row>
    <row r="17687" spans="9:9" x14ac:dyDescent="0.25">
      <c r="I17687" s="23"/>
    </row>
    <row r="17688" spans="9:9" x14ac:dyDescent="0.25">
      <c r="I17688" s="23"/>
    </row>
    <row r="17689" spans="9:9" x14ac:dyDescent="0.25">
      <c r="I17689" s="23"/>
    </row>
    <row r="17690" spans="9:9" x14ac:dyDescent="0.25">
      <c r="I17690" s="23"/>
    </row>
    <row r="17691" spans="9:9" x14ac:dyDescent="0.25">
      <c r="I17691" s="23"/>
    </row>
    <row r="17692" spans="9:9" x14ac:dyDescent="0.25">
      <c r="I17692" s="23"/>
    </row>
    <row r="17693" spans="9:9" x14ac:dyDescent="0.25">
      <c r="I17693" s="23"/>
    </row>
    <row r="17694" spans="9:9" x14ac:dyDescent="0.25">
      <c r="I17694" s="23"/>
    </row>
    <row r="17695" spans="9:9" x14ac:dyDescent="0.25">
      <c r="I17695" s="23"/>
    </row>
    <row r="17696" spans="9:9" x14ac:dyDescent="0.25">
      <c r="I17696" s="23"/>
    </row>
    <row r="17697" spans="9:9" x14ac:dyDescent="0.25">
      <c r="I17697" s="23"/>
    </row>
    <row r="17698" spans="9:9" x14ac:dyDescent="0.25">
      <c r="I17698" s="23"/>
    </row>
    <row r="17699" spans="9:9" x14ac:dyDescent="0.25">
      <c r="I17699" s="23"/>
    </row>
    <row r="17700" spans="9:9" x14ac:dyDescent="0.25">
      <c r="I17700" s="23"/>
    </row>
    <row r="17701" spans="9:9" x14ac:dyDescent="0.25">
      <c r="I17701" s="23"/>
    </row>
    <row r="17702" spans="9:9" x14ac:dyDescent="0.25">
      <c r="I17702" s="23"/>
    </row>
    <row r="17703" spans="9:9" x14ac:dyDescent="0.25">
      <c r="I17703" s="23"/>
    </row>
    <row r="17704" spans="9:9" x14ac:dyDescent="0.25">
      <c r="I17704" s="23"/>
    </row>
    <row r="17705" spans="9:9" x14ac:dyDescent="0.25">
      <c r="I17705" s="23"/>
    </row>
    <row r="17706" spans="9:9" x14ac:dyDescent="0.25">
      <c r="I17706" s="23"/>
    </row>
    <row r="17707" spans="9:9" x14ac:dyDescent="0.25">
      <c r="I17707" s="23"/>
    </row>
    <row r="17708" spans="9:9" x14ac:dyDescent="0.25">
      <c r="I17708" s="23"/>
    </row>
    <row r="17709" spans="9:9" x14ac:dyDescent="0.25">
      <c r="I17709" s="23"/>
    </row>
    <row r="17710" spans="9:9" x14ac:dyDescent="0.25">
      <c r="I17710" s="23"/>
    </row>
    <row r="17711" spans="9:9" x14ac:dyDescent="0.25">
      <c r="I17711" s="23"/>
    </row>
    <row r="17712" spans="9:9" x14ac:dyDescent="0.25">
      <c r="I17712" s="23"/>
    </row>
    <row r="17713" spans="9:9" x14ac:dyDescent="0.25">
      <c r="I17713" s="23"/>
    </row>
    <row r="17714" spans="9:9" x14ac:dyDescent="0.25">
      <c r="I17714" s="23"/>
    </row>
    <row r="17715" spans="9:9" x14ac:dyDescent="0.25">
      <c r="I17715" s="23"/>
    </row>
    <row r="17716" spans="9:9" x14ac:dyDescent="0.25">
      <c r="I17716" s="23"/>
    </row>
    <row r="17717" spans="9:9" x14ac:dyDescent="0.25">
      <c r="I17717" s="23"/>
    </row>
    <row r="17718" spans="9:9" x14ac:dyDescent="0.25">
      <c r="I17718" s="23"/>
    </row>
    <row r="17719" spans="9:9" x14ac:dyDescent="0.25">
      <c r="I17719" s="23"/>
    </row>
    <row r="17720" spans="9:9" x14ac:dyDescent="0.25">
      <c r="I17720" s="23"/>
    </row>
    <row r="17721" spans="9:9" x14ac:dyDescent="0.25">
      <c r="I17721" s="23"/>
    </row>
    <row r="17722" spans="9:9" x14ac:dyDescent="0.25">
      <c r="I17722" s="23"/>
    </row>
    <row r="17723" spans="9:9" x14ac:dyDescent="0.25">
      <c r="I17723" s="23"/>
    </row>
    <row r="17724" spans="9:9" x14ac:dyDescent="0.25">
      <c r="I17724" s="23"/>
    </row>
    <row r="17725" spans="9:9" x14ac:dyDescent="0.25">
      <c r="I17725" s="23"/>
    </row>
    <row r="17726" spans="9:9" x14ac:dyDescent="0.25">
      <c r="I17726" s="23"/>
    </row>
    <row r="17727" spans="9:9" x14ac:dyDescent="0.25">
      <c r="I17727" s="23"/>
    </row>
    <row r="17728" spans="9:9" x14ac:dyDescent="0.25">
      <c r="I17728" s="23"/>
    </row>
    <row r="17729" spans="9:9" x14ac:dyDescent="0.25">
      <c r="I17729" s="23"/>
    </row>
    <row r="17730" spans="9:9" x14ac:dyDescent="0.25">
      <c r="I17730" s="23"/>
    </row>
    <row r="17731" spans="9:9" x14ac:dyDescent="0.25">
      <c r="I17731" s="23"/>
    </row>
    <row r="17732" spans="9:9" x14ac:dyDescent="0.25">
      <c r="I17732" s="23"/>
    </row>
    <row r="17733" spans="9:9" x14ac:dyDescent="0.25">
      <c r="I17733" s="23"/>
    </row>
    <row r="17734" spans="9:9" x14ac:dyDescent="0.25">
      <c r="I17734" s="23"/>
    </row>
    <row r="17735" spans="9:9" x14ac:dyDescent="0.25">
      <c r="I17735" s="23"/>
    </row>
    <row r="17736" spans="9:9" x14ac:dyDescent="0.25">
      <c r="I17736" s="23"/>
    </row>
    <row r="17737" spans="9:9" x14ac:dyDescent="0.25">
      <c r="I17737" s="23"/>
    </row>
    <row r="17738" spans="9:9" x14ac:dyDescent="0.25">
      <c r="I17738" s="23"/>
    </row>
    <row r="17739" spans="9:9" x14ac:dyDescent="0.25">
      <c r="I17739" s="23"/>
    </row>
    <row r="17740" spans="9:9" x14ac:dyDescent="0.25">
      <c r="I17740" s="23"/>
    </row>
    <row r="17741" spans="9:9" x14ac:dyDescent="0.25">
      <c r="I17741" s="23"/>
    </row>
    <row r="17742" spans="9:9" x14ac:dyDescent="0.25">
      <c r="I17742" s="23"/>
    </row>
    <row r="17743" spans="9:9" x14ac:dyDescent="0.25">
      <c r="I17743" s="23"/>
    </row>
    <row r="17744" spans="9:9" x14ac:dyDescent="0.25">
      <c r="I17744" s="23"/>
    </row>
    <row r="17745" spans="9:9" x14ac:dyDescent="0.25">
      <c r="I17745" s="23"/>
    </row>
    <row r="17746" spans="9:9" x14ac:dyDescent="0.25">
      <c r="I17746" s="23"/>
    </row>
    <row r="17747" spans="9:9" x14ac:dyDescent="0.25">
      <c r="I17747" s="23"/>
    </row>
    <row r="17748" spans="9:9" x14ac:dyDescent="0.25">
      <c r="I17748" s="23"/>
    </row>
    <row r="17749" spans="9:9" x14ac:dyDescent="0.25">
      <c r="I17749" s="23"/>
    </row>
    <row r="17750" spans="9:9" x14ac:dyDescent="0.25">
      <c r="I17750" s="23"/>
    </row>
    <row r="17751" spans="9:9" x14ac:dyDescent="0.25">
      <c r="I17751" s="23"/>
    </row>
    <row r="17752" spans="9:9" x14ac:dyDescent="0.25">
      <c r="I17752" s="23"/>
    </row>
    <row r="17753" spans="9:9" x14ac:dyDescent="0.25">
      <c r="I17753" s="23"/>
    </row>
    <row r="17754" spans="9:9" x14ac:dyDescent="0.25">
      <c r="I17754" s="23"/>
    </row>
    <row r="17755" spans="9:9" x14ac:dyDescent="0.25">
      <c r="I17755" s="23"/>
    </row>
    <row r="17756" spans="9:9" x14ac:dyDescent="0.25">
      <c r="I17756" s="23"/>
    </row>
    <row r="17757" spans="9:9" x14ac:dyDescent="0.25">
      <c r="I17757" s="23"/>
    </row>
    <row r="17758" spans="9:9" x14ac:dyDescent="0.25">
      <c r="I17758" s="23"/>
    </row>
    <row r="17759" spans="9:9" x14ac:dyDescent="0.25">
      <c r="I17759" s="23"/>
    </row>
    <row r="17760" spans="9:9" x14ac:dyDescent="0.25">
      <c r="I17760" s="23"/>
    </row>
    <row r="17761" spans="9:9" x14ac:dyDescent="0.25">
      <c r="I17761" s="23"/>
    </row>
    <row r="17762" spans="9:9" x14ac:dyDescent="0.25">
      <c r="I17762" s="23"/>
    </row>
    <row r="17763" spans="9:9" x14ac:dyDescent="0.25">
      <c r="I17763" s="23"/>
    </row>
    <row r="17764" spans="9:9" x14ac:dyDescent="0.25">
      <c r="I17764" s="23"/>
    </row>
    <row r="17765" spans="9:9" x14ac:dyDescent="0.25">
      <c r="I17765" s="23"/>
    </row>
    <row r="17766" spans="9:9" x14ac:dyDescent="0.25">
      <c r="I17766" s="23"/>
    </row>
    <row r="17767" spans="9:9" x14ac:dyDescent="0.25">
      <c r="I17767" s="23"/>
    </row>
    <row r="17768" spans="9:9" x14ac:dyDescent="0.25">
      <c r="I17768" s="23"/>
    </row>
    <row r="17769" spans="9:9" x14ac:dyDescent="0.25">
      <c r="I17769" s="23"/>
    </row>
    <row r="17770" spans="9:9" x14ac:dyDescent="0.25">
      <c r="I17770" s="23"/>
    </row>
    <row r="17771" spans="9:9" x14ac:dyDescent="0.25">
      <c r="I17771" s="23"/>
    </row>
    <row r="17772" spans="9:9" x14ac:dyDescent="0.25">
      <c r="I17772" s="23"/>
    </row>
    <row r="17773" spans="9:9" x14ac:dyDescent="0.25">
      <c r="I17773" s="23"/>
    </row>
    <row r="17774" spans="9:9" x14ac:dyDescent="0.25">
      <c r="I17774" s="23"/>
    </row>
    <row r="17775" spans="9:9" x14ac:dyDescent="0.25">
      <c r="I17775" s="23"/>
    </row>
    <row r="17776" spans="9:9" x14ac:dyDescent="0.25">
      <c r="I17776" s="23"/>
    </row>
    <row r="17777" spans="9:9" x14ac:dyDescent="0.25">
      <c r="I17777" s="23"/>
    </row>
    <row r="17778" spans="9:9" x14ac:dyDescent="0.25">
      <c r="I17778" s="23"/>
    </row>
    <row r="17779" spans="9:9" x14ac:dyDescent="0.25">
      <c r="I17779" s="23"/>
    </row>
    <row r="17780" spans="9:9" x14ac:dyDescent="0.25">
      <c r="I17780" s="23"/>
    </row>
    <row r="17781" spans="9:9" x14ac:dyDescent="0.25">
      <c r="I17781" s="23"/>
    </row>
    <row r="17782" spans="9:9" x14ac:dyDescent="0.25">
      <c r="I17782" s="23"/>
    </row>
    <row r="17783" spans="9:9" x14ac:dyDescent="0.25">
      <c r="I17783" s="23"/>
    </row>
    <row r="17784" spans="9:9" x14ac:dyDescent="0.25">
      <c r="I17784" s="23"/>
    </row>
    <row r="17785" spans="9:9" x14ac:dyDescent="0.25">
      <c r="I17785" s="23"/>
    </row>
    <row r="17786" spans="9:9" x14ac:dyDescent="0.25">
      <c r="I17786" s="23"/>
    </row>
    <row r="17787" spans="9:9" x14ac:dyDescent="0.25">
      <c r="I17787" s="23"/>
    </row>
    <row r="17788" spans="9:9" x14ac:dyDescent="0.25">
      <c r="I17788" s="23"/>
    </row>
    <row r="17789" spans="9:9" x14ac:dyDescent="0.25">
      <c r="I17789" s="23"/>
    </row>
    <row r="17790" spans="9:9" x14ac:dyDescent="0.25">
      <c r="I17790" s="23"/>
    </row>
    <row r="17791" spans="9:9" x14ac:dyDescent="0.25">
      <c r="I17791" s="23"/>
    </row>
    <row r="17792" spans="9:9" x14ac:dyDescent="0.25">
      <c r="I17792" s="23"/>
    </row>
    <row r="17793" spans="9:9" x14ac:dyDescent="0.25">
      <c r="I17793" s="23"/>
    </row>
    <row r="17794" spans="9:9" x14ac:dyDescent="0.25">
      <c r="I17794" s="23"/>
    </row>
    <row r="17795" spans="9:9" x14ac:dyDescent="0.25">
      <c r="I17795" s="23"/>
    </row>
    <row r="17796" spans="9:9" x14ac:dyDescent="0.25">
      <c r="I17796" s="23"/>
    </row>
    <row r="17797" spans="9:9" x14ac:dyDescent="0.25">
      <c r="I17797" s="23"/>
    </row>
    <row r="17798" spans="9:9" x14ac:dyDescent="0.25">
      <c r="I17798" s="23"/>
    </row>
    <row r="17799" spans="9:9" x14ac:dyDescent="0.25">
      <c r="I17799" s="23"/>
    </row>
    <row r="17800" spans="9:9" x14ac:dyDescent="0.25">
      <c r="I17800" s="23"/>
    </row>
    <row r="17801" spans="9:9" x14ac:dyDescent="0.25">
      <c r="I17801" s="23"/>
    </row>
    <row r="17802" spans="9:9" x14ac:dyDescent="0.25">
      <c r="I17802" s="23"/>
    </row>
    <row r="17803" spans="9:9" x14ac:dyDescent="0.25">
      <c r="I17803" s="23"/>
    </row>
    <row r="17804" spans="9:9" x14ac:dyDescent="0.25">
      <c r="I17804" s="23"/>
    </row>
    <row r="17805" spans="9:9" x14ac:dyDescent="0.25">
      <c r="I17805" s="23"/>
    </row>
    <row r="17806" spans="9:9" x14ac:dyDescent="0.25">
      <c r="I17806" s="23"/>
    </row>
    <row r="17807" spans="9:9" x14ac:dyDescent="0.25">
      <c r="I17807" s="23"/>
    </row>
    <row r="17808" spans="9:9" x14ac:dyDescent="0.25">
      <c r="I17808" s="23"/>
    </row>
    <row r="17809" spans="9:9" x14ac:dyDescent="0.25">
      <c r="I17809" s="23"/>
    </row>
    <row r="17810" spans="9:9" x14ac:dyDescent="0.25">
      <c r="I17810" s="23"/>
    </row>
    <row r="17811" spans="9:9" x14ac:dyDescent="0.25">
      <c r="I17811" s="23"/>
    </row>
    <row r="17812" spans="9:9" x14ac:dyDescent="0.25">
      <c r="I17812" s="23"/>
    </row>
    <row r="17813" spans="9:9" x14ac:dyDescent="0.25">
      <c r="I17813" s="23"/>
    </row>
    <row r="17814" spans="9:9" x14ac:dyDescent="0.25">
      <c r="I17814" s="23"/>
    </row>
    <row r="17815" spans="9:9" x14ac:dyDescent="0.25">
      <c r="I17815" s="23"/>
    </row>
    <row r="17816" spans="9:9" x14ac:dyDescent="0.25">
      <c r="I17816" s="23"/>
    </row>
    <row r="17817" spans="9:9" x14ac:dyDescent="0.25">
      <c r="I17817" s="23"/>
    </row>
    <row r="17818" spans="9:9" x14ac:dyDescent="0.25">
      <c r="I17818" s="23"/>
    </row>
    <row r="17819" spans="9:9" x14ac:dyDescent="0.25">
      <c r="I17819" s="23"/>
    </row>
    <row r="17820" spans="9:9" x14ac:dyDescent="0.25">
      <c r="I17820" s="23"/>
    </row>
    <row r="17821" spans="9:9" x14ac:dyDescent="0.25">
      <c r="I17821" s="23"/>
    </row>
    <row r="17822" spans="9:9" x14ac:dyDescent="0.25">
      <c r="I17822" s="23"/>
    </row>
    <row r="17823" spans="9:9" x14ac:dyDescent="0.25">
      <c r="I17823" s="23"/>
    </row>
    <row r="17824" spans="9:9" x14ac:dyDescent="0.25">
      <c r="I17824" s="23"/>
    </row>
    <row r="17825" spans="9:9" x14ac:dyDescent="0.25">
      <c r="I17825" s="23"/>
    </row>
    <row r="17826" spans="9:9" x14ac:dyDescent="0.25">
      <c r="I17826" s="23"/>
    </row>
    <row r="17827" spans="9:9" x14ac:dyDescent="0.25">
      <c r="I17827" s="23"/>
    </row>
    <row r="17828" spans="9:9" x14ac:dyDescent="0.25">
      <c r="I17828" s="23"/>
    </row>
    <row r="17829" spans="9:9" x14ac:dyDescent="0.25">
      <c r="I17829" s="23"/>
    </row>
    <row r="17830" spans="9:9" x14ac:dyDescent="0.25">
      <c r="I17830" s="23"/>
    </row>
    <row r="17831" spans="9:9" x14ac:dyDescent="0.25">
      <c r="I17831" s="23"/>
    </row>
    <row r="17832" spans="9:9" x14ac:dyDescent="0.25">
      <c r="I17832" s="23"/>
    </row>
    <row r="17833" spans="9:9" x14ac:dyDescent="0.25">
      <c r="I17833" s="23"/>
    </row>
    <row r="17834" spans="9:9" x14ac:dyDescent="0.25">
      <c r="I17834" s="23"/>
    </row>
    <row r="17835" spans="9:9" x14ac:dyDescent="0.25">
      <c r="I17835" s="23"/>
    </row>
    <row r="17836" spans="9:9" x14ac:dyDescent="0.25">
      <c r="I17836" s="23"/>
    </row>
    <row r="17837" spans="9:9" x14ac:dyDescent="0.25">
      <c r="I17837" s="23"/>
    </row>
    <row r="17838" spans="9:9" x14ac:dyDescent="0.25">
      <c r="I17838" s="23"/>
    </row>
    <row r="17839" spans="9:9" x14ac:dyDescent="0.25">
      <c r="I17839" s="23"/>
    </row>
    <row r="17840" spans="9:9" x14ac:dyDescent="0.25">
      <c r="I17840" s="23"/>
    </row>
    <row r="17841" spans="9:9" x14ac:dyDescent="0.25">
      <c r="I17841" s="23"/>
    </row>
    <row r="17842" spans="9:9" x14ac:dyDescent="0.25">
      <c r="I17842" s="23"/>
    </row>
    <row r="17843" spans="9:9" x14ac:dyDescent="0.25">
      <c r="I17843" s="23"/>
    </row>
    <row r="17844" spans="9:9" x14ac:dyDescent="0.25">
      <c r="I17844" s="23"/>
    </row>
    <row r="17845" spans="9:9" x14ac:dyDescent="0.25">
      <c r="I17845" s="23"/>
    </row>
    <row r="17846" spans="9:9" x14ac:dyDescent="0.25">
      <c r="I17846" s="23"/>
    </row>
    <row r="17847" spans="9:9" x14ac:dyDescent="0.25">
      <c r="I17847" s="23"/>
    </row>
    <row r="17848" spans="9:9" x14ac:dyDescent="0.25">
      <c r="I17848" s="23"/>
    </row>
    <row r="17849" spans="9:9" x14ac:dyDescent="0.25">
      <c r="I17849" s="23"/>
    </row>
    <row r="17850" spans="9:9" x14ac:dyDescent="0.25">
      <c r="I17850" s="23"/>
    </row>
    <row r="17851" spans="9:9" x14ac:dyDescent="0.25">
      <c r="I17851" s="23"/>
    </row>
    <row r="17852" spans="9:9" x14ac:dyDescent="0.25">
      <c r="I17852" s="23"/>
    </row>
    <row r="17853" spans="9:9" x14ac:dyDescent="0.25">
      <c r="I17853" s="23"/>
    </row>
    <row r="17854" spans="9:9" x14ac:dyDescent="0.25">
      <c r="I17854" s="23"/>
    </row>
    <row r="17855" spans="9:9" x14ac:dyDescent="0.25">
      <c r="I17855" s="23"/>
    </row>
    <row r="17856" spans="9:9" x14ac:dyDescent="0.25">
      <c r="I17856" s="23"/>
    </row>
    <row r="17857" spans="9:9" x14ac:dyDescent="0.25">
      <c r="I17857" s="23"/>
    </row>
    <row r="17858" spans="9:9" x14ac:dyDescent="0.25">
      <c r="I17858" s="23"/>
    </row>
    <row r="17859" spans="9:9" x14ac:dyDescent="0.25">
      <c r="I17859" s="23"/>
    </row>
    <row r="17860" spans="9:9" x14ac:dyDescent="0.25">
      <c r="I17860" s="23"/>
    </row>
    <row r="17861" spans="9:9" x14ac:dyDescent="0.25">
      <c r="I17861" s="23"/>
    </row>
    <row r="17862" spans="9:9" x14ac:dyDescent="0.25">
      <c r="I17862" s="23"/>
    </row>
    <row r="17863" spans="9:9" x14ac:dyDescent="0.25">
      <c r="I17863" s="23"/>
    </row>
    <row r="17864" spans="9:9" x14ac:dyDescent="0.25">
      <c r="I17864" s="23"/>
    </row>
    <row r="17865" spans="9:9" x14ac:dyDescent="0.25">
      <c r="I17865" s="23"/>
    </row>
    <row r="17866" spans="9:9" x14ac:dyDescent="0.25">
      <c r="I17866" s="23"/>
    </row>
    <row r="17867" spans="9:9" x14ac:dyDescent="0.25">
      <c r="I17867" s="23"/>
    </row>
    <row r="17868" spans="9:9" x14ac:dyDescent="0.25">
      <c r="I17868" s="23"/>
    </row>
    <row r="17869" spans="9:9" x14ac:dyDescent="0.25">
      <c r="I17869" s="23"/>
    </row>
    <row r="17870" spans="9:9" x14ac:dyDescent="0.25">
      <c r="I17870" s="23"/>
    </row>
    <row r="17871" spans="9:9" x14ac:dyDescent="0.25">
      <c r="I17871" s="23"/>
    </row>
    <row r="17872" spans="9:9" x14ac:dyDescent="0.25">
      <c r="I17872" s="23"/>
    </row>
    <row r="17873" spans="9:9" x14ac:dyDescent="0.25">
      <c r="I17873" s="23"/>
    </row>
    <row r="17874" spans="9:9" x14ac:dyDescent="0.25">
      <c r="I17874" s="23"/>
    </row>
    <row r="17875" spans="9:9" x14ac:dyDescent="0.25">
      <c r="I17875" s="23"/>
    </row>
    <row r="17876" spans="9:9" x14ac:dyDescent="0.25">
      <c r="I17876" s="23"/>
    </row>
    <row r="17877" spans="9:9" x14ac:dyDescent="0.25">
      <c r="I17877" s="23"/>
    </row>
    <row r="17878" spans="9:9" x14ac:dyDescent="0.25">
      <c r="I17878" s="23"/>
    </row>
    <row r="17879" spans="9:9" x14ac:dyDescent="0.25">
      <c r="I17879" s="23"/>
    </row>
    <row r="17880" spans="9:9" x14ac:dyDescent="0.25">
      <c r="I17880" s="23"/>
    </row>
    <row r="17881" spans="9:9" x14ac:dyDescent="0.25">
      <c r="I17881" s="23"/>
    </row>
    <row r="17882" spans="9:9" x14ac:dyDescent="0.25">
      <c r="I17882" s="23"/>
    </row>
    <row r="17883" spans="9:9" x14ac:dyDescent="0.25">
      <c r="I17883" s="23"/>
    </row>
    <row r="17884" spans="9:9" x14ac:dyDescent="0.25">
      <c r="I17884" s="23"/>
    </row>
    <row r="17885" spans="9:9" x14ac:dyDescent="0.25">
      <c r="I17885" s="23"/>
    </row>
    <row r="17886" spans="9:9" x14ac:dyDescent="0.25">
      <c r="I17886" s="23"/>
    </row>
    <row r="17887" spans="9:9" x14ac:dyDescent="0.25">
      <c r="I17887" s="23"/>
    </row>
    <row r="17888" spans="9:9" x14ac:dyDescent="0.25">
      <c r="I17888" s="23"/>
    </row>
    <row r="17889" spans="9:9" x14ac:dyDescent="0.25">
      <c r="I17889" s="23"/>
    </row>
    <row r="17890" spans="9:9" x14ac:dyDescent="0.25">
      <c r="I17890" s="23"/>
    </row>
    <row r="17891" spans="9:9" x14ac:dyDescent="0.25">
      <c r="I17891" s="23"/>
    </row>
    <row r="17892" spans="9:9" x14ac:dyDescent="0.25">
      <c r="I17892" s="23"/>
    </row>
    <row r="17893" spans="9:9" x14ac:dyDescent="0.25">
      <c r="I17893" s="23"/>
    </row>
    <row r="17894" spans="9:9" x14ac:dyDescent="0.25">
      <c r="I17894" s="23"/>
    </row>
    <row r="17895" spans="9:9" x14ac:dyDescent="0.25">
      <c r="I17895" s="23"/>
    </row>
    <row r="17896" spans="9:9" x14ac:dyDescent="0.25">
      <c r="I17896" s="23"/>
    </row>
    <row r="17897" spans="9:9" x14ac:dyDescent="0.25">
      <c r="I17897" s="23"/>
    </row>
    <row r="17898" spans="9:9" x14ac:dyDescent="0.25">
      <c r="I17898" s="23"/>
    </row>
    <row r="17899" spans="9:9" x14ac:dyDescent="0.25">
      <c r="I17899" s="23"/>
    </row>
    <row r="17900" spans="9:9" x14ac:dyDescent="0.25">
      <c r="I17900" s="23"/>
    </row>
    <row r="17901" spans="9:9" x14ac:dyDescent="0.25">
      <c r="I17901" s="23"/>
    </row>
    <row r="17902" spans="9:9" x14ac:dyDescent="0.25">
      <c r="I17902" s="23"/>
    </row>
    <row r="17903" spans="9:9" x14ac:dyDescent="0.25">
      <c r="I17903" s="23"/>
    </row>
    <row r="17904" spans="9:9" x14ac:dyDescent="0.25">
      <c r="I17904" s="23"/>
    </row>
    <row r="17905" spans="9:9" x14ac:dyDescent="0.25">
      <c r="I17905" s="23"/>
    </row>
    <row r="17906" spans="9:9" x14ac:dyDescent="0.25">
      <c r="I17906" s="23"/>
    </row>
    <row r="17907" spans="9:9" x14ac:dyDescent="0.25">
      <c r="I17907" s="23"/>
    </row>
    <row r="17908" spans="9:9" x14ac:dyDescent="0.25">
      <c r="I17908" s="23"/>
    </row>
    <row r="17909" spans="9:9" x14ac:dyDescent="0.25">
      <c r="I17909" s="23"/>
    </row>
    <row r="17910" spans="9:9" x14ac:dyDescent="0.25">
      <c r="I17910" s="23"/>
    </row>
    <row r="17911" spans="9:9" x14ac:dyDescent="0.25">
      <c r="I17911" s="23"/>
    </row>
    <row r="17912" spans="9:9" x14ac:dyDescent="0.25">
      <c r="I17912" s="23"/>
    </row>
    <row r="17913" spans="9:9" x14ac:dyDescent="0.25">
      <c r="I17913" s="23"/>
    </row>
    <row r="17914" spans="9:9" x14ac:dyDescent="0.25">
      <c r="I17914" s="23"/>
    </row>
    <row r="17915" spans="9:9" x14ac:dyDescent="0.25">
      <c r="I17915" s="23"/>
    </row>
    <row r="17916" spans="9:9" x14ac:dyDescent="0.25">
      <c r="I17916" s="23"/>
    </row>
    <row r="17917" spans="9:9" x14ac:dyDescent="0.25">
      <c r="I17917" s="23"/>
    </row>
    <row r="17918" spans="9:9" x14ac:dyDescent="0.25">
      <c r="I17918" s="23"/>
    </row>
    <row r="17919" spans="9:9" x14ac:dyDescent="0.25">
      <c r="I17919" s="23"/>
    </row>
    <row r="17920" spans="9:9" x14ac:dyDescent="0.25">
      <c r="I17920" s="23"/>
    </row>
    <row r="17921" spans="9:9" x14ac:dyDescent="0.25">
      <c r="I17921" s="23"/>
    </row>
    <row r="17922" spans="9:9" x14ac:dyDescent="0.25">
      <c r="I17922" s="23"/>
    </row>
    <row r="17923" spans="9:9" x14ac:dyDescent="0.25">
      <c r="I17923" s="23"/>
    </row>
    <row r="17924" spans="9:9" x14ac:dyDescent="0.25">
      <c r="I17924" s="23"/>
    </row>
    <row r="17925" spans="9:9" x14ac:dyDescent="0.25">
      <c r="I17925" s="23"/>
    </row>
    <row r="17926" spans="9:9" x14ac:dyDescent="0.25">
      <c r="I17926" s="23"/>
    </row>
    <row r="17927" spans="9:9" x14ac:dyDescent="0.25">
      <c r="I17927" s="23"/>
    </row>
    <row r="17928" spans="9:9" x14ac:dyDescent="0.25">
      <c r="I17928" s="23"/>
    </row>
    <row r="17929" spans="9:9" x14ac:dyDescent="0.25">
      <c r="I17929" s="23"/>
    </row>
    <row r="17930" spans="9:9" x14ac:dyDescent="0.25">
      <c r="I17930" s="23"/>
    </row>
    <row r="17931" spans="9:9" x14ac:dyDescent="0.25">
      <c r="I17931" s="23"/>
    </row>
    <row r="17932" spans="9:9" x14ac:dyDescent="0.25">
      <c r="I17932" s="23"/>
    </row>
    <row r="17933" spans="9:9" x14ac:dyDescent="0.25">
      <c r="I17933" s="23"/>
    </row>
    <row r="17934" spans="9:9" x14ac:dyDescent="0.25">
      <c r="I17934" s="23"/>
    </row>
    <row r="17935" spans="9:9" x14ac:dyDescent="0.25">
      <c r="I17935" s="23"/>
    </row>
    <row r="17936" spans="9:9" x14ac:dyDescent="0.25">
      <c r="I17936" s="23"/>
    </row>
    <row r="17937" spans="9:9" x14ac:dyDescent="0.25">
      <c r="I17937" s="23"/>
    </row>
    <row r="17938" spans="9:9" x14ac:dyDescent="0.25">
      <c r="I17938" s="23"/>
    </row>
    <row r="17939" spans="9:9" x14ac:dyDescent="0.25">
      <c r="I17939" s="23"/>
    </row>
    <row r="17940" spans="9:9" x14ac:dyDescent="0.25">
      <c r="I17940" s="23"/>
    </row>
    <row r="17941" spans="9:9" x14ac:dyDescent="0.25">
      <c r="I17941" s="23"/>
    </row>
    <row r="17942" spans="9:9" x14ac:dyDescent="0.25">
      <c r="I17942" s="23"/>
    </row>
    <row r="17943" spans="9:9" x14ac:dyDescent="0.25">
      <c r="I17943" s="23"/>
    </row>
    <row r="17944" spans="9:9" x14ac:dyDescent="0.25">
      <c r="I17944" s="23"/>
    </row>
    <row r="17945" spans="9:9" x14ac:dyDescent="0.25">
      <c r="I17945" s="23"/>
    </row>
    <row r="17946" spans="9:9" x14ac:dyDescent="0.25">
      <c r="I17946" s="23"/>
    </row>
    <row r="17947" spans="9:9" x14ac:dyDescent="0.25">
      <c r="I17947" s="23"/>
    </row>
    <row r="17948" spans="9:9" x14ac:dyDescent="0.25">
      <c r="I17948" s="23"/>
    </row>
    <row r="17949" spans="9:9" x14ac:dyDescent="0.25">
      <c r="I17949" s="23"/>
    </row>
    <row r="17950" spans="9:9" x14ac:dyDescent="0.25">
      <c r="I17950" s="23"/>
    </row>
    <row r="17951" spans="9:9" x14ac:dyDescent="0.25">
      <c r="I17951" s="23"/>
    </row>
    <row r="17952" spans="9:9" x14ac:dyDescent="0.25">
      <c r="I17952" s="23"/>
    </row>
    <row r="17953" spans="9:9" x14ac:dyDescent="0.25">
      <c r="I17953" s="23"/>
    </row>
    <row r="17954" spans="9:9" x14ac:dyDescent="0.25">
      <c r="I17954" s="23"/>
    </row>
    <row r="17955" spans="9:9" x14ac:dyDescent="0.25">
      <c r="I17955" s="23"/>
    </row>
    <row r="17956" spans="9:9" x14ac:dyDescent="0.25">
      <c r="I17956" s="23"/>
    </row>
    <row r="17957" spans="9:9" x14ac:dyDescent="0.25">
      <c r="I17957" s="23"/>
    </row>
    <row r="17958" spans="9:9" x14ac:dyDescent="0.25">
      <c r="I17958" s="23"/>
    </row>
    <row r="17959" spans="9:9" x14ac:dyDescent="0.25">
      <c r="I17959" s="23"/>
    </row>
    <row r="17960" spans="9:9" x14ac:dyDescent="0.25">
      <c r="I17960" s="23"/>
    </row>
    <row r="17961" spans="9:9" x14ac:dyDescent="0.25">
      <c r="I17961" s="23"/>
    </row>
    <row r="17962" spans="9:9" x14ac:dyDescent="0.25">
      <c r="I17962" s="23"/>
    </row>
    <row r="17963" spans="9:9" x14ac:dyDescent="0.25">
      <c r="I17963" s="23"/>
    </row>
    <row r="17964" spans="9:9" x14ac:dyDescent="0.25">
      <c r="I17964" s="23"/>
    </row>
    <row r="17965" spans="9:9" x14ac:dyDescent="0.25">
      <c r="I17965" s="23"/>
    </row>
    <row r="17966" spans="9:9" x14ac:dyDescent="0.25">
      <c r="I17966" s="23"/>
    </row>
    <row r="17967" spans="9:9" x14ac:dyDescent="0.25">
      <c r="I17967" s="23"/>
    </row>
    <row r="17968" spans="9:9" x14ac:dyDescent="0.25">
      <c r="I17968" s="23"/>
    </row>
    <row r="17969" spans="9:9" x14ac:dyDescent="0.25">
      <c r="I17969" s="23"/>
    </row>
    <row r="17970" spans="9:9" x14ac:dyDescent="0.25">
      <c r="I17970" s="23"/>
    </row>
    <row r="17971" spans="9:9" x14ac:dyDescent="0.25">
      <c r="I17971" s="23"/>
    </row>
    <row r="17972" spans="9:9" x14ac:dyDescent="0.25">
      <c r="I17972" s="23"/>
    </row>
    <row r="17973" spans="9:9" x14ac:dyDescent="0.25">
      <c r="I17973" s="23"/>
    </row>
    <row r="17974" spans="9:9" x14ac:dyDescent="0.25">
      <c r="I17974" s="23"/>
    </row>
    <row r="17975" spans="9:9" x14ac:dyDescent="0.25">
      <c r="I17975" s="23"/>
    </row>
    <row r="17976" spans="9:9" x14ac:dyDescent="0.25">
      <c r="I17976" s="23"/>
    </row>
    <row r="17977" spans="9:9" x14ac:dyDescent="0.25">
      <c r="I17977" s="23"/>
    </row>
    <row r="17978" spans="9:9" x14ac:dyDescent="0.25">
      <c r="I17978" s="23"/>
    </row>
    <row r="17979" spans="9:9" x14ac:dyDescent="0.25">
      <c r="I17979" s="23"/>
    </row>
    <row r="17980" spans="9:9" x14ac:dyDescent="0.25">
      <c r="I17980" s="23"/>
    </row>
    <row r="17981" spans="9:9" x14ac:dyDescent="0.25">
      <c r="I17981" s="23"/>
    </row>
    <row r="17982" spans="9:9" x14ac:dyDescent="0.25">
      <c r="I17982" s="23"/>
    </row>
    <row r="17983" spans="9:9" x14ac:dyDescent="0.25">
      <c r="I17983" s="23"/>
    </row>
    <row r="17984" spans="9:9" x14ac:dyDescent="0.25">
      <c r="I17984" s="23"/>
    </row>
    <row r="17985" spans="9:9" x14ac:dyDescent="0.25">
      <c r="I17985" s="23"/>
    </row>
    <row r="17986" spans="9:9" x14ac:dyDescent="0.25">
      <c r="I17986" s="23"/>
    </row>
    <row r="17987" spans="9:9" x14ac:dyDescent="0.25">
      <c r="I17987" s="23"/>
    </row>
    <row r="17988" spans="9:9" x14ac:dyDescent="0.25">
      <c r="I17988" s="23"/>
    </row>
    <row r="17989" spans="9:9" x14ac:dyDescent="0.25">
      <c r="I17989" s="23"/>
    </row>
    <row r="17990" spans="9:9" x14ac:dyDescent="0.25">
      <c r="I17990" s="23"/>
    </row>
    <row r="17991" spans="9:9" x14ac:dyDescent="0.25">
      <c r="I17991" s="23"/>
    </row>
    <row r="17992" spans="9:9" x14ac:dyDescent="0.25">
      <c r="I17992" s="23"/>
    </row>
    <row r="17993" spans="9:9" x14ac:dyDescent="0.25">
      <c r="I17993" s="23"/>
    </row>
    <row r="17994" spans="9:9" x14ac:dyDescent="0.25">
      <c r="I17994" s="23"/>
    </row>
    <row r="17995" spans="9:9" x14ac:dyDescent="0.25">
      <c r="I17995" s="23"/>
    </row>
    <row r="17996" spans="9:9" x14ac:dyDescent="0.25">
      <c r="I17996" s="23"/>
    </row>
    <row r="17997" spans="9:9" x14ac:dyDescent="0.25">
      <c r="I17997" s="23"/>
    </row>
    <row r="17998" spans="9:9" x14ac:dyDescent="0.25">
      <c r="I17998" s="23"/>
    </row>
    <row r="17999" spans="9:9" x14ac:dyDescent="0.25">
      <c r="I17999" s="23"/>
    </row>
    <row r="18000" spans="9:9" x14ac:dyDescent="0.25">
      <c r="I18000" s="23"/>
    </row>
    <row r="18001" spans="9:9" x14ac:dyDescent="0.25">
      <c r="I18001" s="23"/>
    </row>
    <row r="18002" spans="9:9" x14ac:dyDescent="0.25">
      <c r="I18002" s="23"/>
    </row>
    <row r="18003" spans="9:9" x14ac:dyDescent="0.25">
      <c r="I18003" s="23"/>
    </row>
    <row r="18004" spans="9:9" x14ac:dyDescent="0.25">
      <c r="I18004" s="23"/>
    </row>
    <row r="18005" spans="9:9" x14ac:dyDescent="0.25">
      <c r="I18005" s="23"/>
    </row>
    <row r="18006" spans="9:9" x14ac:dyDescent="0.25">
      <c r="I18006" s="23"/>
    </row>
    <row r="18007" spans="9:9" x14ac:dyDescent="0.25">
      <c r="I18007" s="23"/>
    </row>
    <row r="18008" spans="9:9" x14ac:dyDescent="0.25">
      <c r="I18008" s="23"/>
    </row>
    <row r="18009" spans="9:9" x14ac:dyDescent="0.25">
      <c r="I18009" s="23"/>
    </row>
    <row r="18010" spans="9:9" x14ac:dyDescent="0.25">
      <c r="I18010" s="23"/>
    </row>
    <row r="18011" spans="9:9" x14ac:dyDescent="0.25">
      <c r="I18011" s="23"/>
    </row>
    <row r="18012" spans="9:9" x14ac:dyDescent="0.25">
      <c r="I18012" s="23"/>
    </row>
    <row r="18013" spans="9:9" x14ac:dyDescent="0.25">
      <c r="I18013" s="23"/>
    </row>
    <row r="18014" spans="9:9" x14ac:dyDescent="0.25">
      <c r="I18014" s="23"/>
    </row>
    <row r="18015" spans="9:9" x14ac:dyDescent="0.25">
      <c r="I18015" s="23"/>
    </row>
    <row r="18016" spans="9:9" x14ac:dyDescent="0.25">
      <c r="I18016" s="23"/>
    </row>
    <row r="18017" spans="9:9" x14ac:dyDescent="0.25">
      <c r="I18017" s="23"/>
    </row>
    <row r="18018" spans="9:9" x14ac:dyDescent="0.25">
      <c r="I18018" s="23"/>
    </row>
    <row r="18019" spans="9:9" x14ac:dyDescent="0.25">
      <c r="I18019" s="23"/>
    </row>
    <row r="18020" spans="9:9" x14ac:dyDescent="0.25">
      <c r="I18020" s="23"/>
    </row>
    <row r="18021" spans="9:9" x14ac:dyDescent="0.25">
      <c r="I18021" s="23"/>
    </row>
    <row r="18022" spans="9:9" x14ac:dyDescent="0.25">
      <c r="I18022" s="23"/>
    </row>
    <row r="18023" spans="9:9" x14ac:dyDescent="0.25">
      <c r="I18023" s="23"/>
    </row>
    <row r="18024" spans="9:9" x14ac:dyDescent="0.25">
      <c r="I18024" s="23"/>
    </row>
    <row r="18025" spans="9:9" x14ac:dyDescent="0.25">
      <c r="I18025" s="23"/>
    </row>
    <row r="18026" spans="9:9" x14ac:dyDescent="0.25">
      <c r="I18026" s="23"/>
    </row>
    <row r="18027" spans="9:9" x14ac:dyDescent="0.25">
      <c r="I18027" s="23"/>
    </row>
    <row r="18028" spans="9:9" x14ac:dyDescent="0.25">
      <c r="I18028" s="23"/>
    </row>
    <row r="18029" spans="9:9" x14ac:dyDescent="0.25">
      <c r="I18029" s="23"/>
    </row>
    <row r="18030" spans="9:9" x14ac:dyDescent="0.25">
      <c r="I18030" s="23"/>
    </row>
    <row r="18031" spans="9:9" x14ac:dyDescent="0.25">
      <c r="I18031" s="23"/>
    </row>
    <row r="18032" spans="9:9" x14ac:dyDescent="0.25">
      <c r="I18032" s="23"/>
    </row>
    <row r="18033" spans="9:9" x14ac:dyDescent="0.25">
      <c r="I18033" s="23"/>
    </row>
    <row r="18034" spans="9:9" x14ac:dyDescent="0.25">
      <c r="I18034" s="23"/>
    </row>
    <row r="18035" spans="9:9" x14ac:dyDescent="0.25">
      <c r="I18035" s="23"/>
    </row>
    <row r="18036" spans="9:9" x14ac:dyDescent="0.25">
      <c r="I18036" s="23"/>
    </row>
    <row r="18037" spans="9:9" x14ac:dyDescent="0.25">
      <c r="I18037" s="23"/>
    </row>
    <row r="18038" spans="9:9" x14ac:dyDescent="0.25">
      <c r="I18038" s="23"/>
    </row>
    <row r="18039" spans="9:9" x14ac:dyDescent="0.25">
      <c r="I18039" s="23"/>
    </row>
    <row r="18040" spans="9:9" x14ac:dyDescent="0.25">
      <c r="I18040" s="23"/>
    </row>
    <row r="18041" spans="9:9" x14ac:dyDescent="0.25">
      <c r="I18041" s="23"/>
    </row>
    <row r="18042" spans="9:9" x14ac:dyDescent="0.25">
      <c r="I18042" s="23"/>
    </row>
    <row r="18043" spans="9:9" x14ac:dyDescent="0.25">
      <c r="I18043" s="23"/>
    </row>
    <row r="18044" spans="9:9" x14ac:dyDescent="0.25">
      <c r="I18044" s="23"/>
    </row>
    <row r="18045" spans="9:9" x14ac:dyDescent="0.25">
      <c r="I18045" s="23"/>
    </row>
    <row r="18046" spans="9:9" x14ac:dyDescent="0.25">
      <c r="I18046" s="23"/>
    </row>
    <row r="18047" spans="9:9" x14ac:dyDescent="0.25">
      <c r="I18047" s="23"/>
    </row>
    <row r="18048" spans="9:9" x14ac:dyDescent="0.25">
      <c r="I18048" s="23"/>
    </row>
    <row r="18049" spans="9:9" x14ac:dyDescent="0.25">
      <c r="I18049" s="23"/>
    </row>
    <row r="18050" spans="9:9" x14ac:dyDescent="0.25">
      <c r="I18050" s="23"/>
    </row>
    <row r="18051" spans="9:9" x14ac:dyDescent="0.25">
      <c r="I18051" s="23"/>
    </row>
    <row r="18052" spans="9:9" x14ac:dyDescent="0.25">
      <c r="I18052" s="23"/>
    </row>
    <row r="18053" spans="9:9" x14ac:dyDescent="0.25">
      <c r="I18053" s="23"/>
    </row>
    <row r="18054" spans="9:9" x14ac:dyDescent="0.25">
      <c r="I18054" s="23"/>
    </row>
    <row r="18055" spans="9:9" x14ac:dyDescent="0.25">
      <c r="I18055" s="23"/>
    </row>
    <row r="18056" spans="9:9" x14ac:dyDescent="0.25">
      <c r="I18056" s="23"/>
    </row>
    <row r="18057" spans="9:9" x14ac:dyDescent="0.25">
      <c r="I18057" s="23"/>
    </row>
    <row r="18058" spans="9:9" x14ac:dyDescent="0.25">
      <c r="I18058" s="23"/>
    </row>
    <row r="18059" spans="9:9" x14ac:dyDescent="0.25">
      <c r="I18059" s="23"/>
    </row>
    <row r="18060" spans="9:9" x14ac:dyDescent="0.25">
      <c r="I18060" s="23"/>
    </row>
    <row r="18061" spans="9:9" x14ac:dyDescent="0.25">
      <c r="I18061" s="23"/>
    </row>
    <row r="18062" spans="9:9" x14ac:dyDescent="0.25">
      <c r="I18062" s="23"/>
    </row>
    <row r="18063" spans="9:9" x14ac:dyDescent="0.25">
      <c r="I18063" s="23"/>
    </row>
    <row r="18064" spans="9:9" x14ac:dyDescent="0.25">
      <c r="I18064" s="23"/>
    </row>
    <row r="18065" spans="9:9" x14ac:dyDescent="0.25">
      <c r="I18065" s="23"/>
    </row>
    <row r="18066" spans="9:9" x14ac:dyDescent="0.25">
      <c r="I18066" s="23"/>
    </row>
    <row r="18067" spans="9:9" x14ac:dyDescent="0.25">
      <c r="I18067" s="23"/>
    </row>
    <row r="18068" spans="9:9" x14ac:dyDescent="0.25">
      <c r="I18068" s="23"/>
    </row>
    <row r="18069" spans="9:9" x14ac:dyDescent="0.25">
      <c r="I18069" s="23"/>
    </row>
    <row r="18070" spans="9:9" x14ac:dyDescent="0.25">
      <c r="I18070" s="23"/>
    </row>
    <row r="18071" spans="9:9" x14ac:dyDescent="0.25">
      <c r="I18071" s="23"/>
    </row>
    <row r="18072" spans="9:9" x14ac:dyDescent="0.25">
      <c r="I18072" s="23"/>
    </row>
    <row r="18073" spans="9:9" x14ac:dyDescent="0.25">
      <c r="I18073" s="23"/>
    </row>
    <row r="18074" spans="9:9" x14ac:dyDescent="0.25">
      <c r="I18074" s="23"/>
    </row>
    <row r="18075" spans="9:9" x14ac:dyDescent="0.25">
      <c r="I18075" s="23"/>
    </row>
    <row r="18076" spans="9:9" x14ac:dyDescent="0.25">
      <c r="I18076" s="23"/>
    </row>
    <row r="18077" spans="9:9" x14ac:dyDescent="0.25">
      <c r="I18077" s="23"/>
    </row>
    <row r="18078" spans="9:9" x14ac:dyDescent="0.25">
      <c r="I18078" s="23"/>
    </row>
    <row r="18079" spans="9:9" x14ac:dyDescent="0.25">
      <c r="I18079" s="23"/>
    </row>
    <row r="18080" spans="9:9" x14ac:dyDescent="0.25">
      <c r="I18080" s="23"/>
    </row>
    <row r="18081" spans="9:9" x14ac:dyDescent="0.25">
      <c r="I18081" s="23"/>
    </row>
    <row r="18082" spans="9:9" x14ac:dyDescent="0.25">
      <c r="I18082" s="23"/>
    </row>
    <row r="18083" spans="9:9" x14ac:dyDescent="0.25">
      <c r="I18083" s="23"/>
    </row>
    <row r="18084" spans="9:9" x14ac:dyDescent="0.25">
      <c r="I18084" s="23"/>
    </row>
    <row r="18085" spans="9:9" x14ac:dyDescent="0.25">
      <c r="I18085" s="23"/>
    </row>
    <row r="18086" spans="9:9" x14ac:dyDescent="0.25">
      <c r="I18086" s="23"/>
    </row>
    <row r="18087" spans="9:9" x14ac:dyDescent="0.25">
      <c r="I18087" s="23"/>
    </row>
    <row r="18088" spans="9:9" x14ac:dyDescent="0.25">
      <c r="I18088" s="23"/>
    </row>
    <row r="18089" spans="9:9" x14ac:dyDescent="0.25">
      <c r="I18089" s="23"/>
    </row>
    <row r="18090" spans="9:9" x14ac:dyDescent="0.25">
      <c r="I18090" s="23"/>
    </row>
    <row r="18091" spans="9:9" x14ac:dyDescent="0.25">
      <c r="I18091" s="23"/>
    </row>
    <row r="18092" spans="9:9" x14ac:dyDescent="0.25">
      <c r="I18092" s="23"/>
    </row>
    <row r="18093" spans="9:9" x14ac:dyDescent="0.25">
      <c r="I18093" s="23"/>
    </row>
    <row r="18094" spans="9:9" x14ac:dyDescent="0.25">
      <c r="I18094" s="23"/>
    </row>
    <row r="18095" spans="9:9" x14ac:dyDescent="0.25">
      <c r="I18095" s="23"/>
    </row>
    <row r="18096" spans="9:9" x14ac:dyDescent="0.25">
      <c r="I18096" s="23"/>
    </row>
    <row r="18097" spans="9:9" x14ac:dyDescent="0.25">
      <c r="I18097" s="23"/>
    </row>
    <row r="18098" spans="9:9" x14ac:dyDescent="0.25">
      <c r="I18098" s="23"/>
    </row>
    <row r="18099" spans="9:9" x14ac:dyDescent="0.25">
      <c r="I18099" s="23"/>
    </row>
    <row r="18100" spans="9:9" x14ac:dyDescent="0.25">
      <c r="I18100" s="23"/>
    </row>
    <row r="18101" spans="9:9" x14ac:dyDescent="0.25">
      <c r="I18101" s="23"/>
    </row>
    <row r="18102" spans="9:9" x14ac:dyDescent="0.25">
      <c r="I18102" s="23"/>
    </row>
    <row r="18103" spans="9:9" x14ac:dyDescent="0.25">
      <c r="I18103" s="23"/>
    </row>
    <row r="18104" spans="9:9" x14ac:dyDescent="0.25">
      <c r="I18104" s="23"/>
    </row>
    <row r="18105" spans="9:9" x14ac:dyDescent="0.25">
      <c r="I18105" s="23"/>
    </row>
    <row r="18106" spans="9:9" x14ac:dyDescent="0.25">
      <c r="I18106" s="23"/>
    </row>
    <row r="18107" spans="9:9" x14ac:dyDescent="0.25">
      <c r="I18107" s="23"/>
    </row>
    <row r="18108" spans="9:9" x14ac:dyDescent="0.25">
      <c r="I18108" s="23"/>
    </row>
    <row r="18109" spans="9:9" x14ac:dyDescent="0.25">
      <c r="I18109" s="23"/>
    </row>
    <row r="18110" spans="9:9" x14ac:dyDescent="0.25">
      <c r="I18110" s="23"/>
    </row>
    <row r="18111" spans="9:9" x14ac:dyDescent="0.25">
      <c r="I18111" s="23"/>
    </row>
    <row r="18112" spans="9:9" x14ac:dyDescent="0.25">
      <c r="I18112" s="23"/>
    </row>
    <row r="18113" spans="9:9" x14ac:dyDescent="0.25">
      <c r="I18113" s="23"/>
    </row>
    <row r="18114" spans="9:9" x14ac:dyDescent="0.25">
      <c r="I18114" s="23"/>
    </row>
    <row r="18115" spans="9:9" x14ac:dyDescent="0.25">
      <c r="I18115" s="23"/>
    </row>
    <row r="18116" spans="9:9" x14ac:dyDescent="0.25">
      <c r="I18116" s="23"/>
    </row>
    <row r="18117" spans="9:9" x14ac:dyDescent="0.25">
      <c r="I18117" s="23"/>
    </row>
    <row r="18118" spans="9:9" x14ac:dyDescent="0.25">
      <c r="I18118" s="23"/>
    </row>
    <row r="18119" spans="9:9" x14ac:dyDescent="0.25">
      <c r="I18119" s="23"/>
    </row>
    <row r="18120" spans="9:9" x14ac:dyDescent="0.25">
      <c r="I18120" s="23"/>
    </row>
    <row r="18121" spans="9:9" x14ac:dyDescent="0.25">
      <c r="I18121" s="23"/>
    </row>
    <row r="18122" spans="9:9" x14ac:dyDescent="0.25">
      <c r="I18122" s="23"/>
    </row>
    <row r="18123" spans="9:9" x14ac:dyDescent="0.25">
      <c r="I18123" s="23"/>
    </row>
    <row r="18124" spans="9:9" x14ac:dyDescent="0.25">
      <c r="I18124" s="23"/>
    </row>
    <row r="18125" spans="9:9" x14ac:dyDescent="0.25">
      <c r="I18125" s="23"/>
    </row>
    <row r="18126" spans="9:9" x14ac:dyDescent="0.25">
      <c r="I18126" s="23"/>
    </row>
    <row r="18127" spans="9:9" x14ac:dyDescent="0.25">
      <c r="I18127" s="23"/>
    </row>
    <row r="18128" spans="9:9" x14ac:dyDescent="0.25">
      <c r="I18128" s="23"/>
    </row>
    <row r="18129" spans="9:9" x14ac:dyDescent="0.25">
      <c r="I18129" s="23"/>
    </row>
    <row r="18130" spans="9:9" x14ac:dyDescent="0.25">
      <c r="I18130" s="23"/>
    </row>
    <row r="18131" spans="9:9" x14ac:dyDescent="0.25">
      <c r="I18131" s="23"/>
    </row>
    <row r="18132" spans="9:9" x14ac:dyDescent="0.25">
      <c r="I18132" s="23"/>
    </row>
    <row r="18133" spans="9:9" x14ac:dyDescent="0.25">
      <c r="I18133" s="23"/>
    </row>
    <row r="18134" spans="9:9" x14ac:dyDescent="0.25">
      <c r="I18134" s="23"/>
    </row>
    <row r="18135" spans="9:9" x14ac:dyDescent="0.25">
      <c r="I18135" s="23"/>
    </row>
    <row r="18136" spans="9:9" x14ac:dyDescent="0.25">
      <c r="I18136" s="23"/>
    </row>
    <row r="18137" spans="9:9" x14ac:dyDescent="0.25">
      <c r="I18137" s="23"/>
    </row>
    <row r="18138" spans="9:9" x14ac:dyDescent="0.25">
      <c r="I18138" s="23"/>
    </row>
    <row r="18139" spans="9:9" x14ac:dyDescent="0.25">
      <c r="I18139" s="23"/>
    </row>
    <row r="18140" spans="9:9" x14ac:dyDescent="0.25">
      <c r="I18140" s="23"/>
    </row>
    <row r="18141" spans="9:9" x14ac:dyDescent="0.25">
      <c r="I18141" s="23"/>
    </row>
    <row r="18142" spans="9:9" x14ac:dyDescent="0.25">
      <c r="I18142" s="23"/>
    </row>
    <row r="18143" spans="9:9" x14ac:dyDescent="0.25">
      <c r="I18143" s="23"/>
    </row>
    <row r="18144" spans="9:9" x14ac:dyDescent="0.25">
      <c r="I18144" s="23"/>
    </row>
    <row r="18145" spans="9:9" x14ac:dyDescent="0.25">
      <c r="I18145" s="23"/>
    </row>
    <row r="18146" spans="9:9" x14ac:dyDescent="0.25">
      <c r="I18146" s="23"/>
    </row>
    <row r="18147" spans="9:9" x14ac:dyDescent="0.25">
      <c r="I18147" s="23"/>
    </row>
    <row r="18148" spans="9:9" x14ac:dyDescent="0.25">
      <c r="I18148" s="23"/>
    </row>
    <row r="18149" spans="9:9" x14ac:dyDescent="0.25">
      <c r="I18149" s="23"/>
    </row>
    <row r="18150" spans="9:9" x14ac:dyDescent="0.25">
      <c r="I18150" s="23"/>
    </row>
    <row r="18151" spans="9:9" x14ac:dyDescent="0.25">
      <c r="I18151" s="23"/>
    </row>
    <row r="18152" spans="9:9" x14ac:dyDescent="0.25">
      <c r="I18152" s="23"/>
    </row>
    <row r="18153" spans="9:9" x14ac:dyDescent="0.25">
      <c r="I18153" s="23"/>
    </row>
    <row r="18154" spans="9:9" x14ac:dyDescent="0.25">
      <c r="I18154" s="23"/>
    </row>
    <row r="18155" spans="9:9" x14ac:dyDescent="0.25">
      <c r="I18155" s="23"/>
    </row>
    <row r="18156" spans="9:9" x14ac:dyDescent="0.25">
      <c r="I18156" s="23"/>
    </row>
    <row r="18157" spans="9:9" x14ac:dyDescent="0.25">
      <c r="I18157" s="23"/>
    </row>
    <row r="18158" spans="9:9" x14ac:dyDescent="0.25">
      <c r="I18158" s="23"/>
    </row>
    <row r="18159" spans="9:9" x14ac:dyDescent="0.25">
      <c r="I18159" s="23"/>
    </row>
    <row r="18160" spans="9:9" x14ac:dyDescent="0.25">
      <c r="I18160" s="23"/>
    </row>
    <row r="18161" spans="9:9" x14ac:dyDescent="0.25">
      <c r="I18161" s="23"/>
    </row>
    <row r="18162" spans="9:9" x14ac:dyDescent="0.25">
      <c r="I18162" s="23"/>
    </row>
    <row r="18163" spans="9:9" x14ac:dyDescent="0.25">
      <c r="I18163" s="23"/>
    </row>
    <row r="18164" spans="9:9" x14ac:dyDescent="0.25">
      <c r="I18164" s="23"/>
    </row>
    <row r="18165" spans="9:9" x14ac:dyDescent="0.25">
      <c r="I18165" s="23"/>
    </row>
    <row r="18166" spans="9:9" x14ac:dyDescent="0.25">
      <c r="I18166" s="23"/>
    </row>
    <row r="18167" spans="9:9" x14ac:dyDescent="0.25">
      <c r="I18167" s="23"/>
    </row>
    <row r="18168" spans="9:9" x14ac:dyDescent="0.25">
      <c r="I18168" s="23"/>
    </row>
    <row r="18169" spans="9:9" x14ac:dyDescent="0.25">
      <c r="I18169" s="23"/>
    </row>
    <row r="18170" spans="9:9" x14ac:dyDescent="0.25">
      <c r="I18170" s="23"/>
    </row>
    <row r="18171" spans="9:9" x14ac:dyDescent="0.25">
      <c r="I18171" s="23"/>
    </row>
    <row r="18172" spans="9:9" x14ac:dyDescent="0.25">
      <c r="I18172" s="23"/>
    </row>
    <row r="18173" spans="9:9" x14ac:dyDescent="0.25">
      <c r="I18173" s="23"/>
    </row>
    <row r="18174" spans="9:9" x14ac:dyDescent="0.25">
      <c r="I18174" s="23"/>
    </row>
    <row r="18175" spans="9:9" x14ac:dyDescent="0.25">
      <c r="I18175" s="23"/>
    </row>
    <row r="18176" spans="9:9" x14ac:dyDescent="0.25">
      <c r="I18176" s="23"/>
    </row>
    <row r="18177" spans="9:9" x14ac:dyDescent="0.25">
      <c r="I18177" s="23"/>
    </row>
    <row r="18178" spans="9:9" x14ac:dyDescent="0.25">
      <c r="I18178" s="23"/>
    </row>
    <row r="18179" spans="9:9" x14ac:dyDescent="0.25">
      <c r="I18179" s="23"/>
    </row>
    <row r="18180" spans="9:9" x14ac:dyDescent="0.25">
      <c r="I18180" s="23"/>
    </row>
    <row r="18181" spans="9:9" x14ac:dyDescent="0.25">
      <c r="I18181" s="23"/>
    </row>
    <row r="18182" spans="9:9" x14ac:dyDescent="0.25">
      <c r="I18182" s="23"/>
    </row>
    <row r="18183" spans="9:9" x14ac:dyDescent="0.25">
      <c r="I18183" s="23"/>
    </row>
    <row r="18184" spans="9:9" x14ac:dyDescent="0.25">
      <c r="I18184" s="23"/>
    </row>
    <row r="18185" spans="9:9" x14ac:dyDescent="0.25">
      <c r="I18185" s="23"/>
    </row>
    <row r="18186" spans="9:9" x14ac:dyDescent="0.25">
      <c r="I18186" s="23"/>
    </row>
    <row r="18187" spans="9:9" x14ac:dyDescent="0.25">
      <c r="I18187" s="23"/>
    </row>
    <row r="18188" spans="9:9" x14ac:dyDescent="0.25">
      <c r="I18188" s="23"/>
    </row>
    <row r="18189" spans="9:9" x14ac:dyDescent="0.25">
      <c r="I18189" s="23"/>
    </row>
    <row r="18190" spans="9:9" x14ac:dyDescent="0.25">
      <c r="I18190" s="23"/>
    </row>
    <row r="18191" spans="9:9" x14ac:dyDescent="0.25">
      <c r="I18191" s="23"/>
    </row>
    <row r="18192" spans="9:9" x14ac:dyDescent="0.25">
      <c r="I18192" s="23"/>
    </row>
    <row r="18193" spans="9:9" x14ac:dyDescent="0.25">
      <c r="I18193" s="23"/>
    </row>
    <row r="18194" spans="9:9" x14ac:dyDescent="0.25">
      <c r="I18194" s="23"/>
    </row>
    <row r="18195" spans="9:9" x14ac:dyDescent="0.25">
      <c r="I18195" s="23"/>
    </row>
    <row r="18196" spans="9:9" x14ac:dyDescent="0.25">
      <c r="I18196" s="23"/>
    </row>
    <row r="18197" spans="9:9" x14ac:dyDescent="0.25">
      <c r="I18197" s="23"/>
    </row>
    <row r="18198" spans="9:9" x14ac:dyDescent="0.25">
      <c r="I18198" s="23"/>
    </row>
    <row r="18199" spans="9:9" x14ac:dyDescent="0.25">
      <c r="I18199" s="23"/>
    </row>
    <row r="18200" spans="9:9" x14ac:dyDescent="0.25">
      <c r="I18200" s="23"/>
    </row>
    <row r="18201" spans="9:9" x14ac:dyDescent="0.25">
      <c r="I18201" s="23"/>
    </row>
    <row r="18202" spans="9:9" x14ac:dyDescent="0.25">
      <c r="I18202" s="23"/>
    </row>
    <row r="18203" spans="9:9" x14ac:dyDescent="0.25">
      <c r="I18203" s="23"/>
    </row>
    <row r="18204" spans="9:9" x14ac:dyDescent="0.25">
      <c r="I18204" s="23"/>
    </row>
    <row r="18205" spans="9:9" x14ac:dyDescent="0.25">
      <c r="I18205" s="23"/>
    </row>
    <row r="18206" spans="9:9" x14ac:dyDescent="0.25">
      <c r="I18206" s="23"/>
    </row>
    <row r="18207" spans="9:9" x14ac:dyDescent="0.25">
      <c r="I18207" s="23"/>
    </row>
    <row r="18208" spans="9:9" x14ac:dyDescent="0.25">
      <c r="I18208" s="23"/>
    </row>
    <row r="18209" spans="9:9" x14ac:dyDescent="0.25">
      <c r="I18209" s="23"/>
    </row>
    <row r="18210" spans="9:9" x14ac:dyDescent="0.25">
      <c r="I18210" s="23"/>
    </row>
    <row r="18211" spans="9:9" x14ac:dyDescent="0.25">
      <c r="I18211" s="23"/>
    </row>
    <row r="18212" spans="9:9" x14ac:dyDescent="0.25">
      <c r="I18212" s="23"/>
    </row>
    <row r="18213" spans="9:9" x14ac:dyDescent="0.25">
      <c r="I18213" s="23"/>
    </row>
    <row r="18214" spans="9:9" x14ac:dyDescent="0.25">
      <c r="I18214" s="23"/>
    </row>
    <row r="18215" spans="9:9" x14ac:dyDescent="0.25">
      <c r="I18215" s="23"/>
    </row>
    <row r="18216" spans="9:9" x14ac:dyDescent="0.25">
      <c r="I18216" s="23"/>
    </row>
    <row r="18217" spans="9:9" x14ac:dyDescent="0.25">
      <c r="I18217" s="23"/>
    </row>
    <row r="18218" spans="9:9" x14ac:dyDescent="0.25">
      <c r="I18218" s="23"/>
    </row>
    <row r="18219" spans="9:9" x14ac:dyDescent="0.25">
      <c r="I18219" s="23"/>
    </row>
    <row r="18220" spans="9:9" x14ac:dyDescent="0.25">
      <c r="I18220" s="23"/>
    </row>
    <row r="18221" spans="9:9" x14ac:dyDescent="0.25">
      <c r="I18221" s="23"/>
    </row>
    <row r="18222" spans="9:9" x14ac:dyDescent="0.25">
      <c r="I18222" s="23"/>
    </row>
    <row r="18223" spans="9:9" x14ac:dyDescent="0.25">
      <c r="I18223" s="23"/>
    </row>
    <row r="18224" spans="9:9" x14ac:dyDescent="0.25">
      <c r="I18224" s="23"/>
    </row>
    <row r="18225" spans="9:9" x14ac:dyDescent="0.25">
      <c r="I18225" s="23"/>
    </row>
    <row r="18226" spans="9:9" x14ac:dyDescent="0.25">
      <c r="I18226" s="23"/>
    </row>
    <row r="18227" spans="9:9" x14ac:dyDescent="0.25">
      <c r="I18227" s="23"/>
    </row>
    <row r="18228" spans="9:9" x14ac:dyDescent="0.25">
      <c r="I18228" s="23"/>
    </row>
    <row r="18229" spans="9:9" x14ac:dyDescent="0.25">
      <c r="I18229" s="23"/>
    </row>
    <row r="18230" spans="9:9" x14ac:dyDescent="0.25">
      <c r="I18230" s="23"/>
    </row>
    <row r="18231" spans="9:9" x14ac:dyDescent="0.25">
      <c r="I18231" s="23"/>
    </row>
    <row r="18232" spans="9:9" x14ac:dyDescent="0.25">
      <c r="I18232" s="23"/>
    </row>
    <row r="18233" spans="9:9" x14ac:dyDescent="0.25">
      <c r="I18233" s="23"/>
    </row>
    <row r="18234" spans="9:9" x14ac:dyDescent="0.25">
      <c r="I18234" s="23"/>
    </row>
    <row r="18235" spans="9:9" x14ac:dyDescent="0.25">
      <c r="I18235" s="23"/>
    </row>
    <row r="18236" spans="9:9" x14ac:dyDescent="0.25">
      <c r="I18236" s="23"/>
    </row>
    <row r="18237" spans="9:9" x14ac:dyDescent="0.25">
      <c r="I18237" s="23"/>
    </row>
    <row r="18238" spans="9:9" x14ac:dyDescent="0.25">
      <c r="I18238" s="23"/>
    </row>
    <row r="18239" spans="9:9" x14ac:dyDescent="0.25">
      <c r="I18239" s="23"/>
    </row>
    <row r="18240" spans="9:9" x14ac:dyDescent="0.25">
      <c r="I18240" s="23"/>
    </row>
    <row r="18241" spans="9:9" x14ac:dyDescent="0.25">
      <c r="I18241" s="23"/>
    </row>
    <row r="18242" spans="9:9" x14ac:dyDescent="0.25">
      <c r="I18242" s="23"/>
    </row>
    <row r="18243" spans="9:9" x14ac:dyDescent="0.25">
      <c r="I18243" s="23"/>
    </row>
    <row r="18244" spans="9:9" x14ac:dyDescent="0.25">
      <c r="I18244" s="23"/>
    </row>
    <row r="18245" spans="9:9" x14ac:dyDescent="0.25">
      <c r="I18245" s="23"/>
    </row>
    <row r="18246" spans="9:9" x14ac:dyDescent="0.25">
      <c r="I18246" s="23"/>
    </row>
    <row r="18247" spans="9:9" x14ac:dyDescent="0.25">
      <c r="I18247" s="23"/>
    </row>
    <row r="18248" spans="9:9" x14ac:dyDescent="0.25">
      <c r="I18248" s="23"/>
    </row>
    <row r="18249" spans="9:9" x14ac:dyDescent="0.25">
      <c r="I18249" s="23"/>
    </row>
    <row r="18250" spans="9:9" x14ac:dyDescent="0.25">
      <c r="I18250" s="23"/>
    </row>
    <row r="18251" spans="9:9" x14ac:dyDescent="0.25">
      <c r="I18251" s="23"/>
    </row>
    <row r="18252" spans="9:9" x14ac:dyDescent="0.25">
      <c r="I18252" s="23"/>
    </row>
    <row r="18253" spans="9:9" x14ac:dyDescent="0.25">
      <c r="I18253" s="23"/>
    </row>
    <row r="18254" spans="9:9" x14ac:dyDescent="0.25">
      <c r="I18254" s="23"/>
    </row>
    <row r="18255" spans="9:9" x14ac:dyDescent="0.25">
      <c r="I18255" s="23"/>
    </row>
    <row r="18256" spans="9:9" x14ac:dyDescent="0.25">
      <c r="I18256" s="23"/>
    </row>
    <row r="18257" spans="9:9" x14ac:dyDescent="0.25">
      <c r="I18257" s="23"/>
    </row>
    <row r="18258" spans="9:9" x14ac:dyDescent="0.25">
      <c r="I18258" s="23"/>
    </row>
    <row r="18259" spans="9:9" x14ac:dyDescent="0.25">
      <c r="I18259" s="23"/>
    </row>
    <row r="18260" spans="9:9" x14ac:dyDescent="0.25">
      <c r="I18260" s="23"/>
    </row>
    <row r="18261" spans="9:9" x14ac:dyDescent="0.25">
      <c r="I18261" s="23"/>
    </row>
    <row r="18262" spans="9:9" x14ac:dyDescent="0.25">
      <c r="I18262" s="23"/>
    </row>
    <row r="18263" spans="9:9" x14ac:dyDescent="0.25">
      <c r="I18263" s="23"/>
    </row>
    <row r="18264" spans="9:9" x14ac:dyDescent="0.25">
      <c r="I18264" s="23"/>
    </row>
    <row r="18265" spans="9:9" x14ac:dyDescent="0.25">
      <c r="I18265" s="23"/>
    </row>
    <row r="18266" spans="9:9" x14ac:dyDescent="0.25">
      <c r="I18266" s="23"/>
    </row>
    <row r="18267" spans="9:9" x14ac:dyDescent="0.25">
      <c r="I18267" s="23"/>
    </row>
    <row r="18268" spans="9:9" x14ac:dyDescent="0.25">
      <c r="I18268" s="23"/>
    </row>
    <row r="18269" spans="9:9" x14ac:dyDescent="0.25">
      <c r="I18269" s="23"/>
    </row>
    <row r="18270" spans="9:9" x14ac:dyDescent="0.25">
      <c r="I18270" s="23"/>
    </row>
    <row r="18271" spans="9:9" x14ac:dyDescent="0.25">
      <c r="I18271" s="23"/>
    </row>
    <row r="18272" spans="9:9" x14ac:dyDescent="0.25">
      <c r="I18272" s="23"/>
    </row>
    <row r="18273" spans="9:9" x14ac:dyDescent="0.25">
      <c r="I18273" s="23"/>
    </row>
    <row r="18274" spans="9:9" x14ac:dyDescent="0.25">
      <c r="I18274" s="23"/>
    </row>
    <row r="18275" spans="9:9" x14ac:dyDescent="0.25">
      <c r="I18275" s="23"/>
    </row>
    <row r="18276" spans="9:9" x14ac:dyDescent="0.25">
      <c r="I18276" s="23"/>
    </row>
    <row r="18277" spans="9:9" x14ac:dyDescent="0.25">
      <c r="I18277" s="23"/>
    </row>
    <row r="18278" spans="9:9" x14ac:dyDescent="0.25">
      <c r="I18278" s="23"/>
    </row>
    <row r="18279" spans="9:9" x14ac:dyDescent="0.25">
      <c r="I18279" s="23"/>
    </row>
    <row r="18280" spans="9:9" x14ac:dyDescent="0.25">
      <c r="I18280" s="23"/>
    </row>
    <row r="18281" spans="9:9" x14ac:dyDescent="0.25">
      <c r="I18281" s="23"/>
    </row>
    <row r="18282" spans="9:9" x14ac:dyDescent="0.25">
      <c r="I18282" s="23"/>
    </row>
    <row r="18283" spans="9:9" x14ac:dyDescent="0.25">
      <c r="I18283" s="23"/>
    </row>
    <row r="18284" spans="9:9" x14ac:dyDescent="0.25">
      <c r="I18284" s="23"/>
    </row>
    <row r="18285" spans="9:9" x14ac:dyDescent="0.25">
      <c r="I18285" s="23"/>
    </row>
    <row r="18286" spans="9:9" x14ac:dyDescent="0.25">
      <c r="I18286" s="23"/>
    </row>
    <row r="18287" spans="9:9" x14ac:dyDescent="0.25">
      <c r="I18287" s="23"/>
    </row>
    <row r="18288" spans="9:9" x14ac:dyDescent="0.25">
      <c r="I18288" s="23"/>
    </row>
    <row r="18289" spans="9:9" x14ac:dyDescent="0.25">
      <c r="I18289" s="23"/>
    </row>
    <row r="18290" spans="9:9" x14ac:dyDescent="0.25">
      <c r="I18290" s="23"/>
    </row>
    <row r="18291" spans="9:9" x14ac:dyDescent="0.25">
      <c r="I18291" s="23"/>
    </row>
    <row r="18292" spans="9:9" x14ac:dyDescent="0.25">
      <c r="I18292" s="23"/>
    </row>
    <row r="18293" spans="9:9" x14ac:dyDescent="0.25">
      <c r="I18293" s="23"/>
    </row>
    <row r="18294" spans="9:9" x14ac:dyDescent="0.25">
      <c r="I18294" s="23"/>
    </row>
    <row r="18295" spans="9:9" x14ac:dyDescent="0.25">
      <c r="I18295" s="23"/>
    </row>
    <row r="18296" spans="9:9" x14ac:dyDescent="0.25">
      <c r="I18296" s="23"/>
    </row>
    <row r="18297" spans="9:9" x14ac:dyDescent="0.25">
      <c r="I18297" s="23"/>
    </row>
    <row r="18298" spans="9:9" x14ac:dyDescent="0.25">
      <c r="I18298" s="23"/>
    </row>
    <row r="18299" spans="9:9" x14ac:dyDescent="0.25">
      <c r="I18299" s="23"/>
    </row>
    <row r="18300" spans="9:9" x14ac:dyDescent="0.25">
      <c r="I18300" s="23"/>
    </row>
    <row r="18301" spans="9:9" x14ac:dyDescent="0.25">
      <c r="I18301" s="23"/>
    </row>
    <row r="18302" spans="9:9" x14ac:dyDescent="0.25">
      <c r="I18302" s="23"/>
    </row>
    <row r="18303" spans="9:9" x14ac:dyDescent="0.25">
      <c r="I18303" s="23"/>
    </row>
    <row r="18304" spans="9:9" x14ac:dyDescent="0.25">
      <c r="I18304" s="23"/>
    </row>
    <row r="18305" spans="9:9" x14ac:dyDescent="0.25">
      <c r="I18305" s="23"/>
    </row>
    <row r="18306" spans="9:9" x14ac:dyDescent="0.25">
      <c r="I18306" s="23"/>
    </row>
    <row r="18307" spans="9:9" x14ac:dyDescent="0.25">
      <c r="I18307" s="23"/>
    </row>
    <row r="18308" spans="9:9" x14ac:dyDescent="0.25">
      <c r="I18308" s="23"/>
    </row>
    <row r="18309" spans="9:9" x14ac:dyDescent="0.25">
      <c r="I18309" s="23"/>
    </row>
    <row r="18310" spans="9:9" x14ac:dyDescent="0.25">
      <c r="I18310" s="23"/>
    </row>
    <row r="18311" spans="9:9" x14ac:dyDescent="0.25">
      <c r="I18311" s="23"/>
    </row>
    <row r="18312" spans="9:9" x14ac:dyDescent="0.25">
      <c r="I18312" s="23"/>
    </row>
    <row r="18313" spans="9:9" x14ac:dyDescent="0.25">
      <c r="I18313" s="23"/>
    </row>
    <row r="18314" spans="9:9" x14ac:dyDescent="0.25">
      <c r="I18314" s="23"/>
    </row>
    <row r="18315" spans="9:9" x14ac:dyDescent="0.25">
      <c r="I18315" s="23"/>
    </row>
    <row r="18316" spans="9:9" x14ac:dyDescent="0.25">
      <c r="I18316" s="23"/>
    </row>
    <row r="18317" spans="9:9" x14ac:dyDescent="0.25">
      <c r="I18317" s="23"/>
    </row>
    <row r="18318" spans="9:9" x14ac:dyDescent="0.25">
      <c r="I18318" s="23"/>
    </row>
    <row r="18319" spans="9:9" x14ac:dyDescent="0.25">
      <c r="I18319" s="23"/>
    </row>
    <row r="18320" spans="9:9" x14ac:dyDescent="0.25">
      <c r="I18320" s="23"/>
    </row>
    <row r="18321" spans="9:9" x14ac:dyDescent="0.25">
      <c r="I18321" s="23"/>
    </row>
    <row r="18322" spans="9:9" x14ac:dyDescent="0.25">
      <c r="I18322" s="23"/>
    </row>
    <row r="18323" spans="9:9" x14ac:dyDescent="0.25">
      <c r="I18323" s="23"/>
    </row>
    <row r="18324" spans="9:9" x14ac:dyDescent="0.25">
      <c r="I18324" s="23"/>
    </row>
    <row r="18325" spans="9:9" x14ac:dyDescent="0.25">
      <c r="I18325" s="23"/>
    </row>
    <row r="18326" spans="9:9" x14ac:dyDescent="0.25">
      <c r="I18326" s="23"/>
    </row>
    <row r="18327" spans="9:9" x14ac:dyDescent="0.25">
      <c r="I18327" s="23"/>
    </row>
    <row r="18328" spans="9:9" x14ac:dyDescent="0.25">
      <c r="I18328" s="23"/>
    </row>
    <row r="18329" spans="9:9" x14ac:dyDescent="0.25">
      <c r="I18329" s="23"/>
    </row>
    <row r="18330" spans="9:9" x14ac:dyDescent="0.25">
      <c r="I18330" s="23"/>
    </row>
    <row r="18331" spans="9:9" x14ac:dyDescent="0.25">
      <c r="I18331" s="23"/>
    </row>
    <row r="18332" spans="9:9" x14ac:dyDescent="0.25">
      <c r="I18332" s="23"/>
    </row>
    <row r="18333" spans="9:9" x14ac:dyDescent="0.25">
      <c r="I18333" s="23"/>
    </row>
    <row r="18334" spans="9:9" x14ac:dyDescent="0.25">
      <c r="I18334" s="23"/>
    </row>
    <row r="18335" spans="9:9" x14ac:dyDescent="0.25">
      <c r="I18335" s="23"/>
    </row>
    <row r="18336" spans="9:9" x14ac:dyDescent="0.25">
      <c r="I18336" s="23"/>
    </row>
    <row r="18337" spans="9:9" x14ac:dyDescent="0.25">
      <c r="I18337" s="23"/>
    </row>
    <row r="18338" spans="9:9" x14ac:dyDescent="0.25">
      <c r="I18338" s="23"/>
    </row>
    <row r="18339" spans="9:9" x14ac:dyDescent="0.25">
      <c r="I18339" s="23"/>
    </row>
    <row r="18340" spans="9:9" x14ac:dyDescent="0.25">
      <c r="I18340" s="23"/>
    </row>
    <row r="18341" spans="9:9" x14ac:dyDescent="0.25">
      <c r="I18341" s="23"/>
    </row>
    <row r="18342" spans="9:9" x14ac:dyDescent="0.25">
      <c r="I18342" s="23"/>
    </row>
    <row r="18343" spans="9:9" x14ac:dyDescent="0.25">
      <c r="I18343" s="23"/>
    </row>
    <row r="18344" spans="9:9" x14ac:dyDescent="0.25">
      <c r="I18344" s="23"/>
    </row>
    <row r="18345" spans="9:9" x14ac:dyDescent="0.25">
      <c r="I18345" s="23"/>
    </row>
    <row r="18346" spans="9:9" x14ac:dyDescent="0.25">
      <c r="I18346" s="23"/>
    </row>
    <row r="18347" spans="9:9" x14ac:dyDescent="0.25">
      <c r="I18347" s="23"/>
    </row>
    <row r="18348" spans="9:9" x14ac:dyDescent="0.25">
      <c r="I18348" s="23"/>
    </row>
    <row r="18349" spans="9:9" x14ac:dyDescent="0.25">
      <c r="I18349" s="23"/>
    </row>
    <row r="18350" spans="9:9" x14ac:dyDescent="0.25">
      <c r="I18350" s="23"/>
    </row>
    <row r="18351" spans="9:9" x14ac:dyDescent="0.25">
      <c r="I18351" s="23"/>
    </row>
    <row r="18352" spans="9:9" x14ac:dyDescent="0.25">
      <c r="I18352" s="23"/>
    </row>
    <row r="18353" spans="9:9" x14ac:dyDescent="0.25">
      <c r="I18353" s="23"/>
    </row>
    <row r="18354" spans="9:9" x14ac:dyDescent="0.25">
      <c r="I18354" s="23"/>
    </row>
    <row r="18355" spans="9:9" x14ac:dyDescent="0.25">
      <c r="I18355" s="23"/>
    </row>
    <row r="18356" spans="9:9" x14ac:dyDescent="0.25">
      <c r="I18356" s="23"/>
    </row>
    <row r="18357" spans="9:9" x14ac:dyDescent="0.25">
      <c r="I18357" s="23"/>
    </row>
    <row r="18358" spans="9:9" x14ac:dyDescent="0.25">
      <c r="I18358" s="23"/>
    </row>
    <row r="18359" spans="9:9" x14ac:dyDescent="0.25">
      <c r="I18359" s="23"/>
    </row>
    <row r="18360" spans="9:9" x14ac:dyDescent="0.25">
      <c r="I18360" s="23"/>
    </row>
    <row r="18361" spans="9:9" x14ac:dyDescent="0.25">
      <c r="I18361" s="23"/>
    </row>
    <row r="18362" spans="9:9" x14ac:dyDescent="0.25">
      <c r="I18362" s="23"/>
    </row>
    <row r="18363" spans="9:9" x14ac:dyDescent="0.25">
      <c r="I18363" s="23"/>
    </row>
    <row r="18364" spans="9:9" x14ac:dyDescent="0.25">
      <c r="I18364" s="23"/>
    </row>
    <row r="18365" spans="9:9" x14ac:dyDescent="0.25">
      <c r="I18365" s="23"/>
    </row>
    <row r="18366" spans="9:9" x14ac:dyDescent="0.25">
      <c r="I18366" s="23"/>
    </row>
    <row r="18367" spans="9:9" x14ac:dyDescent="0.25">
      <c r="I18367" s="23"/>
    </row>
    <row r="18368" spans="9:9" x14ac:dyDescent="0.25">
      <c r="I18368" s="23"/>
    </row>
    <row r="18369" spans="9:9" x14ac:dyDescent="0.25">
      <c r="I18369" s="23"/>
    </row>
    <row r="18370" spans="9:9" x14ac:dyDescent="0.25">
      <c r="I18370" s="23"/>
    </row>
    <row r="18371" spans="9:9" x14ac:dyDescent="0.25">
      <c r="I18371" s="23"/>
    </row>
    <row r="18372" spans="9:9" x14ac:dyDescent="0.25">
      <c r="I18372" s="23"/>
    </row>
    <row r="18373" spans="9:9" x14ac:dyDescent="0.25">
      <c r="I18373" s="23"/>
    </row>
    <row r="18374" spans="9:9" x14ac:dyDescent="0.25">
      <c r="I18374" s="23"/>
    </row>
    <row r="18375" spans="9:9" x14ac:dyDescent="0.25">
      <c r="I18375" s="23"/>
    </row>
    <row r="18376" spans="9:9" x14ac:dyDescent="0.25">
      <c r="I18376" s="23"/>
    </row>
    <row r="18377" spans="9:9" x14ac:dyDescent="0.25">
      <c r="I18377" s="23"/>
    </row>
    <row r="18378" spans="9:9" x14ac:dyDescent="0.25">
      <c r="I18378" s="23"/>
    </row>
    <row r="18379" spans="9:9" x14ac:dyDescent="0.25">
      <c r="I18379" s="23"/>
    </row>
    <row r="18380" spans="9:9" x14ac:dyDescent="0.25">
      <c r="I18380" s="23"/>
    </row>
    <row r="18381" spans="9:9" x14ac:dyDescent="0.25">
      <c r="I18381" s="23"/>
    </row>
    <row r="18382" spans="9:9" x14ac:dyDescent="0.25">
      <c r="I18382" s="23"/>
    </row>
    <row r="18383" spans="9:9" x14ac:dyDescent="0.25">
      <c r="I18383" s="23"/>
    </row>
    <row r="18384" spans="9:9" x14ac:dyDescent="0.25">
      <c r="I18384" s="23"/>
    </row>
    <row r="18385" spans="9:9" x14ac:dyDescent="0.25">
      <c r="I18385" s="23"/>
    </row>
    <row r="18386" spans="9:9" x14ac:dyDescent="0.25">
      <c r="I18386" s="23"/>
    </row>
    <row r="18387" spans="9:9" x14ac:dyDescent="0.25">
      <c r="I18387" s="23"/>
    </row>
    <row r="18388" spans="9:9" x14ac:dyDescent="0.25">
      <c r="I18388" s="23"/>
    </row>
    <row r="18389" spans="9:9" x14ac:dyDescent="0.25">
      <c r="I18389" s="23"/>
    </row>
    <row r="18390" spans="9:9" x14ac:dyDescent="0.25">
      <c r="I18390" s="23"/>
    </row>
    <row r="18391" spans="9:9" x14ac:dyDescent="0.25">
      <c r="I18391" s="23"/>
    </row>
    <row r="18392" spans="9:9" x14ac:dyDescent="0.25">
      <c r="I18392" s="23"/>
    </row>
    <row r="18393" spans="9:9" x14ac:dyDescent="0.25">
      <c r="I18393" s="23"/>
    </row>
    <row r="18394" spans="9:9" x14ac:dyDescent="0.25">
      <c r="I18394" s="23"/>
    </row>
    <row r="18395" spans="9:9" x14ac:dyDescent="0.25">
      <c r="I18395" s="23"/>
    </row>
    <row r="18396" spans="9:9" x14ac:dyDescent="0.25">
      <c r="I18396" s="23"/>
    </row>
    <row r="18397" spans="9:9" x14ac:dyDescent="0.25">
      <c r="I18397" s="23"/>
    </row>
    <row r="18398" spans="9:9" x14ac:dyDescent="0.25">
      <c r="I18398" s="23"/>
    </row>
    <row r="18399" spans="9:9" x14ac:dyDescent="0.25">
      <c r="I18399" s="23"/>
    </row>
    <row r="18400" spans="9:9" x14ac:dyDescent="0.25">
      <c r="I18400" s="23"/>
    </row>
    <row r="18401" spans="9:9" x14ac:dyDescent="0.25">
      <c r="I18401" s="23"/>
    </row>
    <row r="18402" spans="9:9" x14ac:dyDescent="0.25">
      <c r="I18402" s="23"/>
    </row>
    <row r="18403" spans="9:9" x14ac:dyDescent="0.25">
      <c r="I18403" s="23"/>
    </row>
    <row r="18404" spans="9:9" x14ac:dyDescent="0.25">
      <c r="I18404" s="23"/>
    </row>
    <row r="18405" spans="9:9" x14ac:dyDescent="0.25">
      <c r="I18405" s="23"/>
    </row>
    <row r="18406" spans="9:9" x14ac:dyDescent="0.25">
      <c r="I18406" s="23"/>
    </row>
    <row r="18407" spans="9:9" x14ac:dyDescent="0.25">
      <c r="I18407" s="23"/>
    </row>
    <row r="18408" spans="9:9" x14ac:dyDescent="0.25">
      <c r="I18408" s="23"/>
    </row>
    <row r="18409" spans="9:9" x14ac:dyDescent="0.25">
      <c r="I18409" s="23"/>
    </row>
    <row r="18410" spans="9:9" x14ac:dyDescent="0.25">
      <c r="I18410" s="23"/>
    </row>
    <row r="18411" spans="9:9" x14ac:dyDescent="0.25">
      <c r="I18411" s="23"/>
    </row>
    <row r="18412" spans="9:9" x14ac:dyDescent="0.25">
      <c r="I18412" s="23"/>
    </row>
    <row r="18413" spans="9:9" x14ac:dyDescent="0.25">
      <c r="I18413" s="23"/>
    </row>
    <row r="18414" spans="9:9" x14ac:dyDescent="0.25">
      <c r="I18414" s="23"/>
    </row>
    <row r="18415" spans="9:9" x14ac:dyDescent="0.25">
      <c r="I18415" s="23"/>
    </row>
    <row r="18416" spans="9:9" x14ac:dyDescent="0.25">
      <c r="I18416" s="23"/>
    </row>
    <row r="18417" spans="9:9" x14ac:dyDescent="0.25">
      <c r="I18417" s="23"/>
    </row>
    <row r="18418" spans="9:9" x14ac:dyDescent="0.25">
      <c r="I18418" s="23"/>
    </row>
    <row r="18419" spans="9:9" x14ac:dyDescent="0.25">
      <c r="I18419" s="23"/>
    </row>
    <row r="18420" spans="9:9" x14ac:dyDescent="0.25">
      <c r="I18420" s="23"/>
    </row>
    <row r="18421" spans="9:9" x14ac:dyDescent="0.25">
      <c r="I18421" s="23"/>
    </row>
    <row r="18422" spans="9:9" x14ac:dyDescent="0.25">
      <c r="I18422" s="23"/>
    </row>
    <row r="18423" spans="9:9" x14ac:dyDescent="0.25">
      <c r="I18423" s="23"/>
    </row>
    <row r="18424" spans="9:9" x14ac:dyDescent="0.25">
      <c r="I18424" s="23"/>
    </row>
    <row r="18425" spans="9:9" x14ac:dyDescent="0.25">
      <c r="I18425" s="23"/>
    </row>
    <row r="18426" spans="9:9" x14ac:dyDescent="0.25">
      <c r="I18426" s="23"/>
    </row>
    <row r="18427" spans="9:9" x14ac:dyDescent="0.25">
      <c r="I18427" s="23"/>
    </row>
    <row r="18428" spans="9:9" x14ac:dyDescent="0.25">
      <c r="I18428" s="23"/>
    </row>
    <row r="18429" spans="9:9" x14ac:dyDescent="0.25">
      <c r="I18429" s="23"/>
    </row>
    <row r="18430" spans="9:9" x14ac:dyDescent="0.25">
      <c r="I18430" s="23"/>
    </row>
    <row r="18431" spans="9:9" x14ac:dyDescent="0.25">
      <c r="I18431" s="23"/>
    </row>
    <row r="18432" spans="9:9" x14ac:dyDescent="0.25">
      <c r="I18432" s="23"/>
    </row>
    <row r="18433" spans="9:9" x14ac:dyDescent="0.25">
      <c r="I18433" s="23"/>
    </row>
    <row r="18434" spans="9:9" x14ac:dyDescent="0.25">
      <c r="I18434" s="23"/>
    </row>
    <row r="18435" spans="9:9" x14ac:dyDescent="0.25">
      <c r="I18435" s="23"/>
    </row>
    <row r="18436" spans="9:9" x14ac:dyDescent="0.25">
      <c r="I18436" s="23"/>
    </row>
    <row r="18437" spans="9:9" x14ac:dyDescent="0.25">
      <c r="I18437" s="23"/>
    </row>
    <row r="18438" spans="9:9" x14ac:dyDescent="0.25">
      <c r="I18438" s="23"/>
    </row>
    <row r="18439" spans="9:9" x14ac:dyDescent="0.25">
      <c r="I18439" s="23"/>
    </row>
    <row r="18440" spans="9:9" x14ac:dyDescent="0.25">
      <c r="I18440" s="23"/>
    </row>
    <row r="18441" spans="9:9" x14ac:dyDescent="0.25">
      <c r="I18441" s="23"/>
    </row>
    <row r="18442" spans="9:9" x14ac:dyDescent="0.25">
      <c r="I18442" s="23"/>
    </row>
    <row r="18443" spans="9:9" x14ac:dyDescent="0.25">
      <c r="I18443" s="23"/>
    </row>
    <row r="18444" spans="9:9" x14ac:dyDescent="0.25">
      <c r="I18444" s="23"/>
    </row>
    <row r="18445" spans="9:9" x14ac:dyDescent="0.25">
      <c r="I18445" s="23"/>
    </row>
    <row r="18446" spans="9:9" x14ac:dyDescent="0.25">
      <c r="I18446" s="23"/>
    </row>
    <row r="18447" spans="9:9" x14ac:dyDescent="0.25">
      <c r="I18447" s="23"/>
    </row>
    <row r="18448" spans="9:9" x14ac:dyDescent="0.25">
      <c r="I18448" s="23"/>
    </row>
    <row r="18449" spans="9:9" x14ac:dyDescent="0.25">
      <c r="I18449" s="23"/>
    </row>
    <row r="18450" spans="9:9" x14ac:dyDescent="0.25">
      <c r="I18450" s="23"/>
    </row>
    <row r="18451" spans="9:9" x14ac:dyDescent="0.25">
      <c r="I18451" s="23"/>
    </row>
    <row r="18452" spans="9:9" x14ac:dyDescent="0.25">
      <c r="I18452" s="23"/>
    </row>
    <row r="18453" spans="9:9" x14ac:dyDescent="0.25">
      <c r="I18453" s="23"/>
    </row>
    <row r="18454" spans="9:9" x14ac:dyDescent="0.25">
      <c r="I18454" s="23"/>
    </row>
    <row r="18455" spans="9:9" x14ac:dyDescent="0.25">
      <c r="I18455" s="23"/>
    </row>
    <row r="18456" spans="9:9" x14ac:dyDescent="0.25">
      <c r="I18456" s="23"/>
    </row>
    <row r="18457" spans="9:9" x14ac:dyDescent="0.25">
      <c r="I18457" s="23"/>
    </row>
    <row r="18458" spans="9:9" x14ac:dyDescent="0.25">
      <c r="I18458" s="23"/>
    </row>
    <row r="18459" spans="9:9" x14ac:dyDescent="0.25">
      <c r="I18459" s="23"/>
    </row>
    <row r="18460" spans="9:9" x14ac:dyDescent="0.25">
      <c r="I18460" s="23"/>
    </row>
    <row r="18461" spans="9:9" x14ac:dyDescent="0.25">
      <c r="I18461" s="23"/>
    </row>
    <row r="18462" spans="9:9" x14ac:dyDescent="0.25">
      <c r="I18462" s="23"/>
    </row>
    <row r="18463" spans="9:9" x14ac:dyDescent="0.25">
      <c r="I18463" s="23"/>
    </row>
    <row r="18464" spans="9:9" x14ac:dyDescent="0.25">
      <c r="I18464" s="23"/>
    </row>
    <row r="18465" spans="9:9" x14ac:dyDescent="0.25">
      <c r="I18465" s="23"/>
    </row>
    <row r="18466" spans="9:9" x14ac:dyDescent="0.25">
      <c r="I18466" s="23"/>
    </row>
    <row r="18467" spans="9:9" x14ac:dyDescent="0.25">
      <c r="I18467" s="23"/>
    </row>
    <row r="18468" spans="9:9" x14ac:dyDescent="0.25">
      <c r="I18468" s="23"/>
    </row>
    <row r="18469" spans="9:9" x14ac:dyDescent="0.25">
      <c r="I18469" s="23"/>
    </row>
    <row r="18470" spans="9:9" x14ac:dyDescent="0.25">
      <c r="I18470" s="23"/>
    </row>
    <row r="18471" spans="9:9" x14ac:dyDescent="0.25">
      <c r="I18471" s="23"/>
    </row>
    <row r="18472" spans="9:9" x14ac:dyDescent="0.25">
      <c r="I18472" s="23"/>
    </row>
    <row r="18473" spans="9:9" x14ac:dyDescent="0.25">
      <c r="I18473" s="23"/>
    </row>
    <row r="18474" spans="9:9" x14ac:dyDescent="0.25">
      <c r="I18474" s="23"/>
    </row>
    <row r="18475" spans="9:9" x14ac:dyDescent="0.25">
      <c r="I18475" s="23"/>
    </row>
    <row r="18476" spans="9:9" x14ac:dyDescent="0.25">
      <c r="I18476" s="23"/>
    </row>
    <row r="18477" spans="9:9" x14ac:dyDescent="0.25">
      <c r="I18477" s="23"/>
    </row>
    <row r="18478" spans="9:9" x14ac:dyDescent="0.25">
      <c r="I18478" s="23"/>
    </row>
    <row r="18479" spans="9:9" x14ac:dyDescent="0.25">
      <c r="I18479" s="23"/>
    </row>
    <row r="18480" spans="9:9" x14ac:dyDescent="0.25">
      <c r="I18480" s="23"/>
    </row>
    <row r="18481" spans="9:9" x14ac:dyDescent="0.25">
      <c r="I18481" s="23"/>
    </row>
    <row r="18482" spans="9:9" x14ac:dyDescent="0.25">
      <c r="I18482" s="23"/>
    </row>
    <row r="18483" spans="9:9" x14ac:dyDescent="0.25">
      <c r="I18483" s="23"/>
    </row>
    <row r="18484" spans="9:9" x14ac:dyDescent="0.25">
      <c r="I18484" s="23"/>
    </row>
    <row r="18485" spans="9:9" x14ac:dyDescent="0.25">
      <c r="I18485" s="23"/>
    </row>
    <row r="18486" spans="9:9" x14ac:dyDescent="0.25">
      <c r="I18486" s="23"/>
    </row>
    <row r="18487" spans="9:9" x14ac:dyDescent="0.25">
      <c r="I18487" s="23"/>
    </row>
    <row r="18488" spans="9:9" x14ac:dyDescent="0.25">
      <c r="I18488" s="23"/>
    </row>
    <row r="18489" spans="9:9" x14ac:dyDescent="0.25">
      <c r="I18489" s="23"/>
    </row>
    <row r="18490" spans="9:9" x14ac:dyDescent="0.25">
      <c r="I18490" s="23"/>
    </row>
    <row r="18491" spans="9:9" x14ac:dyDescent="0.25">
      <c r="I18491" s="23"/>
    </row>
    <row r="18492" spans="9:9" x14ac:dyDescent="0.25">
      <c r="I18492" s="23"/>
    </row>
    <row r="18493" spans="9:9" x14ac:dyDescent="0.25">
      <c r="I18493" s="23"/>
    </row>
    <row r="18494" spans="9:9" x14ac:dyDescent="0.25">
      <c r="I18494" s="23"/>
    </row>
    <row r="18495" spans="9:9" x14ac:dyDescent="0.25">
      <c r="I18495" s="23"/>
    </row>
    <row r="18496" spans="9:9" x14ac:dyDescent="0.25">
      <c r="I18496" s="23"/>
    </row>
    <row r="18497" spans="9:9" x14ac:dyDescent="0.25">
      <c r="I18497" s="23"/>
    </row>
    <row r="18498" spans="9:9" x14ac:dyDescent="0.25">
      <c r="I18498" s="23"/>
    </row>
    <row r="18499" spans="9:9" x14ac:dyDescent="0.25">
      <c r="I18499" s="23"/>
    </row>
    <row r="18500" spans="9:9" x14ac:dyDescent="0.25">
      <c r="I18500" s="23"/>
    </row>
    <row r="18501" spans="9:9" x14ac:dyDescent="0.25">
      <c r="I18501" s="23"/>
    </row>
    <row r="18502" spans="9:9" x14ac:dyDescent="0.25">
      <c r="I18502" s="23"/>
    </row>
    <row r="18503" spans="9:9" x14ac:dyDescent="0.25">
      <c r="I18503" s="23"/>
    </row>
    <row r="18504" spans="9:9" x14ac:dyDescent="0.25">
      <c r="I18504" s="23"/>
    </row>
    <row r="18505" spans="9:9" x14ac:dyDescent="0.25">
      <c r="I18505" s="23"/>
    </row>
    <row r="18506" spans="9:9" x14ac:dyDescent="0.25">
      <c r="I18506" s="23"/>
    </row>
    <row r="18507" spans="9:9" x14ac:dyDescent="0.25">
      <c r="I18507" s="23"/>
    </row>
    <row r="18508" spans="9:9" x14ac:dyDescent="0.25">
      <c r="I18508" s="23"/>
    </row>
    <row r="18509" spans="9:9" x14ac:dyDescent="0.25">
      <c r="I18509" s="23"/>
    </row>
    <row r="18510" spans="9:9" x14ac:dyDescent="0.25">
      <c r="I18510" s="23"/>
    </row>
    <row r="18511" spans="9:9" x14ac:dyDescent="0.25">
      <c r="I18511" s="23"/>
    </row>
    <row r="18512" spans="9:9" x14ac:dyDescent="0.25">
      <c r="I18512" s="23"/>
    </row>
    <row r="18513" spans="9:9" x14ac:dyDescent="0.25">
      <c r="I18513" s="23"/>
    </row>
    <row r="18514" spans="9:9" x14ac:dyDescent="0.25">
      <c r="I18514" s="23"/>
    </row>
    <row r="18515" spans="9:9" x14ac:dyDescent="0.25">
      <c r="I18515" s="23"/>
    </row>
    <row r="18516" spans="9:9" x14ac:dyDescent="0.25">
      <c r="I18516" s="23"/>
    </row>
    <row r="18517" spans="9:9" x14ac:dyDescent="0.25">
      <c r="I18517" s="23"/>
    </row>
    <row r="18518" spans="9:9" x14ac:dyDescent="0.25">
      <c r="I18518" s="23"/>
    </row>
    <row r="18519" spans="9:9" x14ac:dyDescent="0.25">
      <c r="I18519" s="23"/>
    </row>
    <row r="18520" spans="9:9" x14ac:dyDescent="0.25">
      <c r="I18520" s="23"/>
    </row>
    <row r="18521" spans="9:9" x14ac:dyDescent="0.25">
      <c r="I18521" s="23"/>
    </row>
    <row r="18522" spans="9:9" x14ac:dyDescent="0.25">
      <c r="I18522" s="23"/>
    </row>
    <row r="18523" spans="9:9" x14ac:dyDescent="0.25">
      <c r="I18523" s="23"/>
    </row>
    <row r="18524" spans="9:9" x14ac:dyDescent="0.25">
      <c r="I18524" s="23"/>
    </row>
    <row r="18525" spans="9:9" x14ac:dyDescent="0.25">
      <c r="I18525" s="23"/>
    </row>
    <row r="18526" spans="9:9" x14ac:dyDescent="0.25">
      <c r="I18526" s="23"/>
    </row>
    <row r="18527" spans="9:9" x14ac:dyDescent="0.25">
      <c r="I18527" s="23"/>
    </row>
    <row r="18528" spans="9:9" x14ac:dyDescent="0.25">
      <c r="I18528" s="23"/>
    </row>
    <row r="18529" spans="9:9" x14ac:dyDescent="0.25">
      <c r="I18529" s="23"/>
    </row>
    <row r="18530" spans="9:9" x14ac:dyDescent="0.25">
      <c r="I18530" s="23"/>
    </row>
    <row r="18531" spans="9:9" x14ac:dyDescent="0.25">
      <c r="I18531" s="23"/>
    </row>
    <row r="18532" spans="9:9" x14ac:dyDescent="0.25">
      <c r="I18532" s="23"/>
    </row>
    <row r="18533" spans="9:9" x14ac:dyDescent="0.25">
      <c r="I18533" s="23"/>
    </row>
    <row r="18534" spans="9:9" x14ac:dyDescent="0.25">
      <c r="I18534" s="23"/>
    </row>
    <row r="18535" spans="9:9" x14ac:dyDescent="0.25">
      <c r="I18535" s="23"/>
    </row>
    <row r="18536" spans="9:9" x14ac:dyDescent="0.25">
      <c r="I18536" s="23"/>
    </row>
    <row r="18537" spans="9:9" x14ac:dyDescent="0.25">
      <c r="I18537" s="23"/>
    </row>
    <row r="18538" spans="9:9" x14ac:dyDescent="0.25">
      <c r="I18538" s="23"/>
    </row>
    <row r="18539" spans="9:9" x14ac:dyDescent="0.25">
      <c r="I18539" s="23"/>
    </row>
    <row r="18540" spans="9:9" x14ac:dyDescent="0.25">
      <c r="I18540" s="23"/>
    </row>
    <row r="18541" spans="9:9" x14ac:dyDescent="0.25">
      <c r="I18541" s="23"/>
    </row>
    <row r="18542" spans="9:9" x14ac:dyDescent="0.25">
      <c r="I18542" s="23"/>
    </row>
    <row r="18543" spans="9:9" x14ac:dyDescent="0.25">
      <c r="I18543" s="23"/>
    </row>
    <row r="18544" spans="9:9" x14ac:dyDescent="0.25">
      <c r="I18544" s="23"/>
    </row>
    <row r="18545" spans="9:9" x14ac:dyDescent="0.25">
      <c r="I18545" s="23"/>
    </row>
    <row r="18546" spans="9:9" x14ac:dyDescent="0.25">
      <c r="I18546" s="23"/>
    </row>
    <row r="18547" spans="9:9" x14ac:dyDescent="0.25">
      <c r="I18547" s="23"/>
    </row>
    <row r="18548" spans="9:9" x14ac:dyDescent="0.25">
      <c r="I18548" s="23"/>
    </row>
    <row r="18549" spans="9:9" x14ac:dyDescent="0.25">
      <c r="I18549" s="23"/>
    </row>
    <row r="18550" spans="9:9" x14ac:dyDescent="0.25">
      <c r="I18550" s="23"/>
    </row>
    <row r="18551" spans="9:9" x14ac:dyDescent="0.25">
      <c r="I18551" s="23"/>
    </row>
    <row r="18552" spans="9:9" x14ac:dyDescent="0.25">
      <c r="I18552" s="23"/>
    </row>
    <row r="18553" spans="9:9" x14ac:dyDescent="0.25">
      <c r="I18553" s="23"/>
    </row>
    <row r="18554" spans="9:9" x14ac:dyDescent="0.25">
      <c r="I18554" s="23"/>
    </row>
    <row r="18555" spans="9:9" x14ac:dyDescent="0.25">
      <c r="I18555" s="23"/>
    </row>
    <row r="18556" spans="9:9" x14ac:dyDescent="0.25">
      <c r="I18556" s="23"/>
    </row>
    <row r="18557" spans="9:9" x14ac:dyDescent="0.25">
      <c r="I18557" s="23"/>
    </row>
    <row r="18558" spans="9:9" x14ac:dyDescent="0.25">
      <c r="I18558" s="23"/>
    </row>
    <row r="18559" spans="9:9" x14ac:dyDescent="0.25">
      <c r="I18559" s="23"/>
    </row>
    <row r="18560" spans="9:9" x14ac:dyDescent="0.25">
      <c r="I18560" s="23"/>
    </row>
    <row r="18561" spans="9:9" x14ac:dyDescent="0.25">
      <c r="I18561" s="23"/>
    </row>
    <row r="18562" spans="9:9" x14ac:dyDescent="0.25">
      <c r="I18562" s="23"/>
    </row>
    <row r="18563" spans="9:9" x14ac:dyDescent="0.25">
      <c r="I18563" s="23"/>
    </row>
    <row r="18564" spans="9:9" x14ac:dyDescent="0.25">
      <c r="I18564" s="23"/>
    </row>
    <row r="18565" spans="9:9" x14ac:dyDescent="0.25">
      <c r="I18565" s="23"/>
    </row>
    <row r="18566" spans="9:9" x14ac:dyDescent="0.25">
      <c r="I18566" s="23"/>
    </row>
    <row r="18567" spans="9:9" x14ac:dyDescent="0.25">
      <c r="I18567" s="23"/>
    </row>
    <row r="18568" spans="9:9" x14ac:dyDescent="0.25">
      <c r="I18568" s="23"/>
    </row>
    <row r="18569" spans="9:9" x14ac:dyDescent="0.25">
      <c r="I18569" s="23"/>
    </row>
    <row r="18570" spans="9:9" x14ac:dyDescent="0.25">
      <c r="I18570" s="23"/>
    </row>
    <row r="18571" spans="9:9" x14ac:dyDescent="0.25">
      <c r="I18571" s="23"/>
    </row>
    <row r="18572" spans="9:9" x14ac:dyDescent="0.25">
      <c r="I18572" s="23"/>
    </row>
    <row r="18573" spans="9:9" x14ac:dyDescent="0.25">
      <c r="I18573" s="23"/>
    </row>
    <row r="18574" spans="9:9" x14ac:dyDescent="0.25">
      <c r="I18574" s="23"/>
    </row>
    <row r="18575" spans="9:9" x14ac:dyDescent="0.25">
      <c r="I18575" s="23"/>
    </row>
    <row r="18576" spans="9:9" x14ac:dyDescent="0.25">
      <c r="I18576" s="23"/>
    </row>
    <row r="18577" spans="9:9" x14ac:dyDescent="0.25">
      <c r="I18577" s="23"/>
    </row>
    <row r="18578" spans="9:9" x14ac:dyDescent="0.25">
      <c r="I18578" s="23"/>
    </row>
    <row r="18579" spans="9:9" x14ac:dyDescent="0.25">
      <c r="I18579" s="23"/>
    </row>
    <row r="18580" spans="9:9" x14ac:dyDescent="0.25">
      <c r="I18580" s="23"/>
    </row>
    <row r="18581" spans="9:9" x14ac:dyDescent="0.25">
      <c r="I18581" s="23"/>
    </row>
    <row r="18582" spans="9:9" x14ac:dyDescent="0.25">
      <c r="I18582" s="23"/>
    </row>
    <row r="18583" spans="9:9" x14ac:dyDescent="0.25">
      <c r="I18583" s="23"/>
    </row>
    <row r="18584" spans="9:9" x14ac:dyDescent="0.25">
      <c r="I18584" s="23"/>
    </row>
    <row r="18585" spans="9:9" x14ac:dyDescent="0.25">
      <c r="I18585" s="23"/>
    </row>
    <row r="18586" spans="9:9" x14ac:dyDescent="0.25">
      <c r="I18586" s="23"/>
    </row>
    <row r="18587" spans="9:9" x14ac:dyDescent="0.25">
      <c r="I18587" s="23"/>
    </row>
    <row r="18588" spans="9:9" x14ac:dyDescent="0.25">
      <c r="I18588" s="23"/>
    </row>
    <row r="18589" spans="9:9" x14ac:dyDescent="0.25">
      <c r="I18589" s="23"/>
    </row>
    <row r="18590" spans="9:9" x14ac:dyDescent="0.25">
      <c r="I18590" s="23"/>
    </row>
    <row r="18591" spans="9:9" x14ac:dyDescent="0.25">
      <c r="I18591" s="23"/>
    </row>
    <row r="18592" spans="9:9" x14ac:dyDescent="0.25">
      <c r="I18592" s="23"/>
    </row>
    <row r="18593" spans="9:9" x14ac:dyDescent="0.25">
      <c r="I18593" s="23"/>
    </row>
    <row r="18594" spans="9:9" x14ac:dyDescent="0.25">
      <c r="I18594" s="23"/>
    </row>
    <row r="18595" spans="9:9" x14ac:dyDescent="0.25">
      <c r="I18595" s="23"/>
    </row>
    <row r="18596" spans="9:9" x14ac:dyDescent="0.25">
      <c r="I18596" s="23"/>
    </row>
    <row r="18597" spans="9:9" x14ac:dyDescent="0.25">
      <c r="I18597" s="23"/>
    </row>
    <row r="18598" spans="9:9" x14ac:dyDescent="0.25">
      <c r="I18598" s="23"/>
    </row>
    <row r="18599" spans="9:9" x14ac:dyDescent="0.25">
      <c r="I18599" s="23"/>
    </row>
    <row r="18600" spans="9:9" x14ac:dyDescent="0.25">
      <c r="I18600" s="23"/>
    </row>
    <row r="18601" spans="9:9" x14ac:dyDescent="0.25">
      <c r="I18601" s="23"/>
    </row>
    <row r="18602" spans="9:9" x14ac:dyDescent="0.25">
      <c r="I18602" s="23"/>
    </row>
    <row r="18603" spans="9:9" x14ac:dyDescent="0.25">
      <c r="I18603" s="23"/>
    </row>
    <row r="18604" spans="9:9" x14ac:dyDescent="0.25">
      <c r="I18604" s="23"/>
    </row>
    <row r="18605" spans="9:9" x14ac:dyDescent="0.25">
      <c r="I18605" s="23"/>
    </row>
    <row r="18606" spans="9:9" x14ac:dyDescent="0.25">
      <c r="I18606" s="23"/>
    </row>
    <row r="18607" spans="9:9" x14ac:dyDescent="0.25">
      <c r="I18607" s="23"/>
    </row>
    <row r="18608" spans="9:9" x14ac:dyDescent="0.25">
      <c r="I18608" s="23"/>
    </row>
    <row r="18609" spans="9:9" x14ac:dyDescent="0.25">
      <c r="I18609" s="23"/>
    </row>
    <row r="18610" spans="9:9" x14ac:dyDescent="0.25">
      <c r="I18610" s="23"/>
    </row>
    <row r="18611" spans="9:9" x14ac:dyDescent="0.25">
      <c r="I18611" s="23"/>
    </row>
    <row r="18612" spans="9:9" x14ac:dyDescent="0.25">
      <c r="I18612" s="23"/>
    </row>
    <row r="18613" spans="9:9" x14ac:dyDescent="0.25">
      <c r="I18613" s="23"/>
    </row>
    <row r="18614" spans="9:9" x14ac:dyDescent="0.25">
      <c r="I18614" s="23"/>
    </row>
    <row r="18615" spans="9:9" x14ac:dyDescent="0.25">
      <c r="I18615" s="23"/>
    </row>
    <row r="18616" spans="9:9" x14ac:dyDescent="0.25">
      <c r="I18616" s="23"/>
    </row>
    <row r="18617" spans="9:9" x14ac:dyDescent="0.25">
      <c r="I18617" s="23"/>
    </row>
    <row r="18618" spans="9:9" x14ac:dyDescent="0.25">
      <c r="I18618" s="23"/>
    </row>
    <row r="18619" spans="9:9" x14ac:dyDescent="0.25">
      <c r="I18619" s="23"/>
    </row>
    <row r="18620" spans="9:9" x14ac:dyDescent="0.25">
      <c r="I18620" s="23"/>
    </row>
    <row r="18621" spans="9:9" x14ac:dyDescent="0.25">
      <c r="I18621" s="23"/>
    </row>
    <row r="18622" spans="9:9" x14ac:dyDescent="0.25">
      <c r="I18622" s="23"/>
    </row>
    <row r="18623" spans="9:9" x14ac:dyDescent="0.25">
      <c r="I18623" s="23"/>
    </row>
    <row r="18624" spans="9:9" x14ac:dyDescent="0.25">
      <c r="I18624" s="23"/>
    </row>
    <row r="18625" spans="9:9" x14ac:dyDescent="0.25">
      <c r="I18625" s="23"/>
    </row>
    <row r="18626" spans="9:9" x14ac:dyDescent="0.25">
      <c r="I18626" s="23"/>
    </row>
    <row r="18627" spans="9:9" x14ac:dyDescent="0.25">
      <c r="I18627" s="23"/>
    </row>
    <row r="18628" spans="9:9" x14ac:dyDescent="0.25">
      <c r="I18628" s="23"/>
    </row>
    <row r="18629" spans="9:9" x14ac:dyDescent="0.25">
      <c r="I18629" s="23"/>
    </row>
    <row r="18630" spans="9:9" x14ac:dyDescent="0.25">
      <c r="I18630" s="23"/>
    </row>
    <row r="18631" spans="9:9" x14ac:dyDescent="0.25">
      <c r="I18631" s="23"/>
    </row>
    <row r="18632" spans="9:9" x14ac:dyDescent="0.25">
      <c r="I18632" s="23"/>
    </row>
    <row r="18633" spans="9:9" x14ac:dyDescent="0.25">
      <c r="I18633" s="23"/>
    </row>
    <row r="18634" spans="9:9" x14ac:dyDescent="0.25">
      <c r="I18634" s="23"/>
    </row>
    <row r="18635" spans="9:9" x14ac:dyDescent="0.25">
      <c r="I18635" s="23"/>
    </row>
    <row r="18636" spans="9:9" x14ac:dyDescent="0.25">
      <c r="I18636" s="23"/>
    </row>
    <row r="18637" spans="9:9" x14ac:dyDescent="0.25">
      <c r="I18637" s="23"/>
    </row>
    <row r="18638" spans="9:9" x14ac:dyDescent="0.25">
      <c r="I18638" s="23"/>
    </row>
    <row r="18639" spans="9:9" x14ac:dyDescent="0.25">
      <c r="I18639" s="23"/>
    </row>
    <row r="18640" spans="9:9" x14ac:dyDescent="0.25">
      <c r="I18640" s="23"/>
    </row>
    <row r="18641" spans="9:9" x14ac:dyDescent="0.25">
      <c r="I18641" s="23"/>
    </row>
    <row r="18642" spans="9:9" x14ac:dyDescent="0.25">
      <c r="I18642" s="23"/>
    </row>
    <row r="18643" spans="9:9" x14ac:dyDescent="0.25">
      <c r="I18643" s="23"/>
    </row>
    <row r="18644" spans="9:9" x14ac:dyDescent="0.25">
      <c r="I18644" s="23"/>
    </row>
    <row r="18645" spans="9:9" x14ac:dyDescent="0.25">
      <c r="I18645" s="23"/>
    </row>
    <row r="18646" spans="9:9" x14ac:dyDescent="0.25">
      <c r="I18646" s="23"/>
    </row>
    <row r="18647" spans="9:9" x14ac:dyDescent="0.25">
      <c r="I18647" s="23"/>
    </row>
    <row r="18648" spans="9:9" x14ac:dyDescent="0.25">
      <c r="I18648" s="23"/>
    </row>
    <row r="18649" spans="9:9" x14ac:dyDescent="0.25">
      <c r="I18649" s="23"/>
    </row>
    <row r="18650" spans="9:9" x14ac:dyDescent="0.25">
      <c r="I18650" s="23"/>
    </row>
    <row r="18651" spans="9:9" x14ac:dyDescent="0.25">
      <c r="I18651" s="23"/>
    </row>
    <row r="18652" spans="9:9" x14ac:dyDescent="0.25">
      <c r="I18652" s="23"/>
    </row>
    <row r="18653" spans="9:9" x14ac:dyDescent="0.25">
      <c r="I18653" s="23"/>
    </row>
    <row r="18654" spans="9:9" x14ac:dyDescent="0.25">
      <c r="I18654" s="23"/>
    </row>
    <row r="18655" spans="9:9" x14ac:dyDescent="0.25">
      <c r="I18655" s="23"/>
    </row>
    <row r="18656" spans="9:9" x14ac:dyDescent="0.25">
      <c r="I18656" s="23"/>
    </row>
    <row r="18657" spans="9:9" x14ac:dyDescent="0.25">
      <c r="I18657" s="23"/>
    </row>
    <row r="18658" spans="9:9" x14ac:dyDescent="0.25">
      <c r="I18658" s="23"/>
    </row>
    <row r="18659" spans="9:9" x14ac:dyDescent="0.25">
      <c r="I18659" s="23"/>
    </row>
    <row r="18660" spans="9:9" x14ac:dyDescent="0.25">
      <c r="I18660" s="23"/>
    </row>
    <row r="18661" spans="9:9" x14ac:dyDescent="0.25">
      <c r="I18661" s="23"/>
    </row>
    <row r="18662" spans="9:9" x14ac:dyDescent="0.25">
      <c r="I18662" s="23"/>
    </row>
    <row r="18663" spans="9:9" x14ac:dyDescent="0.25">
      <c r="I18663" s="23"/>
    </row>
    <row r="18664" spans="9:9" x14ac:dyDescent="0.25">
      <c r="I18664" s="23"/>
    </row>
    <row r="18665" spans="9:9" x14ac:dyDescent="0.25">
      <c r="I18665" s="23"/>
    </row>
    <row r="18666" spans="9:9" x14ac:dyDescent="0.25">
      <c r="I18666" s="23"/>
    </row>
    <row r="18667" spans="9:9" x14ac:dyDescent="0.25">
      <c r="I18667" s="23"/>
    </row>
    <row r="18668" spans="9:9" x14ac:dyDescent="0.25">
      <c r="I18668" s="23"/>
    </row>
    <row r="18669" spans="9:9" x14ac:dyDescent="0.25">
      <c r="I18669" s="23"/>
    </row>
    <row r="18670" spans="9:9" x14ac:dyDescent="0.25">
      <c r="I18670" s="23"/>
    </row>
    <row r="18671" spans="9:9" x14ac:dyDescent="0.25">
      <c r="I18671" s="23"/>
    </row>
    <row r="18672" spans="9:9" x14ac:dyDescent="0.25">
      <c r="I18672" s="23"/>
    </row>
    <row r="18673" spans="9:9" x14ac:dyDescent="0.25">
      <c r="I18673" s="23"/>
    </row>
    <row r="18674" spans="9:9" x14ac:dyDescent="0.25">
      <c r="I18674" s="23"/>
    </row>
    <row r="18675" spans="9:9" x14ac:dyDescent="0.25">
      <c r="I18675" s="23"/>
    </row>
    <row r="18676" spans="9:9" x14ac:dyDescent="0.25">
      <c r="I18676" s="23"/>
    </row>
    <row r="18677" spans="9:9" x14ac:dyDescent="0.25">
      <c r="I18677" s="23"/>
    </row>
    <row r="18678" spans="9:9" x14ac:dyDescent="0.25">
      <c r="I18678" s="23"/>
    </row>
    <row r="18679" spans="9:9" x14ac:dyDescent="0.25">
      <c r="I18679" s="23"/>
    </row>
    <row r="18680" spans="9:9" x14ac:dyDescent="0.25">
      <c r="I18680" s="23"/>
    </row>
    <row r="18681" spans="9:9" x14ac:dyDescent="0.25">
      <c r="I18681" s="23"/>
    </row>
    <row r="18682" spans="9:9" x14ac:dyDescent="0.25">
      <c r="I18682" s="23"/>
    </row>
    <row r="18683" spans="9:9" x14ac:dyDescent="0.25">
      <c r="I18683" s="23"/>
    </row>
    <row r="18684" spans="9:9" x14ac:dyDescent="0.25">
      <c r="I18684" s="23"/>
    </row>
    <row r="18685" spans="9:9" x14ac:dyDescent="0.25">
      <c r="I18685" s="23"/>
    </row>
    <row r="18686" spans="9:9" x14ac:dyDescent="0.25">
      <c r="I18686" s="23"/>
    </row>
    <row r="18687" spans="9:9" x14ac:dyDescent="0.25">
      <c r="I18687" s="23"/>
    </row>
    <row r="18688" spans="9:9" x14ac:dyDescent="0.25">
      <c r="I18688" s="23"/>
    </row>
    <row r="18689" spans="9:9" x14ac:dyDescent="0.25">
      <c r="I18689" s="23"/>
    </row>
    <row r="18690" spans="9:9" x14ac:dyDescent="0.25">
      <c r="I18690" s="23"/>
    </row>
    <row r="18691" spans="9:9" x14ac:dyDescent="0.25">
      <c r="I18691" s="23"/>
    </row>
    <row r="18692" spans="9:9" x14ac:dyDescent="0.25">
      <c r="I18692" s="23"/>
    </row>
    <row r="18693" spans="9:9" x14ac:dyDescent="0.25">
      <c r="I18693" s="23"/>
    </row>
    <row r="18694" spans="9:9" x14ac:dyDescent="0.25">
      <c r="I18694" s="23"/>
    </row>
    <row r="18695" spans="9:9" x14ac:dyDescent="0.25">
      <c r="I18695" s="23"/>
    </row>
    <row r="18696" spans="9:9" x14ac:dyDescent="0.25">
      <c r="I18696" s="23"/>
    </row>
    <row r="18697" spans="9:9" x14ac:dyDescent="0.25">
      <c r="I18697" s="23"/>
    </row>
    <row r="18698" spans="9:9" x14ac:dyDescent="0.25">
      <c r="I18698" s="23"/>
    </row>
    <row r="18699" spans="9:9" x14ac:dyDescent="0.25">
      <c r="I18699" s="23"/>
    </row>
    <row r="18700" spans="9:9" x14ac:dyDescent="0.25">
      <c r="I18700" s="23"/>
    </row>
    <row r="18701" spans="9:9" x14ac:dyDescent="0.25">
      <c r="I18701" s="23"/>
    </row>
    <row r="18702" spans="9:9" x14ac:dyDescent="0.25">
      <c r="I18702" s="23"/>
    </row>
    <row r="18703" spans="9:9" x14ac:dyDescent="0.25">
      <c r="I18703" s="23"/>
    </row>
    <row r="18704" spans="9:9" x14ac:dyDescent="0.25">
      <c r="I18704" s="23"/>
    </row>
    <row r="18705" spans="9:9" x14ac:dyDescent="0.25">
      <c r="I18705" s="23"/>
    </row>
    <row r="18706" spans="9:9" x14ac:dyDescent="0.25">
      <c r="I18706" s="23"/>
    </row>
    <row r="18707" spans="9:9" x14ac:dyDescent="0.25">
      <c r="I18707" s="23"/>
    </row>
    <row r="18708" spans="9:9" x14ac:dyDescent="0.25">
      <c r="I18708" s="23"/>
    </row>
    <row r="18709" spans="9:9" x14ac:dyDescent="0.25">
      <c r="I18709" s="23"/>
    </row>
    <row r="18710" spans="9:9" x14ac:dyDescent="0.25">
      <c r="I18710" s="23"/>
    </row>
    <row r="18711" spans="9:9" x14ac:dyDescent="0.25">
      <c r="I18711" s="23"/>
    </row>
    <row r="18712" spans="9:9" x14ac:dyDescent="0.25">
      <c r="I18712" s="23"/>
    </row>
    <row r="18713" spans="9:9" x14ac:dyDescent="0.25">
      <c r="I18713" s="23"/>
    </row>
    <row r="18714" spans="9:9" x14ac:dyDescent="0.25">
      <c r="I18714" s="23"/>
    </row>
    <row r="18715" spans="9:9" x14ac:dyDescent="0.25">
      <c r="I18715" s="23"/>
    </row>
    <row r="18716" spans="9:9" x14ac:dyDescent="0.25">
      <c r="I18716" s="23"/>
    </row>
    <row r="18717" spans="9:9" x14ac:dyDescent="0.25">
      <c r="I18717" s="23"/>
    </row>
    <row r="18718" spans="9:9" x14ac:dyDescent="0.25">
      <c r="I18718" s="23"/>
    </row>
    <row r="18719" spans="9:9" x14ac:dyDescent="0.25">
      <c r="I18719" s="23"/>
    </row>
    <row r="18720" spans="9:9" x14ac:dyDescent="0.25">
      <c r="I18720" s="23"/>
    </row>
    <row r="18721" spans="9:9" x14ac:dyDescent="0.25">
      <c r="I18721" s="23"/>
    </row>
    <row r="18722" spans="9:9" x14ac:dyDescent="0.25">
      <c r="I18722" s="23"/>
    </row>
    <row r="18723" spans="9:9" x14ac:dyDescent="0.25">
      <c r="I18723" s="23"/>
    </row>
    <row r="18724" spans="9:9" x14ac:dyDescent="0.25">
      <c r="I18724" s="23"/>
    </row>
    <row r="18725" spans="9:9" x14ac:dyDescent="0.25">
      <c r="I18725" s="23"/>
    </row>
    <row r="18726" spans="9:9" x14ac:dyDescent="0.25">
      <c r="I18726" s="23"/>
    </row>
    <row r="18727" spans="9:9" x14ac:dyDescent="0.25">
      <c r="I18727" s="23"/>
    </row>
    <row r="18728" spans="9:9" x14ac:dyDescent="0.25">
      <c r="I18728" s="23"/>
    </row>
    <row r="18729" spans="9:9" x14ac:dyDescent="0.25">
      <c r="I18729" s="23"/>
    </row>
    <row r="18730" spans="9:9" x14ac:dyDescent="0.25">
      <c r="I18730" s="23"/>
    </row>
    <row r="18731" spans="9:9" x14ac:dyDescent="0.25">
      <c r="I18731" s="23"/>
    </row>
    <row r="18732" spans="9:9" x14ac:dyDescent="0.25">
      <c r="I18732" s="23"/>
    </row>
    <row r="18733" spans="9:9" x14ac:dyDescent="0.25">
      <c r="I18733" s="23"/>
    </row>
    <row r="18734" spans="9:9" x14ac:dyDescent="0.25">
      <c r="I18734" s="23"/>
    </row>
    <row r="18735" spans="9:9" x14ac:dyDescent="0.25">
      <c r="I18735" s="23"/>
    </row>
    <row r="18736" spans="9:9" x14ac:dyDescent="0.25">
      <c r="I18736" s="23"/>
    </row>
    <row r="18737" spans="9:9" x14ac:dyDescent="0.25">
      <c r="I18737" s="23"/>
    </row>
    <row r="18738" spans="9:9" x14ac:dyDescent="0.25">
      <c r="I18738" s="23"/>
    </row>
    <row r="18739" spans="9:9" x14ac:dyDescent="0.25">
      <c r="I18739" s="23"/>
    </row>
    <row r="18740" spans="9:9" x14ac:dyDescent="0.25">
      <c r="I18740" s="23"/>
    </row>
    <row r="18741" spans="9:9" x14ac:dyDescent="0.25">
      <c r="I18741" s="23"/>
    </row>
    <row r="18742" spans="9:9" x14ac:dyDescent="0.25">
      <c r="I18742" s="23"/>
    </row>
    <row r="18743" spans="9:9" x14ac:dyDescent="0.25">
      <c r="I18743" s="23"/>
    </row>
    <row r="18744" spans="9:9" x14ac:dyDescent="0.25">
      <c r="I18744" s="23"/>
    </row>
    <row r="18745" spans="9:9" x14ac:dyDescent="0.25">
      <c r="I18745" s="23"/>
    </row>
    <row r="18746" spans="9:9" x14ac:dyDescent="0.25">
      <c r="I18746" s="23"/>
    </row>
    <row r="18747" spans="9:9" x14ac:dyDescent="0.25">
      <c r="I18747" s="23"/>
    </row>
    <row r="18748" spans="9:9" x14ac:dyDescent="0.25">
      <c r="I18748" s="23"/>
    </row>
    <row r="18749" spans="9:9" x14ac:dyDescent="0.25">
      <c r="I18749" s="23"/>
    </row>
    <row r="18750" spans="9:9" x14ac:dyDescent="0.25">
      <c r="I18750" s="23"/>
    </row>
    <row r="18751" spans="9:9" x14ac:dyDescent="0.25">
      <c r="I18751" s="23"/>
    </row>
    <row r="18752" spans="9:9" x14ac:dyDescent="0.25">
      <c r="I18752" s="23"/>
    </row>
    <row r="18753" spans="9:9" x14ac:dyDescent="0.25">
      <c r="I18753" s="23"/>
    </row>
    <row r="18754" spans="9:9" x14ac:dyDescent="0.25">
      <c r="I18754" s="23"/>
    </row>
    <row r="18755" spans="9:9" x14ac:dyDescent="0.25">
      <c r="I18755" s="23"/>
    </row>
    <row r="18756" spans="9:9" x14ac:dyDescent="0.25">
      <c r="I18756" s="23"/>
    </row>
    <row r="18757" spans="9:9" x14ac:dyDescent="0.25">
      <c r="I18757" s="23"/>
    </row>
    <row r="18758" spans="9:9" x14ac:dyDescent="0.25">
      <c r="I18758" s="23"/>
    </row>
    <row r="18759" spans="9:9" x14ac:dyDescent="0.25">
      <c r="I18759" s="23"/>
    </row>
    <row r="18760" spans="9:9" x14ac:dyDescent="0.25">
      <c r="I18760" s="23"/>
    </row>
    <row r="18761" spans="9:9" x14ac:dyDescent="0.25">
      <c r="I18761" s="23"/>
    </row>
    <row r="18762" spans="9:9" x14ac:dyDescent="0.25">
      <c r="I18762" s="23"/>
    </row>
    <row r="18763" spans="9:9" x14ac:dyDescent="0.25">
      <c r="I18763" s="23"/>
    </row>
    <row r="18764" spans="9:9" x14ac:dyDescent="0.25">
      <c r="I18764" s="23"/>
    </row>
    <row r="18765" spans="9:9" x14ac:dyDescent="0.25">
      <c r="I18765" s="23"/>
    </row>
    <row r="18766" spans="9:9" x14ac:dyDescent="0.25">
      <c r="I18766" s="23"/>
    </row>
    <row r="18767" spans="9:9" x14ac:dyDescent="0.25">
      <c r="I18767" s="23"/>
    </row>
    <row r="18768" spans="9:9" x14ac:dyDescent="0.25">
      <c r="I18768" s="23"/>
    </row>
    <row r="18769" spans="9:9" x14ac:dyDescent="0.25">
      <c r="I18769" s="23"/>
    </row>
    <row r="18770" spans="9:9" x14ac:dyDescent="0.25">
      <c r="I18770" s="23"/>
    </row>
    <row r="18771" spans="9:9" x14ac:dyDescent="0.25">
      <c r="I18771" s="23"/>
    </row>
    <row r="18772" spans="9:9" x14ac:dyDescent="0.25">
      <c r="I18772" s="23"/>
    </row>
    <row r="18773" spans="9:9" x14ac:dyDescent="0.25">
      <c r="I18773" s="23"/>
    </row>
    <row r="18774" spans="9:9" x14ac:dyDescent="0.25">
      <c r="I18774" s="23"/>
    </row>
    <row r="18775" spans="9:9" x14ac:dyDescent="0.25">
      <c r="I18775" s="23"/>
    </row>
    <row r="18776" spans="9:9" x14ac:dyDescent="0.25">
      <c r="I18776" s="23"/>
    </row>
    <row r="18777" spans="9:9" x14ac:dyDescent="0.25">
      <c r="I18777" s="23"/>
    </row>
    <row r="18778" spans="9:9" x14ac:dyDescent="0.25">
      <c r="I18778" s="23"/>
    </row>
    <row r="18779" spans="9:9" x14ac:dyDescent="0.25">
      <c r="I18779" s="23"/>
    </row>
    <row r="18780" spans="9:9" x14ac:dyDescent="0.25">
      <c r="I18780" s="23"/>
    </row>
    <row r="18781" spans="9:9" x14ac:dyDescent="0.25">
      <c r="I18781" s="23"/>
    </row>
    <row r="18782" spans="9:9" x14ac:dyDescent="0.25">
      <c r="I18782" s="23"/>
    </row>
    <row r="18783" spans="9:9" x14ac:dyDescent="0.25">
      <c r="I18783" s="23"/>
    </row>
    <row r="18784" spans="9:9" x14ac:dyDescent="0.25">
      <c r="I18784" s="23"/>
    </row>
    <row r="18785" spans="9:9" x14ac:dyDescent="0.25">
      <c r="I18785" s="23"/>
    </row>
    <row r="18786" spans="9:9" x14ac:dyDescent="0.25">
      <c r="I18786" s="23"/>
    </row>
    <row r="18787" spans="9:9" x14ac:dyDescent="0.25">
      <c r="I18787" s="23"/>
    </row>
    <row r="18788" spans="9:9" x14ac:dyDescent="0.25">
      <c r="I18788" s="23"/>
    </row>
    <row r="18789" spans="9:9" x14ac:dyDescent="0.25">
      <c r="I18789" s="23"/>
    </row>
    <row r="18790" spans="9:9" x14ac:dyDescent="0.25">
      <c r="I18790" s="23"/>
    </row>
    <row r="18791" spans="9:9" x14ac:dyDescent="0.25">
      <c r="I18791" s="23"/>
    </row>
    <row r="18792" spans="9:9" x14ac:dyDescent="0.25">
      <c r="I18792" s="23"/>
    </row>
    <row r="18793" spans="9:9" x14ac:dyDescent="0.25">
      <c r="I18793" s="23"/>
    </row>
    <row r="18794" spans="9:9" x14ac:dyDescent="0.25">
      <c r="I18794" s="23"/>
    </row>
    <row r="18795" spans="9:9" x14ac:dyDescent="0.25">
      <c r="I18795" s="23"/>
    </row>
    <row r="18796" spans="9:9" x14ac:dyDescent="0.25">
      <c r="I18796" s="23"/>
    </row>
    <row r="18797" spans="9:9" x14ac:dyDescent="0.25">
      <c r="I18797" s="23"/>
    </row>
    <row r="18798" spans="9:9" x14ac:dyDescent="0.25">
      <c r="I18798" s="23"/>
    </row>
    <row r="18799" spans="9:9" x14ac:dyDescent="0.25">
      <c r="I18799" s="23"/>
    </row>
    <row r="18800" spans="9:9" x14ac:dyDescent="0.25">
      <c r="I18800" s="23"/>
    </row>
    <row r="18801" spans="9:9" x14ac:dyDescent="0.25">
      <c r="I18801" s="23"/>
    </row>
    <row r="18802" spans="9:9" x14ac:dyDescent="0.25">
      <c r="I18802" s="23"/>
    </row>
    <row r="18803" spans="9:9" x14ac:dyDescent="0.25">
      <c r="I18803" s="23"/>
    </row>
    <row r="18804" spans="9:9" x14ac:dyDescent="0.25">
      <c r="I18804" s="23"/>
    </row>
    <row r="18805" spans="9:9" x14ac:dyDescent="0.25">
      <c r="I18805" s="23"/>
    </row>
    <row r="18806" spans="9:9" x14ac:dyDescent="0.25">
      <c r="I18806" s="23"/>
    </row>
    <row r="18807" spans="9:9" x14ac:dyDescent="0.25">
      <c r="I18807" s="23"/>
    </row>
    <row r="18808" spans="9:9" x14ac:dyDescent="0.25">
      <c r="I18808" s="23"/>
    </row>
    <row r="18809" spans="9:9" x14ac:dyDescent="0.25">
      <c r="I18809" s="23"/>
    </row>
    <row r="18810" spans="9:9" x14ac:dyDescent="0.25">
      <c r="I18810" s="23"/>
    </row>
    <row r="18811" spans="9:9" x14ac:dyDescent="0.25">
      <c r="I18811" s="23"/>
    </row>
    <row r="18812" spans="9:9" x14ac:dyDescent="0.25">
      <c r="I18812" s="23"/>
    </row>
    <row r="18813" spans="9:9" x14ac:dyDescent="0.25">
      <c r="I18813" s="23"/>
    </row>
    <row r="18814" spans="9:9" x14ac:dyDescent="0.25">
      <c r="I18814" s="23"/>
    </row>
    <row r="18815" spans="9:9" x14ac:dyDescent="0.25">
      <c r="I18815" s="23"/>
    </row>
    <row r="18816" spans="9:9" x14ac:dyDescent="0.25">
      <c r="I18816" s="23"/>
    </row>
    <row r="18817" spans="9:9" x14ac:dyDescent="0.25">
      <c r="I18817" s="23"/>
    </row>
    <row r="18818" spans="9:9" x14ac:dyDescent="0.25">
      <c r="I18818" s="23"/>
    </row>
    <row r="18819" spans="9:9" x14ac:dyDescent="0.25">
      <c r="I18819" s="23"/>
    </row>
    <row r="18820" spans="9:9" x14ac:dyDescent="0.25">
      <c r="I18820" s="23"/>
    </row>
    <row r="18821" spans="9:9" x14ac:dyDescent="0.25">
      <c r="I18821" s="23"/>
    </row>
    <row r="18822" spans="9:9" x14ac:dyDescent="0.25">
      <c r="I18822" s="23"/>
    </row>
    <row r="18823" spans="9:9" x14ac:dyDescent="0.25">
      <c r="I18823" s="23"/>
    </row>
    <row r="18824" spans="9:9" x14ac:dyDescent="0.25">
      <c r="I18824" s="23"/>
    </row>
    <row r="18825" spans="9:9" x14ac:dyDescent="0.25">
      <c r="I18825" s="23"/>
    </row>
    <row r="18826" spans="9:9" x14ac:dyDescent="0.25">
      <c r="I18826" s="23"/>
    </row>
    <row r="18827" spans="9:9" x14ac:dyDescent="0.25">
      <c r="I18827" s="23"/>
    </row>
    <row r="18828" spans="9:9" x14ac:dyDescent="0.25">
      <c r="I18828" s="23"/>
    </row>
    <row r="18829" spans="9:9" x14ac:dyDescent="0.25">
      <c r="I18829" s="23"/>
    </row>
    <row r="18830" spans="9:9" x14ac:dyDescent="0.25">
      <c r="I18830" s="23"/>
    </row>
    <row r="18831" spans="9:9" x14ac:dyDescent="0.25">
      <c r="I18831" s="23"/>
    </row>
    <row r="18832" spans="9:9" x14ac:dyDescent="0.25">
      <c r="I18832" s="23"/>
    </row>
    <row r="18833" spans="9:9" x14ac:dyDescent="0.25">
      <c r="I18833" s="23"/>
    </row>
    <row r="18834" spans="9:9" x14ac:dyDescent="0.25">
      <c r="I18834" s="23"/>
    </row>
    <row r="18835" spans="9:9" x14ac:dyDescent="0.25">
      <c r="I18835" s="23"/>
    </row>
    <row r="18836" spans="9:9" x14ac:dyDescent="0.25">
      <c r="I18836" s="23"/>
    </row>
    <row r="18837" spans="9:9" x14ac:dyDescent="0.25">
      <c r="I18837" s="23"/>
    </row>
    <row r="18838" spans="9:9" x14ac:dyDescent="0.25">
      <c r="I18838" s="23"/>
    </row>
    <row r="18839" spans="9:9" x14ac:dyDescent="0.25">
      <c r="I18839" s="23"/>
    </row>
    <row r="18840" spans="9:9" x14ac:dyDescent="0.25">
      <c r="I18840" s="23"/>
    </row>
    <row r="18841" spans="9:9" x14ac:dyDescent="0.25">
      <c r="I18841" s="23"/>
    </row>
    <row r="18842" spans="9:9" x14ac:dyDescent="0.25">
      <c r="I18842" s="23"/>
    </row>
    <row r="18843" spans="9:9" x14ac:dyDescent="0.25">
      <c r="I18843" s="23"/>
    </row>
    <row r="18844" spans="9:9" x14ac:dyDescent="0.25">
      <c r="I18844" s="23"/>
    </row>
    <row r="18845" spans="9:9" x14ac:dyDescent="0.25">
      <c r="I18845" s="23"/>
    </row>
    <row r="18846" spans="9:9" x14ac:dyDescent="0.25">
      <c r="I18846" s="23"/>
    </row>
    <row r="18847" spans="9:9" x14ac:dyDescent="0.25">
      <c r="I18847" s="23"/>
    </row>
    <row r="18848" spans="9:9" x14ac:dyDescent="0.25">
      <c r="I18848" s="23"/>
    </row>
    <row r="18849" spans="9:9" x14ac:dyDescent="0.25">
      <c r="I18849" s="23"/>
    </row>
    <row r="18850" spans="9:9" x14ac:dyDescent="0.25">
      <c r="I18850" s="23"/>
    </row>
    <row r="18851" spans="9:9" x14ac:dyDescent="0.25">
      <c r="I18851" s="23"/>
    </row>
    <row r="18852" spans="9:9" x14ac:dyDescent="0.25">
      <c r="I18852" s="23"/>
    </row>
    <row r="18853" spans="9:9" x14ac:dyDescent="0.25">
      <c r="I18853" s="23"/>
    </row>
    <row r="18854" spans="9:9" x14ac:dyDescent="0.25">
      <c r="I18854" s="23"/>
    </row>
    <row r="18855" spans="9:9" x14ac:dyDescent="0.25">
      <c r="I18855" s="23"/>
    </row>
    <row r="18856" spans="9:9" x14ac:dyDescent="0.25">
      <c r="I18856" s="23"/>
    </row>
    <row r="18857" spans="9:9" x14ac:dyDescent="0.25">
      <c r="I18857" s="23"/>
    </row>
    <row r="18858" spans="9:9" x14ac:dyDescent="0.25">
      <c r="I18858" s="23"/>
    </row>
    <row r="18859" spans="9:9" x14ac:dyDescent="0.25">
      <c r="I18859" s="23"/>
    </row>
    <row r="18860" spans="9:9" x14ac:dyDescent="0.25">
      <c r="I18860" s="23"/>
    </row>
    <row r="18861" spans="9:9" x14ac:dyDescent="0.25">
      <c r="I18861" s="23"/>
    </row>
    <row r="18862" spans="9:9" x14ac:dyDescent="0.25">
      <c r="I18862" s="23"/>
    </row>
    <row r="18863" spans="9:9" x14ac:dyDescent="0.25">
      <c r="I18863" s="23"/>
    </row>
    <row r="18864" spans="9:9" x14ac:dyDescent="0.25">
      <c r="I18864" s="23"/>
    </row>
    <row r="18865" spans="9:9" x14ac:dyDescent="0.25">
      <c r="I18865" s="23"/>
    </row>
    <row r="18866" spans="9:9" x14ac:dyDescent="0.25">
      <c r="I18866" s="23"/>
    </row>
    <row r="18867" spans="9:9" x14ac:dyDescent="0.25">
      <c r="I18867" s="23"/>
    </row>
    <row r="18868" spans="9:9" x14ac:dyDescent="0.25">
      <c r="I18868" s="23"/>
    </row>
    <row r="18869" spans="9:9" x14ac:dyDescent="0.25">
      <c r="I18869" s="23"/>
    </row>
    <row r="18870" spans="9:9" x14ac:dyDescent="0.25">
      <c r="I18870" s="23"/>
    </row>
    <row r="18871" spans="9:9" x14ac:dyDescent="0.25">
      <c r="I18871" s="23"/>
    </row>
    <row r="18872" spans="9:9" x14ac:dyDescent="0.25">
      <c r="I18872" s="23"/>
    </row>
    <row r="18873" spans="9:9" x14ac:dyDescent="0.25">
      <c r="I18873" s="23"/>
    </row>
    <row r="18874" spans="9:9" x14ac:dyDescent="0.25">
      <c r="I18874" s="23"/>
    </row>
    <row r="18875" spans="9:9" x14ac:dyDescent="0.25">
      <c r="I18875" s="23"/>
    </row>
    <row r="18876" spans="9:9" x14ac:dyDescent="0.25">
      <c r="I18876" s="23"/>
    </row>
    <row r="18877" spans="9:9" x14ac:dyDescent="0.25">
      <c r="I18877" s="23"/>
    </row>
    <row r="18878" spans="9:9" x14ac:dyDescent="0.25">
      <c r="I18878" s="23"/>
    </row>
    <row r="18879" spans="9:9" x14ac:dyDescent="0.25">
      <c r="I18879" s="23"/>
    </row>
    <row r="18880" spans="9:9" x14ac:dyDescent="0.25">
      <c r="I18880" s="23"/>
    </row>
    <row r="18881" spans="9:9" x14ac:dyDescent="0.25">
      <c r="I18881" s="23"/>
    </row>
    <row r="18882" spans="9:9" x14ac:dyDescent="0.25">
      <c r="I18882" s="23"/>
    </row>
    <row r="18883" spans="9:9" x14ac:dyDescent="0.25">
      <c r="I18883" s="23"/>
    </row>
    <row r="18884" spans="9:9" x14ac:dyDescent="0.25">
      <c r="I18884" s="23"/>
    </row>
    <row r="18885" spans="9:9" x14ac:dyDescent="0.25">
      <c r="I18885" s="23"/>
    </row>
    <row r="18886" spans="9:9" x14ac:dyDescent="0.25">
      <c r="I18886" s="23"/>
    </row>
    <row r="18887" spans="9:9" x14ac:dyDescent="0.25">
      <c r="I18887" s="23"/>
    </row>
    <row r="18888" spans="9:9" x14ac:dyDescent="0.25">
      <c r="I18888" s="23"/>
    </row>
    <row r="18889" spans="9:9" x14ac:dyDescent="0.25">
      <c r="I18889" s="23"/>
    </row>
    <row r="18890" spans="9:9" x14ac:dyDescent="0.25">
      <c r="I18890" s="23"/>
    </row>
    <row r="18891" spans="9:9" x14ac:dyDescent="0.25">
      <c r="I18891" s="23"/>
    </row>
    <row r="18892" spans="9:9" x14ac:dyDescent="0.25">
      <c r="I18892" s="23"/>
    </row>
    <row r="18893" spans="9:9" x14ac:dyDescent="0.25">
      <c r="I18893" s="23"/>
    </row>
    <row r="18894" spans="9:9" x14ac:dyDescent="0.25">
      <c r="I18894" s="23"/>
    </row>
    <row r="18895" spans="9:9" x14ac:dyDescent="0.25">
      <c r="I18895" s="23"/>
    </row>
    <row r="18896" spans="9:9" x14ac:dyDescent="0.25">
      <c r="I18896" s="23"/>
    </row>
    <row r="18897" spans="9:9" x14ac:dyDescent="0.25">
      <c r="I18897" s="23"/>
    </row>
    <row r="18898" spans="9:9" x14ac:dyDescent="0.25">
      <c r="I18898" s="23"/>
    </row>
    <row r="18899" spans="9:9" x14ac:dyDescent="0.25">
      <c r="I18899" s="23"/>
    </row>
    <row r="18900" spans="9:9" x14ac:dyDescent="0.25">
      <c r="I18900" s="23"/>
    </row>
    <row r="18901" spans="9:9" x14ac:dyDescent="0.25">
      <c r="I18901" s="23"/>
    </row>
    <row r="18902" spans="9:9" x14ac:dyDescent="0.25">
      <c r="I18902" s="23"/>
    </row>
    <row r="18903" spans="9:9" x14ac:dyDescent="0.25">
      <c r="I18903" s="23"/>
    </row>
    <row r="18904" spans="9:9" x14ac:dyDescent="0.25">
      <c r="I18904" s="23"/>
    </row>
    <row r="18905" spans="9:9" x14ac:dyDescent="0.25">
      <c r="I18905" s="23"/>
    </row>
    <row r="18906" spans="9:9" x14ac:dyDescent="0.25">
      <c r="I18906" s="23"/>
    </row>
    <row r="18907" spans="9:9" x14ac:dyDescent="0.25">
      <c r="I18907" s="23"/>
    </row>
    <row r="18908" spans="9:9" x14ac:dyDescent="0.25">
      <c r="I18908" s="23"/>
    </row>
    <row r="18909" spans="9:9" x14ac:dyDescent="0.25">
      <c r="I18909" s="23"/>
    </row>
    <row r="18910" spans="9:9" x14ac:dyDescent="0.25">
      <c r="I18910" s="23"/>
    </row>
    <row r="18911" spans="9:9" x14ac:dyDescent="0.25">
      <c r="I18911" s="23"/>
    </row>
    <row r="18912" spans="9:9" x14ac:dyDescent="0.25">
      <c r="I18912" s="23"/>
    </row>
    <row r="18913" spans="9:9" x14ac:dyDescent="0.25">
      <c r="I18913" s="23"/>
    </row>
    <row r="18914" spans="9:9" x14ac:dyDescent="0.25">
      <c r="I18914" s="23"/>
    </row>
    <row r="18915" spans="9:9" x14ac:dyDescent="0.25">
      <c r="I18915" s="23"/>
    </row>
    <row r="18916" spans="9:9" x14ac:dyDescent="0.25">
      <c r="I18916" s="23"/>
    </row>
    <row r="18917" spans="9:9" x14ac:dyDescent="0.25">
      <c r="I18917" s="23"/>
    </row>
    <row r="18918" spans="9:9" x14ac:dyDescent="0.25">
      <c r="I18918" s="23"/>
    </row>
    <row r="18919" spans="9:9" x14ac:dyDescent="0.25">
      <c r="I18919" s="23"/>
    </row>
    <row r="18920" spans="9:9" x14ac:dyDescent="0.25">
      <c r="I18920" s="23"/>
    </row>
    <row r="18921" spans="9:9" x14ac:dyDescent="0.25">
      <c r="I18921" s="23"/>
    </row>
    <row r="18922" spans="9:9" x14ac:dyDescent="0.25">
      <c r="I18922" s="23"/>
    </row>
    <row r="18923" spans="9:9" x14ac:dyDescent="0.25">
      <c r="I18923" s="23"/>
    </row>
    <row r="18924" spans="9:9" x14ac:dyDescent="0.25">
      <c r="I18924" s="23"/>
    </row>
    <row r="18925" spans="9:9" x14ac:dyDescent="0.25">
      <c r="I18925" s="23"/>
    </row>
    <row r="18926" spans="9:9" x14ac:dyDescent="0.25">
      <c r="I18926" s="23"/>
    </row>
    <row r="18927" spans="9:9" x14ac:dyDescent="0.25">
      <c r="I18927" s="23"/>
    </row>
    <row r="18928" spans="9:9" x14ac:dyDescent="0.25">
      <c r="I18928" s="23"/>
    </row>
    <row r="18929" spans="9:9" x14ac:dyDescent="0.25">
      <c r="I18929" s="23"/>
    </row>
    <row r="18930" spans="9:9" x14ac:dyDescent="0.25">
      <c r="I18930" s="23"/>
    </row>
    <row r="18931" spans="9:9" x14ac:dyDescent="0.25">
      <c r="I18931" s="23"/>
    </row>
    <row r="18932" spans="9:9" x14ac:dyDescent="0.25">
      <c r="I18932" s="23"/>
    </row>
    <row r="18933" spans="9:9" x14ac:dyDescent="0.25">
      <c r="I18933" s="23"/>
    </row>
    <row r="18934" spans="9:9" x14ac:dyDescent="0.25">
      <c r="I18934" s="23"/>
    </row>
    <row r="18935" spans="9:9" x14ac:dyDescent="0.25">
      <c r="I18935" s="23"/>
    </row>
    <row r="18936" spans="9:9" x14ac:dyDescent="0.25">
      <c r="I18936" s="23"/>
    </row>
    <row r="18937" spans="9:9" x14ac:dyDescent="0.25">
      <c r="I18937" s="23"/>
    </row>
    <row r="18938" spans="9:9" x14ac:dyDescent="0.25">
      <c r="I18938" s="23"/>
    </row>
    <row r="18939" spans="9:9" x14ac:dyDescent="0.25">
      <c r="I18939" s="23"/>
    </row>
    <row r="18940" spans="9:9" x14ac:dyDescent="0.25">
      <c r="I18940" s="23"/>
    </row>
    <row r="18941" spans="9:9" x14ac:dyDescent="0.25">
      <c r="I18941" s="23"/>
    </row>
    <row r="18942" spans="9:9" x14ac:dyDescent="0.25">
      <c r="I18942" s="23"/>
    </row>
    <row r="18943" spans="9:9" x14ac:dyDescent="0.25">
      <c r="I18943" s="23"/>
    </row>
    <row r="18944" spans="9:9" x14ac:dyDescent="0.25">
      <c r="I18944" s="23"/>
    </row>
    <row r="18945" spans="9:9" x14ac:dyDescent="0.25">
      <c r="I18945" s="23"/>
    </row>
    <row r="18946" spans="9:9" x14ac:dyDescent="0.25">
      <c r="I18946" s="23"/>
    </row>
    <row r="18947" spans="9:9" x14ac:dyDescent="0.25">
      <c r="I18947" s="23"/>
    </row>
    <row r="18948" spans="9:9" x14ac:dyDescent="0.25">
      <c r="I18948" s="23"/>
    </row>
    <row r="18949" spans="9:9" x14ac:dyDescent="0.25">
      <c r="I18949" s="23"/>
    </row>
    <row r="18950" spans="9:9" x14ac:dyDescent="0.25">
      <c r="I18950" s="23"/>
    </row>
    <row r="18951" spans="9:9" x14ac:dyDescent="0.25">
      <c r="I18951" s="23"/>
    </row>
    <row r="18952" spans="9:9" x14ac:dyDescent="0.25">
      <c r="I18952" s="23"/>
    </row>
    <row r="18953" spans="9:9" x14ac:dyDescent="0.25">
      <c r="I18953" s="23"/>
    </row>
    <row r="18954" spans="9:9" x14ac:dyDescent="0.25">
      <c r="I18954" s="23"/>
    </row>
    <row r="18955" spans="9:9" x14ac:dyDescent="0.25">
      <c r="I18955" s="23"/>
    </row>
    <row r="18956" spans="9:9" x14ac:dyDescent="0.25">
      <c r="I18956" s="23"/>
    </row>
    <row r="18957" spans="9:9" x14ac:dyDescent="0.25">
      <c r="I18957" s="23"/>
    </row>
    <row r="18958" spans="9:9" x14ac:dyDescent="0.25">
      <c r="I18958" s="23"/>
    </row>
    <row r="18959" spans="9:9" x14ac:dyDescent="0.25">
      <c r="I18959" s="23"/>
    </row>
    <row r="18960" spans="9:9" x14ac:dyDescent="0.25">
      <c r="I18960" s="23"/>
    </row>
    <row r="18961" spans="9:9" x14ac:dyDescent="0.25">
      <c r="I18961" s="23"/>
    </row>
    <row r="18962" spans="9:9" x14ac:dyDescent="0.25">
      <c r="I18962" s="23"/>
    </row>
    <row r="18963" spans="9:9" x14ac:dyDescent="0.25">
      <c r="I18963" s="23"/>
    </row>
    <row r="18964" spans="9:9" x14ac:dyDescent="0.25">
      <c r="I18964" s="23"/>
    </row>
    <row r="18965" spans="9:9" x14ac:dyDescent="0.25">
      <c r="I18965" s="23"/>
    </row>
    <row r="18966" spans="9:9" x14ac:dyDescent="0.25">
      <c r="I18966" s="23"/>
    </row>
    <row r="18967" spans="9:9" x14ac:dyDescent="0.25">
      <c r="I18967" s="23"/>
    </row>
    <row r="18968" spans="9:9" x14ac:dyDescent="0.25">
      <c r="I18968" s="23"/>
    </row>
    <row r="18969" spans="9:9" x14ac:dyDescent="0.25">
      <c r="I18969" s="23"/>
    </row>
    <row r="18970" spans="9:9" x14ac:dyDescent="0.25">
      <c r="I18970" s="23"/>
    </row>
    <row r="18971" spans="9:9" x14ac:dyDescent="0.25">
      <c r="I18971" s="23"/>
    </row>
    <row r="18972" spans="9:9" x14ac:dyDescent="0.25">
      <c r="I18972" s="23"/>
    </row>
    <row r="18973" spans="9:9" x14ac:dyDescent="0.25">
      <c r="I18973" s="23"/>
    </row>
    <row r="18974" spans="9:9" x14ac:dyDescent="0.25">
      <c r="I18974" s="23"/>
    </row>
    <row r="18975" spans="9:9" x14ac:dyDescent="0.25">
      <c r="I18975" s="23"/>
    </row>
    <row r="18976" spans="9:9" x14ac:dyDescent="0.25">
      <c r="I18976" s="23"/>
    </row>
    <row r="18977" spans="9:9" x14ac:dyDescent="0.25">
      <c r="I18977" s="23"/>
    </row>
    <row r="18978" spans="9:9" x14ac:dyDescent="0.25">
      <c r="I18978" s="23"/>
    </row>
    <row r="18979" spans="9:9" x14ac:dyDescent="0.25">
      <c r="I18979" s="23"/>
    </row>
    <row r="18980" spans="9:9" x14ac:dyDescent="0.25">
      <c r="I18980" s="23"/>
    </row>
    <row r="18981" spans="9:9" x14ac:dyDescent="0.25">
      <c r="I18981" s="23"/>
    </row>
    <row r="18982" spans="9:9" x14ac:dyDescent="0.25">
      <c r="I18982" s="23"/>
    </row>
    <row r="18983" spans="9:9" x14ac:dyDescent="0.25">
      <c r="I18983" s="23"/>
    </row>
    <row r="18984" spans="9:9" x14ac:dyDescent="0.25">
      <c r="I18984" s="23"/>
    </row>
    <row r="18985" spans="9:9" x14ac:dyDescent="0.25">
      <c r="I18985" s="23"/>
    </row>
    <row r="18986" spans="9:9" x14ac:dyDescent="0.25">
      <c r="I18986" s="23"/>
    </row>
    <row r="18987" spans="9:9" x14ac:dyDescent="0.25">
      <c r="I18987" s="23"/>
    </row>
    <row r="18988" spans="9:9" x14ac:dyDescent="0.25">
      <c r="I18988" s="23"/>
    </row>
    <row r="18989" spans="9:9" x14ac:dyDescent="0.25">
      <c r="I18989" s="23"/>
    </row>
    <row r="18990" spans="9:9" x14ac:dyDescent="0.25">
      <c r="I18990" s="23"/>
    </row>
    <row r="18991" spans="9:9" x14ac:dyDescent="0.25">
      <c r="I18991" s="23"/>
    </row>
    <row r="18992" spans="9:9" x14ac:dyDescent="0.25">
      <c r="I18992" s="23"/>
    </row>
    <row r="18993" spans="9:9" x14ac:dyDescent="0.25">
      <c r="I18993" s="23"/>
    </row>
    <row r="18994" spans="9:9" x14ac:dyDescent="0.25">
      <c r="I18994" s="23"/>
    </row>
    <row r="18995" spans="9:9" x14ac:dyDescent="0.25">
      <c r="I18995" s="23"/>
    </row>
    <row r="18996" spans="9:9" x14ac:dyDescent="0.25">
      <c r="I18996" s="23"/>
    </row>
    <row r="18997" spans="9:9" x14ac:dyDescent="0.25">
      <c r="I18997" s="23"/>
    </row>
    <row r="18998" spans="9:9" x14ac:dyDescent="0.25">
      <c r="I18998" s="23"/>
    </row>
    <row r="18999" spans="9:9" x14ac:dyDescent="0.25">
      <c r="I18999" s="23"/>
    </row>
    <row r="19000" spans="9:9" x14ac:dyDescent="0.25">
      <c r="I19000" s="23"/>
    </row>
    <row r="19001" spans="9:9" x14ac:dyDescent="0.25">
      <c r="I19001" s="23"/>
    </row>
    <row r="19002" spans="9:9" x14ac:dyDescent="0.25">
      <c r="I19002" s="23"/>
    </row>
    <row r="19003" spans="9:9" x14ac:dyDescent="0.25">
      <c r="I19003" s="23"/>
    </row>
    <row r="19004" spans="9:9" x14ac:dyDescent="0.25">
      <c r="I19004" s="23"/>
    </row>
    <row r="19005" spans="9:9" x14ac:dyDescent="0.25">
      <c r="I19005" s="23"/>
    </row>
    <row r="19006" spans="9:9" x14ac:dyDescent="0.25">
      <c r="I19006" s="23"/>
    </row>
    <row r="19007" spans="9:9" x14ac:dyDescent="0.25">
      <c r="I19007" s="23"/>
    </row>
    <row r="19008" spans="9:9" x14ac:dyDescent="0.25">
      <c r="I19008" s="23"/>
    </row>
    <row r="19009" spans="9:9" x14ac:dyDescent="0.25">
      <c r="I19009" s="23"/>
    </row>
    <row r="19010" spans="9:9" x14ac:dyDescent="0.25">
      <c r="I19010" s="23"/>
    </row>
    <row r="19011" spans="9:9" x14ac:dyDescent="0.25">
      <c r="I19011" s="23"/>
    </row>
    <row r="19012" spans="9:9" x14ac:dyDescent="0.25">
      <c r="I19012" s="23"/>
    </row>
    <row r="19013" spans="9:9" x14ac:dyDescent="0.25">
      <c r="I19013" s="23"/>
    </row>
    <row r="19014" spans="9:9" x14ac:dyDescent="0.25">
      <c r="I19014" s="23"/>
    </row>
    <row r="19015" spans="9:9" x14ac:dyDescent="0.25">
      <c r="I19015" s="23"/>
    </row>
    <row r="19016" spans="9:9" x14ac:dyDescent="0.25">
      <c r="I19016" s="23"/>
    </row>
    <row r="19017" spans="9:9" x14ac:dyDescent="0.25">
      <c r="I19017" s="23"/>
    </row>
    <row r="19018" spans="9:9" x14ac:dyDescent="0.25">
      <c r="I19018" s="23"/>
    </row>
    <row r="19019" spans="9:9" x14ac:dyDescent="0.25">
      <c r="I19019" s="23"/>
    </row>
    <row r="19020" spans="9:9" x14ac:dyDescent="0.25">
      <c r="I19020" s="23"/>
    </row>
    <row r="19021" spans="9:9" x14ac:dyDescent="0.25">
      <c r="I19021" s="23"/>
    </row>
    <row r="19022" spans="9:9" x14ac:dyDescent="0.25">
      <c r="I19022" s="23"/>
    </row>
    <row r="19023" spans="9:9" x14ac:dyDescent="0.25">
      <c r="I19023" s="23"/>
    </row>
    <row r="19024" spans="9:9" x14ac:dyDescent="0.25">
      <c r="I19024" s="23"/>
    </row>
    <row r="19025" spans="9:9" x14ac:dyDescent="0.25">
      <c r="I19025" s="23"/>
    </row>
    <row r="19026" spans="9:9" x14ac:dyDescent="0.25">
      <c r="I19026" s="23"/>
    </row>
    <row r="19027" spans="9:9" x14ac:dyDescent="0.25">
      <c r="I19027" s="23"/>
    </row>
    <row r="19028" spans="9:9" x14ac:dyDescent="0.25">
      <c r="I19028" s="23"/>
    </row>
    <row r="19029" spans="9:9" x14ac:dyDescent="0.25">
      <c r="I19029" s="23"/>
    </row>
    <row r="19030" spans="9:9" x14ac:dyDescent="0.25">
      <c r="I19030" s="23"/>
    </row>
    <row r="19031" spans="9:9" x14ac:dyDescent="0.25">
      <c r="I19031" s="23"/>
    </row>
    <row r="19032" spans="9:9" x14ac:dyDescent="0.25">
      <c r="I19032" s="23"/>
    </row>
    <row r="19033" spans="9:9" x14ac:dyDescent="0.25">
      <c r="I19033" s="23"/>
    </row>
    <row r="19034" spans="9:9" x14ac:dyDescent="0.25">
      <c r="I19034" s="23"/>
    </row>
    <row r="19035" spans="9:9" x14ac:dyDescent="0.25">
      <c r="I19035" s="23"/>
    </row>
    <row r="19036" spans="9:9" x14ac:dyDescent="0.25">
      <c r="I19036" s="23"/>
    </row>
    <row r="19037" spans="9:9" x14ac:dyDescent="0.25">
      <c r="I19037" s="23"/>
    </row>
    <row r="19038" spans="9:9" x14ac:dyDescent="0.25">
      <c r="I19038" s="23"/>
    </row>
    <row r="19039" spans="9:9" x14ac:dyDescent="0.25">
      <c r="I19039" s="23"/>
    </row>
    <row r="19040" spans="9:9" x14ac:dyDescent="0.25">
      <c r="I19040" s="23"/>
    </row>
    <row r="19041" spans="9:9" x14ac:dyDescent="0.25">
      <c r="I19041" s="23"/>
    </row>
    <row r="19042" spans="9:9" x14ac:dyDescent="0.25">
      <c r="I19042" s="23"/>
    </row>
    <row r="19043" spans="9:9" x14ac:dyDescent="0.25">
      <c r="I19043" s="23"/>
    </row>
    <row r="19044" spans="9:9" x14ac:dyDescent="0.25">
      <c r="I19044" s="23"/>
    </row>
    <row r="19045" spans="9:9" x14ac:dyDescent="0.25">
      <c r="I19045" s="23"/>
    </row>
    <row r="19046" spans="9:9" x14ac:dyDescent="0.25">
      <c r="I19046" s="23"/>
    </row>
    <row r="19047" spans="9:9" x14ac:dyDescent="0.25">
      <c r="I19047" s="23"/>
    </row>
    <row r="19048" spans="9:9" x14ac:dyDescent="0.25">
      <c r="I19048" s="23"/>
    </row>
    <row r="19049" spans="9:9" x14ac:dyDescent="0.25">
      <c r="I19049" s="23"/>
    </row>
    <row r="19050" spans="9:9" x14ac:dyDescent="0.25">
      <c r="I19050" s="23"/>
    </row>
    <row r="19051" spans="9:9" x14ac:dyDescent="0.25">
      <c r="I19051" s="23"/>
    </row>
    <row r="19052" spans="9:9" x14ac:dyDescent="0.25">
      <c r="I19052" s="23"/>
    </row>
    <row r="19053" spans="9:9" x14ac:dyDescent="0.25">
      <c r="I19053" s="23"/>
    </row>
    <row r="19054" spans="9:9" x14ac:dyDescent="0.25">
      <c r="I19054" s="23"/>
    </row>
    <row r="19055" spans="9:9" x14ac:dyDescent="0.25">
      <c r="I19055" s="23"/>
    </row>
    <row r="19056" spans="9:9" x14ac:dyDescent="0.25">
      <c r="I19056" s="23"/>
    </row>
    <row r="19057" spans="9:9" x14ac:dyDescent="0.25">
      <c r="I19057" s="23"/>
    </row>
    <row r="19058" spans="9:9" x14ac:dyDescent="0.25">
      <c r="I19058" s="23"/>
    </row>
    <row r="19059" spans="9:9" x14ac:dyDescent="0.25">
      <c r="I19059" s="23"/>
    </row>
    <row r="19060" spans="9:9" x14ac:dyDescent="0.25">
      <c r="I19060" s="23"/>
    </row>
    <row r="19061" spans="9:9" x14ac:dyDescent="0.25">
      <c r="I19061" s="23"/>
    </row>
    <row r="19062" spans="9:9" x14ac:dyDescent="0.25">
      <c r="I19062" s="23"/>
    </row>
    <row r="19063" spans="9:9" x14ac:dyDescent="0.25">
      <c r="I19063" s="23"/>
    </row>
    <row r="19064" spans="9:9" x14ac:dyDescent="0.25">
      <c r="I19064" s="23"/>
    </row>
    <row r="19065" spans="9:9" x14ac:dyDescent="0.25">
      <c r="I19065" s="23"/>
    </row>
    <row r="19066" spans="9:9" x14ac:dyDescent="0.25">
      <c r="I19066" s="23"/>
    </row>
    <row r="19067" spans="9:9" x14ac:dyDescent="0.25">
      <c r="I19067" s="23"/>
    </row>
    <row r="19068" spans="9:9" x14ac:dyDescent="0.25">
      <c r="I19068" s="23"/>
    </row>
    <row r="19069" spans="9:9" x14ac:dyDescent="0.25">
      <c r="I19069" s="23"/>
    </row>
    <row r="19070" spans="9:9" x14ac:dyDescent="0.25">
      <c r="I19070" s="23"/>
    </row>
    <row r="19071" spans="9:9" x14ac:dyDescent="0.25">
      <c r="I19071" s="23"/>
    </row>
    <row r="19072" spans="9:9" x14ac:dyDescent="0.25">
      <c r="I19072" s="23"/>
    </row>
    <row r="19073" spans="9:9" x14ac:dyDescent="0.25">
      <c r="I19073" s="23"/>
    </row>
    <row r="19074" spans="9:9" x14ac:dyDescent="0.25">
      <c r="I19074" s="23"/>
    </row>
    <row r="19075" spans="9:9" x14ac:dyDescent="0.25">
      <c r="I19075" s="23"/>
    </row>
    <row r="19076" spans="9:9" x14ac:dyDescent="0.25">
      <c r="I19076" s="23"/>
    </row>
    <row r="19077" spans="9:9" x14ac:dyDescent="0.25">
      <c r="I19077" s="23"/>
    </row>
    <row r="19078" spans="9:9" x14ac:dyDescent="0.25">
      <c r="I19078" s="23"/>
    </row>
    <row r="19079" spans="9:9" x14ac:dyDescent="0.25">
      <c r="I19079" s="23"/>
    </row>
    <row r="19080" spans="9:9" x14ac:dyDescent="0.25">
      <c r="I19080" s="23"/>
    </row>
    <row r="19081" spans="9:9" x14ac:dyDescent="0.25">
      <c r="I19081" s="23"/>
    </row>
    <row r="19082" spans="9:9" x14ac:dyDescent="0.25">
      <c r="I19082" s="23"/>
    </row>
    <row r="19083" spans="9:9" x14ac:dyDescent="0.25">
      <c r="I19083" s="23"/>
    </row>
    <row r="19084" spans="9:9" x14ac:dyDescent="0.25">
      <c r="I19084" s="23"/>
    </row>
    <row r="19085" spans="9:9" x14ac:dyDescent="0.25">
      <c r="I19085" s="23"/>
    </row>
    <row r="19086" spans="9:9" x14ac:dyDescent="0.25">
      <c r="I19086" s="23"/>
    </row>
    <row r="19087" spans="9:9" x14ac:dyDescent="0.25">
      <c r="I19087" s="23"/>
    </row>
    <row r="19088" spans="9:9" x14ac:dyDescent="0.25">
      <c r="I19088" s="23"/>
    </row>
    <row r="19089" spans="9:9" x14ac:dyDescent="0.25">
      <c r="I19089" s="23"/>
    </row>
    <row r="19090" spans="9:9" x14ac:dyDescent="0.25">
      <c r="I19090" s="23"/>
    </row>
    <row r="19091" spans="9:9" x14ac:dyDescent="0.25">
      <c r="I19091" s="23"/>
    </row>
    <row r="19092" spans="9:9" x14ac:dyDescent="0.25">
      <c r="I19092" s="23"/>
    </row>
    <row r="19093" spans="9:9" x14ac:dyDescent="0.25">
      <c r="I19093" s="23"/>
    </row>
    <row r="19094" spans="9:9" x14ac:dyDescent="0.25">
      <c r="I19094" s="23"/>
    </row>
    <row r="19095" spans="9:9" x14ac:dyDescent="0.25">
      <c r="I19095" s="23"/>
    </row>
    <row r="19096" spans="9:9" x14ac:dyDescent="0.25">
      <c r="I19096" s="23"/>
    </row>
    <row r="19097" spans="9:9" x14ac:dyDescent="0.25">
      <c r="I19097" s="23"/>
    </row>
    <row r="19098" spans="9:9" x14ac:dyDescent="0.25">
      <c r="I19098" s="23"/>
    </row>
    <row r="19099" spans="9:9" x14ac:dyDescent="0.25">
      <c r="I19099" s="23"/>
    </row>
  </sheetData>
  <sheetProtection password="CC7C" sheet="1" formatCells="0" formatColumns="0" formatRows="0" insertRows="0" autoFilter="0"/>
  <autoFilter ref="A9:BL311"/>
  <mergeCells count="26">
    <mergeCell ref="F7:H7"/>
    <mergeCell ref="J7:K7"/>
    <mergeCell ref="R5:V5"/>
    <mergeCell ref="S6:S8"/>
    <mergeCell ref="R6:R8"/>
    <mergeCell ref="T6:T8"/>
    <mergeCell ref="P7:P9"/>
    <mergeCell ref="U6:U7"/>
    <mergeCell ref="U8:U9"/>
    <mergeCell ref="Q7:Q9"/>
    <mergeCell ref="I4:M4"/>
    <mergeCell ref="C8:C9"/>
    <mergeCell ref="AZ2:BB2"/>
    <mergeCell ref="F5:H5"/>
    <mergeCell ref="N6:N9"/>
    <mergeCell ref="F3:H3"/>
    <mergeCell ref="F4:H4"/>
    <mergeCell ref="M7:M8"/>
    <mergeCell ref="L2:N3"/>
    <mergeCell ref="W2:W4"/>
    <mergeCell ref="AO7:AQ7"/>
    <mergeCell ref="N4:Q4"/>
    <mergeCell ref="AS7:AS9"/>
    <mergeCell ref="U2:U3"/>
    <mergeCell ref="AI7:AN7"/>
    <mergeCell ref="AI6:AR6"/>
  </mergeCells>
  <phoneticPr fontId="7" type="noConversion"/>
  <dataValidations xWindow="648" yWindow="567" count="30">
    <dataValidation allowBlank="1" showErrorMessage="1" sqref="AO7:AV7 BF2:BG4 AO595:AR65536 BH1:BH4 AQ1:BE1 BK1:BK4 BN1:BN4 BQ1:BQ4 BT1:BT4 BW1:BW4 BZ1:BZ4 CC1:CC4 BI2:BJ4 BL2:BM4 BO2:BP4 BR2:BS4 BU2:BV4 BX2:BY4 BF385:CC65536 AT8:AV9 AO2:AW4 AW6:BE9 AO8:AR9 CA2:CB4 BF6:CC7 AX2:BE5 AS10:BE65536"/>
    <dataValidation allowBlank="1" showInputMessage="1" showErrorMessage="1" prompt="This is a formula make_x000a_sure it is copied down" sqref="AH1 AH10:AH65536 AI595:AM65536"/>
    <dataValidation showInputMessage="1" showErrorMessage="1" prompt="This is a formula make_x000a_sure it is copied down" sqref="AD1:AD4 AD10:AD65536"/>
    <dataValidation showInputMessage="1" showErrorMessage="1" prompt="This is a formula make sure it is _x000a_copied down." sqref="U1 T311:U65536 U10:U310"/>
    <dataValidation showInputMessage="1" showErrorMessage="1" prompt="This is a formula make_x000a_sure it is copied down._x000a_" sqref="W1 W10:W65536"/>
    <dataValidation type="list" allowBlank="1" showErrorMessage="1" sqref="BX1 BU1 BR1 BO1 BL1 BI1 BF1 CA1 AO1 AI1:AL1">
      <formula1>ISA</formula1>
    </dataValidation>
    <dataValidation type="list" allowBlank="1" showErrorMessage="1" sqref="BY1 BV1 BS1 BP1 BM1 BJ1 BG1 CB1 AP1 AM1">
      <formula1>Local_Health_Office</formula1>
    </dataValidation>
    <dataValidation type="list" allowBlank="1" showInputMessage="1" showErrorMessage="1" sqref="O1 O10:O310">
      <formula1>Detailed_Service_Category</formula1>
    </dataValidation>
    <dataValidation type="list" allowBlank="1" showInputMessage="1" showErrorMessage="1" sqref="I1 I10:I310">
      <formula1>Child_Adult_Service</formula1>
    </dataValidation>
    <dataValidation type="list" allowBlank="1" showInputMessage="1" showErrorMessage="1" sqref="K1 K10:K3485">
      <formula1>KPI_CareGR</formula1>
    </dataValidation>
    <dataValidation type="list" showInputMessage="1" showErrorMessage="1" sqref="J1 J10:J310">
      <formula1>PS_or_Id</formula1>
    </dataValidation>
    <dataValidation type="list" allowBlank="1" showInputMessage="1" showErrorMessage="1" prompt="NB:Must have standard drop down entry for summary sheet " sqref="L1 L10:L310">
      <formula1>category</formula1>
    </dataValidation>
    <dataValidation type="list" showInputMessage="1" showErrorMessage="1" prompt="Must be standard to feed Summary sheet" sqref="M1 M10:M310">
      <formula1>General_Service_Category</formula1>
    </dataValidation>
    <dataValidation showInputMessage="1" showErrorMessage="1" prompt="NB: Numeric entry only,_x000a_Text will not add up on summary sheet" sqref="X311:AC65536 V311:V65536 AC2 P311:S65536 T4 V2:V4 X2:AB4 AC4 S2:S4 R2:R5 P2:Q3 P5:Q5"/>
    <dataValidation showInputMessage="1" showErrorMessage="1" sqref="J311:J2501 U2 U4 T2:T3"/>
    <dataValidation type="list" showInputMessage="1" showErrorMessage="1" prompt="Chose from Drop down menu_x000a_entry not from drop down will_x000a_not appear in summary" sqref="L538:L65536 L5 N4">
      <formula1>category</formula1>
    </dataValidation>
    <dataValidation allowBlank="1" showInputMessage="1" showErrorMessage="1" prompt="Must have entry for_x000a_automated KPI target_x000a_blanks mean Service Unit_x000a_will not be counted. " sqref="K3486:K65536 K2 K5"/>
    <dataValidation type="list" showInputMessage="1" showErrorMessage="1" prompt="match to programme type ie. residential to residential management admin to amanagement admin" sqref="M311">
      <formula1>General_Service_Category</formula1>
    </dataValidation>
    <dataValidation allowBlank="1" showInputMessage="1" showErrorMessage="1" prompt="For Agency Use" sqref="B312:C65536 B2:C5"/>
    <dataValidation allowBlank="1" showInputMessage="1" showErrorMessage="1" prompt="Should be name locally know as" sqref="D2:D5 D311:D65536"/>
    <dataValidation type="list" showInputMessage="1" showErrorMessage="1" prompt="For HIQA purposes" sqref="F698:F65536 F2">
      <formula1>Local_Health_Office</formula1>
    </dataValidation>
    <dataValidation allowBlank="1" showInputMessage="1" showErrorMessage="1" prompt="For HIQA purposes" sqref="G311:G65536 G2"/>
    <dataValidation allowBlank="1" showInputMessage="1" showErrorMessage="1" prompt="NB:Must have entry for summary sheet " sqref="L492:L537"/>
    <dataValidation allowBlank="1" showInputMessage="1" showErrorMessage="1" prompt="NB:Must have standrd drop down entry for summary sheet " sqref="L311:L491"/>
    <dataValidation showInputMessage="1" showErrorMessage="1" prompt="For HIQA purposes" sqref="F311:F697"/>
    <dataValidation showInputMessage="1" showErrorMessage="1" prompt="Must have entry for KPI Data_x000a_to be included in automated targets" sqref="J2502:J65536"/>
    <dataValidation showErrorMessage="1" prompt="Chose from Drop down menu_x000a_entry not from drop down will_x000a_not appear in summary" sqref="L2"/>
    <dataValidation type="list" showInputMessage="1" showErrorMessage="1" prompt="For HIQA purposes" sqref="F5:H5">
      <formula1>ISA</formula1>
    </dataValidation>
    <dataValidation type="list" allowBlank="1" showInputMessage="1" showErrorMessage="1" sqref="G10:G310 G1">
      <formula1>PICGRADE</formula1>
    </dataValidation>
    <dataValidation type="date" operator="greaterThanOrEqual" allowBlank="1" showInputMessage="1" showErrorMessage="1" prompt="Please enter date in the format dd/mm/yyyy" sqref="H10:H310 H1">
      <formula1>NOW()</formula1>
    </dataValidation>
  </dataValidations>
  <pageMargins left="0" right="0" top="0" bottom="0.78740157480314965" header="0.51181102362204722" footer="0.51181102362204722"/>
  <pageSetup paperSize="9" scale="55" orientation="landscape" horizontalDpi="300" verticalDpi="300" r:id="rId1"/>
  <headerFooter alignWithMargins="0">
    <oddFooter>&amp;LSchedule 3 Input&amp;CPage &amp;P of &amp;N</oddFooter>
  </headerFooter>
  <colBreaks count="2" manualBreakCount="2">
    <brk id="23" max="1048575" man="1"/>
    <brk id="31" max="1048575" man="1"/>
  </colBreaks>
  <cellWatches>
    <cellWatch r="K9"/>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94"/>
  <sheetViews>
    <sheetView topLeftCell="B1" zoomScale="75" workbookViewId="0">
      <selection activeCell="C19" sqref="C19"/>
    </sheetView>
  </sheetViews>
  <sheetFormatPr defaultColWidth="9.109375" defaultRowHeight="13.2" x14ac:dyDescent="0.25"/>
  <cols>
    <col min="1" max="1" width="10.5546875" style="19" hidden="1" customWidth="1"/>
    <col min="2" max="2" width="43.44140625" style="19" customWidth="1"/>
    <col min="3" max="6" width="11.5546875" style="20" customWidth="1"/>
    <col min="7" max="7" width="13" style="16" customWidth="1"/>
    <col min="8" max="8" width="11.5546875" style="16" customWidth="1"/>
    <col min="9" max="9" width="11.5546875" style="15" customWidth="1"/>
    <col min="10" max="16" width="11.5546875" style="16" customWidth="1"/>
    <col min="17" max="23" width="13.88671875" style="15" customWidth="1"/>
    <col min="24" max="24" width="15.5546875" style="15" customWidth="1"/>
    <col min="25" max="25" width="3.5546875" style="17" customWidth="1"/>
    <col min="26" max="28" width="9.109375" style="17"/>
    <col min="29" max="29" width="3.6640625" style="17" customWidth="1"/>
    <col min="30" max="30" width="16.33203125" style="20" customWidth="1"/>
    <col min="31" max="31" width="16.5546875" style="20" customWidth="1"/>
    <col min="32" max="32" width="16.109375" style="20" customWidth="1"/>
    <col min="33" max="35" width="9.109375" style="17"/>
    <col min="36" max="36" width="69.33203125" style="116" customWidth="1"/>
    <col min="37" max="37" width="9.109375" style="795"/>
    <col min="38" max="47" width="13.88671875" style="15" customWidth="1"/>
    <col min="48" max="48" width="8.88671875" customWidth="1"/>
    <col min="49" max="16384" width="9.109375" style="17"/>
  </cols>
  <sheetData>
    <row r="1" spans="1:47" ht="13.8" thickBot="1" x14ac:dyDescent="0.3">
      <c r="A1" s="29"/>
      <c r="B1" s="29" t="s">
        <v>419</v>
      </c>
      <c r="C1" s="4"/>
      <c r="D1" s="4"/>
      <c r="E1" s="4"/>
      <c r="F1" s="843"/>
      <c r="O1" s="317"/>
      <c r="Q1" s="110" t="str">
        <f>+B1</f>
        <v xml:space="preserve">Schedule 3 Summary Service Arrangement template Disabilities </v>
      </c>
      <c r="R1" s="110"/>
      <c r="S1" s="110"/>
      <c r="T1" s="110"/>
      <c r="AD1" s="19" t="s">
        <v>916</v>
      </c>
      <c r="AE1" s="19"/>
    </row>
    <row r="2" spans="1:47" x14ac:dyDescent="0.25">
      <c r="A2" s="29"/>
      <c r="B2" s="57" t="s">
        <v>476</v>
      </c>
      <c r="C2" s="931">
        <f>+'Sch3-Input'!F3</f>
        <v>0</v>
      </c>
      <c r="D2" s="932"/>
      <c r="E2" s="932"/>
      <c r="F2" s="932"/>
      <c r="G2" s="932"/>
      <c r="H2" s="932"/>
      <c r="I2" s="933"/>
      <c r="J2" s="67" t="s">
        <v>497</v>
      </c>
      <c r="K2" s="628" t="str">
        <f>+'Sch3-Input'!J3</f>
        <v>20XX</v>
      </c>
      <c r="L2" s="629" t="str">
        <f>+'Sch3-Input'!K3</f>
        <v>xx/xx/xx</v>
      </c>
      <c r="Q2" s="934">
        <f>+C2</f>
        <v>0</v>
      </c>
      <c r="R2" s="935"/>
      <c r="S2" s="936"/>
      <c r="T2" s="110" t="str">
        <f>+J2</f>
        <v>Year</v>
      </c>
      <c r="U2" s="110" t="str">
        <f>+K2</f>
        <v>20XX</v>
      </c>
      <c r="AD2" s="17"/>
      <c r="AE2" s="17"/>
      <c r="AF2" s="17"/>
    </row>
    <row r="3" spans="1:47" ht="13.8" thickBot="1" x14ac:dyDescent="0.3">
      <c r="A3" s="29"/>
      <c r="B3" s="57" t="s">
        <v>477</v>
      </c>
      <c r="C3" s="944">
        <f>+'Sch3-Input'!F4</f>
        <v>0</v>
      </c>
      <c r="D3" s="945"/>
      <c r="E3" s="945"/>
      <c r="F3" s="945"/>
      <c r="G3" s="945"/>
      <c r="H3" s="945"/>
      <c r="I3" s="946"/>
      <c r="J3" s="222"/>
      <c r="K3" s="223"/>
      <c r="L3" s="223"/>
      <c r="M3" s="223"/>
      <c r="N3" s="223"/>
      <c r="O3" s="223"/>
      <c r="P3" s="224"/>
      <c r="Q3" s="934">
        <f>+C3</f>
        <v>0</v>
      </c>
      <c r="R3" s="935"/>
      <c r="S3" s="936"/>
      <c r="X3" s="843" t="str">
        <f>IF($X$70&lt;-0.1,"DEFICIT RESULT HSE CANNOT SIGN TO DEFICIT","")</f>
        <v/>
      </c>
      <c r="AD3" s="17"/>
      <c r="AE3" s="17"/>
      <c r="AF3" s="17"/>
    </row>
    <row r="4" spans="1:47" ht="13.5" customHeight="1" thickBot="1" x14ac:dyDescent="0.3">
      <c r="A4" s="227"/>
      <c r="B4" s="633" t="s">
        <v>1095</v>
      </c>
      <c r="C4" s="634"/>
      <c r="D4" s="634"/>
      <c r="E4" s="631">
        <f>+'Sch3-Input'!R4</f>
        <v>0</v>
      </c>
      <c r="F4" s="631">
        <f>+'Sch3-Input'!S4</f>
        <v>0</v>
      </c>
      <c r="G4" s="631">
        <f>+'Sch3-Input'!T4</f>
        <v>0</v>
      </c>
      <c r="H4" s="631">
        <f>+'Sch3-Input'!U4</f>
        <v>0</v>
      </c>
      <c r="I4" s="630"/>
      <c r="J4" s="636" t="s">
        <v>917</v>
      </c>
      <c r="K4" s="225"/>
      <c r="L4" s="225"/>
      <c r="M4" s="225"/>
      <c r="N4" s="225"/>
      <c r="O4" s="225"/>
      <c r="P4" s="226"/>
      <c r="Q4" s="934"/>
      <c r="R4" s="935"/>
      <c r="S4" s="936"/>
      <c r="AD4" s="17"/>
      <c r="AE4" s="17"/>
      <c r="AF4" s="17"/>
    </row>
    <row r="5" spans="1:47" s="116" customFormat="1" ht="54" customHeight="1" thickBot="1" x14ac:dyDescent="0.3">
      <c r="A5" s="21" t="s">
        <v>195</v>
      </c>
      <c r="B5" s="632" t="s">
        <v>1016</v>
      </c>
      <c r="C5" s="370" t="str">
        <f>+'Sch3-Input'!P6</f>
        <v>Service Capacity as at 1.1.20XX</v>
      </c>
      <c r="D5" s="734" t="s">
        <v>1179</v>
      </c>
      <c r="E5" s="220" t="s">
        <v>963</v>
      </c>
      <c r="F5" s="937" t="s">
        <v>1057</v>
      </c>
      <c r="G5" s="939" t="s">
        <v>1062</v>
      </c>
      <c r="H5" s="939" t="s">
        <v>1064</v>
      </c>
      <c r="I5" s="941" t="s">
        <v>1004</v>
      </c>
      <c r="J5" s="221" t="s">
        <v>1005</v>
      </c>
      <c r="K5" s="221" t="s">
        <v>1005</v>
      </c>
      <c r="L5" s="221" t="s">
        <v>1005</v>
      </c>
      <c r="M5" s="221" t="s">
        <v>1005</v>
      </c>
      <c r="N5" s="221" t="s">
        <v>1005</v>
      </c>
      <c r="O5" s="635" t="s">
        <v>1005</v>
      </c>
      <c r="P5" s="221" t="s">
        <v>1005</v>
      </c>
      <c r="Q5" s="228" t="s">
        <v>484</v>
      </c>
      <c r="R5" s="229"/>
      <c r="S5" s="230"/>
      <c r="T5" s="144" t="s">
        <v>485</v>
      </c>
      <c r="U5" s="142"/>
      <c r="V5" s="142"/>
      <c r="W5" s="143"/>
      <c r="X5" s="145" t="s">
        <v>486</v>
      </c>
      <c r="Z5" s="947" t="s">
        <v>90</v>
      </c>
      <c r="AA5" s="947" t="s">
        <v>91</v>
      </c>
      <c r="AB5" s="947" t="s">
        <v>92</v>
      </c>
      <c r="AD5" s="140" t="str">
        <f>+'Sch3-Input'!P6</f>
        <v>Service Capacity as at 1.1.20XX</v>
      </c>
      <c r="AE5" s="313" t="s">
        <v>963</v>
      </c>
      <c r="AF5" s="314" t="s">
        <v>964</v>
      </c>
      <c r="AK5" s="796"/>
      <c r="AL5" s="929" t="s">
        <v>1201</v>
      </c>
      <c r="AM5" s="929"/>
      <c r="AN5" s="929"/>
      <c r="AO5" s="929"/>
      <c r="AP5" s="929"/>
      <c r="AQ5" s="929"/>
      <c r="AR5" s="929"/>
      <c r="AS5" s="929"/>
      <c r="AT5" s="929"/>
      <c r="AU5" s="930"/>
    </row>
    <row r="6" spans="1:47" s="118" customFormat="1" ht="12.75" customHeight="1" x14ac:dyDescent="0.3">
      <c r="A6" s="117"/>
      <c r="B6" s="927" t="str">
        <f>IF($X$70&lt;-0.1,"DEFICIT RESULT HSE CANNOT SIGN TO DEFICIT","")</f>
        <v/>
      </c>
      <c r="C6" s="735" t="s">
        <v>1018</v>
      </c>
      <c r="D6" s="739" t="s">
        <v>1178</v>
      </c>
      <c r="E6" s="147"/>
      <c r="F6" s="937"/>
      <c r="G6" s="939"/>
      <c r="H6" s="939"/>
      <c r="I6" s="942"/>
      <c r="J6" s="149"/>
      <c r="K6" s="149"/>
      <c r="L6" s="149"/>
      <c r="M6" s="149"/>
      <c r="N6" s="149"/>
      <c r="O6" s="579"/>
      <c r="P6" s="146"/>
      <c r="Q6" s="150"/>
      <c r="R6" s="150"/>
      <c r="S6" s="150"/>
      <c r="T6" s="807"/>
      <c r="U6" s="150"/>
      <c r="V6" s="150"/>
      <c r="W6" s="150"/>
      <c r="X6" s="151"/>
      <c r="Z6" s="948"/>
      <c r="AA6" s="948"/>
      <c r="AB6" s="948"/>
      <c r="AD6" s="146"/>
      <c r="AE6" s="147"/>
      <c r="AF6" s="147"/>
      <c r="AJ6" s="116"/>
      <c r="AK6" s="797"/>
      <c r="AL6" s="150"/>
      <c r="AM6" s="150"/>
      <c r="AN6" s="150"/>
      <c r="AO6" s="150"/>
      <c r="AP6" s="150"/>
      <c r="AQ6" s="150"/>
      <c r="AR6" s="150"/>
      <c r="AS6" s="150"/>
      <c r="AT6" s="150"/>
      <c r="AU6" s="150"/>
    </row>
    <row r="7" spans="1:47" s="116" customFormat="1" ht="111" customHeight="1" thickBot="1" x14ac:dyDescent="0.3">
      <c r="A7" s="119"/>
      <c r="B7" s="928"/>
      <c r="C7" s="152" t="s">
        <v>526</v>
      </c>
      <c r="D7" s="736" t="s">
        <v>1177</v>
      </c>
      <c r="E7" s="153" t="s">
        <v>198</v>
      </c>
      <c r="F7" s="938"/>
      <c r="G7" s="940"/>
      <c r="H7" s="940"/>
      <c r="I7" s="943"/>
      <c r="J7" s="154" t="s">
        <v>190</v>
      </c>
      <c r="K7" s="154" t="s">
        <v>191</v>
      </c>
      <c r="L7" s="154" t="s">
        <v>192</v>
      </c>
      <c r="M7" s="154" t="s">
        <v>193</v>
      </c>
      <c r="N7" s="154" t="s">
        <v>754</v>
      </c>
      <c r="O7" s="580" t="s">
        <v>755</v>
      </c>
      <c r="P7" s="155" t="s">
        <v>1003</v>
      </c>
      <c r="Q7" s="156" t="s">
        <v>489</v>
      </c>
      <c r="R7" s="156" t="s">
        <v>490</v>
      </c>
      <c r="S7" s="156" t="s">
        <v>491</v>
      </c>
      <c r="T7" s="808" t="s">
        <v>1202</v>
      </c>
      <c r="U7" s="156" t="s">
        <v>523</v>
      </c>
      <c r="V7" s="156" t="s">
        <v>492</v>
      </c>
      <c r="W7" s="156" t="s">
        <v>493</v>
      </c>
      <c r="X7" s="718" t="s">
        <v>1172</v>
      </c>
      <c r="Z7" s="949"/>
      <c r="AA7" s="949"/>
      <c r="AB7" s="949"/>
      <c r="AD7" s="152" t="s">
        <v>526</v>
      </c>
      <c r="AE7" s="153" t="s">
        <v>198</v>
      </c>
      <c r="AF7" s="153" t="s">
        <v>771</v>
      </c>
      <c r="AK7" s="798" t="s">
        <v>1176</v>
      </c>
      <c r="AL7" s="156" t="s">
        <v>1085</v>
      </c>
      <c r="AM7" s="156" t="s">
        <v>1086</v>
      </c>
      <c r="AN7" s="156" t="s">
        <v>1087</v>
      </c>
      <c r="AO7" s="156" t="s">
        <v>1088</v>
      </c>
      <c r="AP7" s="156" t="s">
        <v>1089</v>
      </c>
      <c r="AQ7" s="156" t="s">
        <v>1090</v>
      </c>
      <c r="AR7" s="156" t="s">
        <v>1091</v>
      </c>
      <c r="AS7" s="156" t="s">
        <v>1092</v>
      </c>
      <c r="AT7" s="156" t="s">
        <v>1093</v>
      </c>
      <c r="AU7" s="156" t="s">
        <v>1184</v>
      </c>
    </row>
    <row r="8" spans="1:47" s="124" customFormat="1" ht="15.75" customHeight="1" x14ac:dyDescent="0.25">
      <c r="A8" s="120">
        <f>+'Sch3-Input'!$F$3</f>
        <v>0</v>
      </c>
      <c r="B8" s="170" t="s">
        <v>952</v>
      </c>
      <c r="C8" s="121"/>
      <c r="D8" s="121"/>
      <c r="E8" s="122"/>
      <c r="F8" s="122"/>
      <c r="G8" s="122"/>
      <c r="H8" s="122"/>
      <c r="I8" s="122"/>
      <c r="J8" s="122"/>
      <c r="K8" s="122"/>
      <c r="L8" s="122"/>
      <c r="M8" s="122"/>
      <c r="N8" s="122"/>
      <c r="O8" s="122"/>
      <c r="P8" s="122"/>
      <c r="Q8" s="123"/>
      <c r="R8" s="123"/>
      <c r="S8" s="123"/>
      <c r="T8" s="123"/>
      <c r="U8" s="123"/>
      <c r="V8" s="123"/>
      <c r="W8" s="123"/>
      <c r="X8" s="123"/>
      <c r="AD8" s="121"/>
      <c r="AE8" s="122"/>
      <c r="AF8" s="122"/>
      <c r="AK8" s="799"/>
      <c r="AL8" s="123"/>
      <c r="AM8" s="123"/>
      <c r="AN8" s="123"/>
      <c r="AO8" s="123"/>
      <c r="AP8" s="123"/>
      <c r="AQ8" s="123"/>
      <c r="AR8" s="123"/>
      <c r="AS8" s="123"/>
      <c r="AT8" s="123"/>
      <c r="AU8" s="123"/>
    </row>
    <row r="9" spans="1:47" s="124" customFormat="1" ht="15.75" customHeight="1" x14ac:dyDescent="0.25">
      <c r="A9" s="191"/>
      <c r="B9" s="192" t="s">
        <v>407</v>
      </c>
      <c r="C9" s="217">
        <f>SUMIF('Sch3-Input'!$BA$10:$BA$310,"ID / Residential",('Sch3-Input'!P$10:P$310))</f>
        <v>0</v>
      </c>
      <c r="D9" s="217">
        <f>SUMIF('Sch3-Input'!$BA$10:$BA$310,"ID / Residential",('Sch3-Input'!Q$10:Q$310))</f>
        <v>0</v>
      </c>
      <c r="E9" s="194">
        <f>SUMIF('Sch3-Input'!$BA$10:$BA$310,"ID / Residential",('Sch3-Input'!R$10:R$310))</f>
        <v>0</v>
      </c>
      <c r="F9" s="194">
        <f>SUMIF('Sch3-Input'!$BA$10:$BA$310,"ID / Residential",('Sch3-Input'!S$10:S$310))</f>
        <v>0</v>
      </c>
      <c r="G9" s="194">
        <f>SUMIF('Sch3-Input'!$BA$10:$BA$310,"ID / Residential",('Sch3-Input'!T$10:T$310))</f>
        <v>0</v>
      </c>
      <c r="H9" s="194">
        <f>SUMIF('Sch3-Input'!$BA$10:$BA$310,"ID / Residential",('Sch3-Input'!U$10:U$310))</f>
        <v>0</v>
      </c>
      <c r="I9" s="194">
        <f>SUMIF('Sch3-Input'!$BA$10:$BA$310,"ID / Residential",('Sch3-Input'!W$10:W$310))</f>
        <v>0</v>
      </c>
      <c r="J9" s="194">
        <f>SUMIF('Sch3-Input'!$BA$10:$BA$310,"ID / Residential",('Sch3-Input'!X$10:X$310))</f>
        <v>0</v>
      </c>
      <c r="K9" s="194">
        <f>SUMIF('Sch3-Input'!$BA$10:$BA$310,"ID / Residential",('Sch3-Input'!Y$10:Y$310))</f>
        <v>0</v>
      </c>
      <c r="L9" s="194">
        <f>SUMIF('Sch3-Input'!$BA$10:$BA$310,"ID / Residential",('Sch3-Input'!Z$10:Z$310))</f>
        <v>0</v>
      </c>
      <c r="M9" s="194">
        <f>SUMIF('Sch3-Input'!$BA$10:$BA$310,"ID / Residential",('Sch3-Input'!AA$10:AA$310))</f>
        <v>0</v>
      </c>
      <c r="N9" s="194">
        <f>SUMIF('Sch3-Input'!$BA$10:$BA$310,"ID / Residential",('Sch3-Input'!AB$10:AB$310))</f>
        <v>0</v>
      </c>
      <c r="O9" s="194">
        <f>SUMIF('Sch3-Input'!$BA$10:$BA$310,"ID / Residential",('Sch3-Input'!AC$10:AC$310))</f>
        <v>0</v>
      </c>
      <c r="P9" s="194">
        <f>SUMIF('Sch3-Input'!$BA$10:$BA$310,"ID / Residential",('Sch3-Input'!AD$10:AD$310))</f>
        <v>0</v>
      </c>
      <c r="Q9" s="195">
        <f>SUMIF('Sch3-Input'!$BA$10:$BA$310,"ID / Residential",('Sch3-Input'!AF$10:AF$310))</f>
        <v>0</v>
      </c>
      <c r="R9" s="195">
        <f>SUMIF('Sch3-Input'!$BA$10:$BA$310,"ID / Residential",('Sch3-Input'!AG$10:AG$310))</f>
        <v>0</v>
      </c>
      <c r="S9" s="195">
        <f>SUMIF('Sch3-Input'!$BA$10:$BA$310,"ID / Residential",('Sch3-Input'!AH$10:AH$310))</f>
        <v>0</v>
      </c>
      <c r="T9" s="195">
        <f>SUMIF('Sch3-Input'!$BA$10:$BA$310,"ID / Residential",('Sch3-Input'!AS$10:AS$310))</f>
        <v>0</v>
      </c>
      <c r="U9" s="195">
        <f>SUMIF('Sch3-Input'!$BA$10:$BA$310,"ID / Residential",('Sch3-Input'!AT$10:AT$310))</f>
        <v>0</v>
      </c>
      <c r="V9" s="195">
        <f>SUMIF('Sch3-Input'!$BA$10:$BA$310,"ID / Residential",('Sch3-Input'!AU$10:AU$310))</f>
        <v>0</v>
      </c>
      <c r="W9" s="195">
        <f>SUMIF('Sch3-Input'!$BA$10:$BA$310,"ID / Residential",('Sch3-Input'!AV$10:AV$310))</f>
        <v>0</v>
      </c>
      <c r="X9" s="195">
        <f>SUMIF('Sch3-Input'!$L$10:$L$310,"ID / Residential",('Sch3-Input'!AW$10:AW$310))</f>
        <v>0</v>
      </c>
      <c r="Z9" s="120" t="b">
        <f t="shared" ref="Z9:Z36" si="0">IF(S9&gt;0.1,IF(H9&gt;0.1,+S9/H9,""))</f>
        <v>0</v>
      </c>
      <c r="AA9" s="120" t="b">
        <f t="shared" ref="AA9:AA49" si="1">IF(Q9&gt;0.1,IF(P9&gt;0.1,+Q9/P9,""))</f>
        <v>0</v>
      </c>
      <c r="AB9" s="120" t="b">
        <f t="shared" ref="AB9:AB49" si="2">IF(S9&gt;0.1,IF(C9&gt;0.1,+S9/C9,""))</f>
        <v>0</v>
      </c>
      <c r="AD9" s="217">
        <f>SUMIF('Sch3-Input'!$BB$10:$BB$310,"ID / Residential",('Sch3-Input'!P$10:P$310))</f>
        <v>0</v>
      </c>
      <c r="AE9" s="194">
        <f>SUMIF('Sch3-Input'!$BB$10:$BB$310,"ID / Residential",('Sch3-Input'!R$10:R$310))</f>
        <v>0</v>
      </c>
      <c r="AF9" s="194">
        <f>SUMIF('Sch3-Input'!$BB$10:$BB$310,"ID / Residential",('Sch3-Input'!CE$10:CE$310))</f>
        <v>0</v>
      </c>
      <c r="AK9" s="799"/>
      <c r="AL9" s="195">
        <f>SUMIF('Sch3-Input'!$BA$10:$BA$310,"ID / Residential",('Sch3-Input'!AI$10:AI$310))</f>
        <v>0</v>
      </c>
      <c r="AM9" s="195">
        <f>SUMIF('Sch3-Input'!$BA$10:$BA$310,"ID / Residential",('Sch3-Input'!AJ$10:AJ$310))</f>
        <v>0</v>
      </c>
      <c r="AN9" s="195">
        <f>SUMIF('Sch3-Input'!$BA$10:$BA$310,"ID / Residential",('Sch3-Input'!AK$10:AK$310))</f>
        <v>0</v>
      </c>
      <c r="AO9" s="195">
        <f>SUMIF('Sch3-Input'!$BA$10:$BA$310,"ID / Residential",('Sch3-Input'!AL$10:AL$310))</f>
        <v>0</v>
      </c>
      <c r="AP9" s="195">
        <f>SUMIF('Sch3-Input'!$BA$10:$BA$310,"ID / Residential",('Sch3-Input'!AM$10:AM$310))</f>
        <v>0</v>
      </c>
      <c r="AQ9" s="195">
        <f>SUMIF('Sch3-Input'!$BA$10:$BA$310,"ID / Residential",('Sch3-Input'!AN$10:AN$310))</f>
        <v>0</v>
      </c>
      <c r="AR9" s="195">
        <f>SUMIF('Sch3-Input'!$BA$10:$BA$310,"ID / Residential",('Sch3-Input'!AO$10:AO$310))</f>
        <v>0</v>
      </c>
      <c r="AS9" s="195">
        <f>SUMIF('Sch3-Input'!$BA$10:$BA$310,"ID / Residential",('Sch3-Input'!AP$10:AP$310))</f>
        <v>0</v>
      </c>
      <c r="AT9" s="195">
        <f>SUMIF('Sch3-Input'!$BA$10:$BA$310,"ID / Residential",('Sch3-Input'!AQ$10:AQ$310))</f>
        <v>0</v>
      </c>
      <c r="AU9" s="195">
        <f>SUMIF('Sch3-Input'!$BA$10:$BA$310,"ID / Residential",('Sch3-Input'!AR$10:AR$310))</f>
        <v>0</v>
      </c>
    </row>
    <row r="10" spans="1:47" s="124" customFormat="1" ht="15.75" customHeight="1" x14ac:dyDescent="0.25">
      <c r="A10" s="191"/>
      <c r="B10" s="192" t="s">
        <v>408</v>
      </c>
      <c r="C10" s="217">
        <f>SUMIF('Sch3-Input'!$BA$10:$BA$310,"P&amp;S / Residential",('Sch3-Input'!P$10:P$310))</f>
        <v>0</v>
      </c>
      <c r="D10" s="217">
        <f>SUMIF('Sch3-Input'!$BA$10:$BA$310,"P&amp;S / Residential",('Sch3-Input'!Q$10:Q$310))</f>
        <v>0</v>
      </c>
      <c r="E10" s="194">
        <f>SUMIF('Sch3-Input'!$BA$10:$BA$310,"P&amp;S / Residential",('Sch3-Input'!R$10:R$310))</f>
        <v>0</v>
      </c>
      <c r="F10" s="194">
        <f>SUMIF('Sch3-Input'!$BA$10:$BA$310,"P&amp;S / Residential",('Sch3-Input'!S$10:S$310))</f>
        <v>0</v>
      </c>
      <c r="G10" s="194">
        <f>SUMIF('Sch3-Input'!$BA$10:$BA$310,"P&amp;S / Residential",('Sch3-Input'!T$10:T$310))</f>
        <v>0</v>
      </c>
      <c r="H10" s="194">
        <f>SUMIF('Sch3-Input'!$BA$10:$BA$310,"P&amp;S / Residential",('Sch3-Input'!U$10:U$310))</f>
        <v>0</v>
      </c>
      <c r="I10" s="194">
        <f>SUMIF('Sch3-Input'!$BA$10:$BA$310,"P&amp;S / Residential",('Sch3-Input'!W$10:W$310))</f>
        <v>0</v>
      </c>
      <c r="J10" s="194">
        <f>SUMIF('Sch3-Input'!$BA$10:$BA$310,"P&amp;S / Residential",('Sch3-Input'!X$10:X$310))</f>
        <v>0</v>
      </c>
      <c r="K10" s="194">
        <f>SUMIF('Sch3-Input'!$BA$10:$BA$310,"P&amp;S / Residential",('Sch3-Input'!Y$10:Y$310))</f>
        <v>0</v>
      </c>
      <c r="L10" s="194">
        <f>SUMIF('Sch3-Input'!$BA$10:$BA$310,"P&amp;S / Residential",('Sch3-Input'!Z$10:Z$310))</f>
        <v>0</v>
      </c>
      <c r="M10" s="194">
        <f>SUMIF('Sch3-Input'!$BA$10:$BA$310,"P&amp;S / Residential",('Sch3-Input'!AA$10:AA$310))</f>
        <v>0</v>
      </c>
      <c r="N10" s="194">
        <f>SUMIF('Sch3-Input'!$BA$10:$BA$310,"P&amp;S / Residential",('Sch3-Input'!AB$10:AB$310))</f>
        <v>0</v>
      </c>
      <c r="O10" s="194">
        <f>SUMIF('Sch3-Input'!$BA$10:$BA$310,"P&amp;S / Residential",('Sch3-Input'!AC$10:AC$310))</f>
        <v>0</v>
      </c>
      <c r="P10" s="194">
        <f>SUMIF('Sch3-Input'!$BA$10:$BA$310,"P&amp;S / Residential",('Sch3-Input'!AD$10:AD$310))</f>
        <v>0</v>
      </c>
      <c r="Q10" s="195">
        <f>SUMIF('Sch3-Input'!$BA$10:$BA$310,"P&amp;S / Residential",('Sch3-Input'!AF$10:AF$310))</f>
        <v>0</v>
      </c>
      <c r="R10" s="195">
        <f>SUMIF('Sch3-Input'!$BA$10:$BA$310,"P&amp;S / Residential",('Sch3-Input'!AG$10:AG$310))</f>
        <v>0</v>
      </c>
      <c r="S10" s="195">
        <f>SUMIF('Sch3-Input'!$BA$10:$BA$310,"P&amp;S / Residential",('Sch3-Input'!AH$10:AH$310))</f>
        <v>0</v>
      </c>
      <c r="T10" s="195">
        <f>SUMIF('Sch3-Input'!$BA$10:$BA$310,"P&amp;S / Residential",('Sch3-Input'!AS$10:AS$310))</f>
        <v>0</v>
      </c>
      <c r="U10" s="195">
        <f>SUMIF('Sch3-Input'!$BA$10:$BA$310,"P&amp;S / Residential",('Sch3-Input'!AT$10:AT$310))</f>
        <v>0</v>
      </c>
      <c r="V10" s="195">
        <f>SUMIF('Sch3-Input'!$BA$10:$BA$310,"P&amp;S / Residential",('Sch3-Input'!AU$10:AU$310))</f>
        <v>0</v>
      </c>
      <c r="W10" s="195">
        <f>SUMIF('Sch3-Input'!$BA$10:$BA$310,"P&amp;S / Residential",('Sch3-Input'!AV$10:AV$310))</f>
        <v>0</v>
      </c>
      <c r="X10" s="195">
        <f>SUMIF('Sch3-Input'!$L$10:$L$310,"P&amp;S / Residential",('Sch3-Input'!AW$10:AW$310))</f>
        <v>0</v>
      </c>
      <c r="Z10" s="120" t="b">
        <f t="shared" si="0"/>
        <v>0</v>
      </c>
      <c r="AA10" s="120" t="b">
        <f t="shared" si="1"/>
        <v>0</v>
      </c>
      <c r="AB10" s="120" t="b">
        <f t="shared" si="2"/>
        <v>0</v>
      </c>
      <c r="AD10" s="217">
        <f>SUMIF('Sch3-Input'!$BB$10:$BB$310,"P&amp;S / Residential",('Sch3-Input'!P$10:P$310))</f>
        <v>0</v>
      </c>
      <c r="AE10" s="194">
        <f>SUMIF('Sch3-Input'!$BB$10:$BB$310,"P&amp;S / Residential",('Sch3-Input'!R$10:R$310))</f>
        <v>0</v>
      </c>
      <c r="AF10" s="194">
        <f>SUMIF('Sch3-Input'!$BB$10:$BB$310,"P&amp;S / Residential",('Sch3-Input'!CE$10:CE$310))</f>
        <v>0</v>
      </c>
      <c r="AK10" s="799"/>
      <c r="AL10" s="195">
        <f>SUMIF('Sch3-Input'!$BA$10:$BA$310,"P&amp;S / Residential",('Sch3-Input'!AI$10:AI$310))</f>
        <v>0</v>
      </c>
      <c r="AM10" s="195">
        <f>SUMIF('Sch3-Input'!$BA$10:$BA$310,"P&amp;S / Residential",('Sch3-Input'!AJ$10:AJ$310))</f>
        <v>0</v>
      </c>
      <c r="AN10" s="195">
        <f>SUMIF('Sch3-Input'!$BA$10:$BA$310,"P&amp;S / Residential",('Sch3-Input'!AK$10:AK$310))</f>
        <v>0</v>
      </c>
      <c r="AO10" s="195">
        <f>SUMIF('Sch3-Input'!$BA$10:$BA$310,"P&amp;S / Residential",('Sch3-Input'!AL$10:AL$310))</f>
        <v>0</v>
      </c>
      <c r="AP10" s="195">
        <f>SUMIF('Sch3-Input'!$BA$10:$BA$310,"P&amp;S / Residential",('Sch3-Input'!AM$10:AM$310))</f>
        <v>0</v>
      </c>
      <c r="AQ10" s="195">
        <f>SUMIF('Sch3-Input'!$BA$10:$BA$310,"P&amp;S / Residential",('Sch3-Input'!AN$10:AN$310))</f>
        <v>0</v>
      </c>
      <c r="AR10" s="195">
        <f>SUMIF('Sch3-Input'!$BA$10:$BA$310,"P&amp;S / Residential",('Sch3-Input'!AO$10:AO$310))</f>
        <v>0</v>
      </c>
      <c r="AS10" s="195">
        <f>SUMIF('Sch3-Input'!$BA$10:$BA$310,"P&amp;S / Residential",('Sch3-Input'!AP$10:AP$310))</f>
        <v>0</v>
      </c>
      <c r="AT10" s="195">
        <f>SUMIF('Sch3-Input'!$BA$10:$BA$310,"P&amp;S / Residential",('Sch3-Input'!AQ$10:AQ$310))</f>
        <v>0</v>
      </c>
      <c r="AU10" s="195">
        <f>SUMIF('Sch3-Input'!$BA$10:$BA$310,"P&amp;S / Residential",('Sch3-Input'!AR$10:AR$310))</f>
        <v>0</v>
      </c>
    </row>
    <row r="11" spans="1:47" s="124" customFormat="1" ht="15.75" customHeight="1" thickBot="1" x14ac:dyDescent="0.3">
      <c r="A11" s="191"/>
      <c r="B11" s="196" t="s">
        <v>409</v>
      </c>
      <c r="C11" s="218">
        <f>SUMIF('Sch3-Input'!$BA$10:$BA$310,"Mixed / Residential",('Sch3-Input'!P$10:P$310))</f>
        <v>0</v>
      </c>
      <c r="D11" s="218">
        <f>SUMIF('Sch3-Input'!$BA$10:$BA$310,"Mixed / Residential",('Sch3-Input'!Q$10:Q$310))</f>
        <v>0</v>
      </c>
      <c r="E11" s="198">
        <f>SUMIF('Sch3-Input'!$BA$10:$BA$310,"Mixed / Residential",('Sch3-Input'!R$10:R$310))</f>
        <v>0</v>
      </c>
      <c r="F11" s="198">
        <f>SUMIF('Sch3-Input'!$BA$10:$BA$310,"Mixed / Residential",('Sch3-Input'!S$10:S$310))</f>
        <v>0</v>
      </c>
      <c r="G11" s="198">
        <f>SUMIF('Sch3-Input'!$BA$10:$BA$310,"Mixed / Residential",('Sch3-Input'!T$10:T$310))</f>
        <v>0</v>
      </c>
      <c r="H11" s="198">
        <f>SUMIF('Sch3-Input'!$BA$10:$BA$310,"Mixed / Residential",('Sch3-Input'!U$10:U$310))</f>
        <v>0</v>
      </c>
      <c r="I11" s="198">
        <f>SUMIF('Sch3-Input'!$BA$10:$BA$310,"Mixed / Residential",('Sch3-Input'!W$10:W$310))</f>
        <v>0</v>
      </c>
      <c r="J11" s="198">
        <f>SUMIF('Sch3-Input'!$BA$10:$BA$310,"Mixed / Residential",('Sch3-Input'!X$10:X$310))</f>
        <v>0</v>
      </c>
      <c r="K11" s="198">
        <f>SUMIF('Sch3-Input'!$BA$10:$BA$310,"Mixed / Residential",('Sch3-Input'!Y$10:Y$310))</f>
        <v>0</v>
      </c>
      <c r="L11" s="198">
        <f>SUMIF('Sch3-Input'!$BA$10:$BA$310,"Mixed / Residential",('Sch3-Input'!Z$10:Z$310))</f>
        <v>0</v>
      </c>
      <c r="M11" s="198">
        <f>SUMIF('Sch3-Input'!$BA$10:$BA$310,"Mixed / Residential",('Sch3-Input'!AA$10:AA$310))</f>
        <v>0</v>
      </c>
      <c r="N11" s="198">
        <f>SUMIF('Sch3-Input'!$BA$10:$BA$310,"Mixed / Residential",('Sch3-Input'!AB$10:AB$310))</f>
        <v>0</v>
      </c>
      <c r="O11" s="198">
        <f>SUMIF('Sch3-Input'!$BA$10:$BA$310,"Mixed / Residential",('Sch3-Input'!AC$10:AC$310))</f>
        <v>0</v>
      </c>
      <c r="P11" s="198">
        <f>SUMIF('Sch3-Input'!$BA$10:$BA$310,"Mixed / Residential",('Sch3-Input'!AD$10:AD$310))</f>
        <v>0</v>
      </c>
      <c r="Q11" s="199">
        <f>SUMIF('Sch3-Input'!$BA$10:$BA$310,"Mixed / Residential",('Sch3-Input'!AF$10:AF$310))</f>
        <v>0</v>
      </c>
      <c r="R11" s="199">
        <f>SUMIF('Sch3-Input'!$BA$10:$BA$310,"Mixed / Residential",('Sch3-Input'!AG$10:AG$310))</f>
        <v>0</v>
      </c>
      <c r="S11" s="199">
        <f>SUMIF('Sch3-Input'!$BA$10:$BA$310,"Mixed / Residential",('Sch3-Input'!AH$10:AH$310))</f>
        <v>0</v>
      </c>
      <c r="T11" s="199">
        <f>SUMIF('Sch3-Input'!$BA$10:$BA$310,"Mixed / Residential",('Sch3-Input'!AS$10:AS$310))</f>
        <v>0</v>
      </c>
      <c r="U11" s="199">
        <f>SUMIF('Sch3-Input'!$BA$10:$BA$310,"Mixed / Residential",('Sch3-Input'!AT$10:AT$310))</f>
        <v>0</v>
      </c>
      <c r="V11" s="199">
        <f>SUMIF('Sch3-Input'!$BA$10:$BA$310,"Mixed / Residential",('Sch3-Input'!AU$10:AU$310))</f>
        <v>0</v>
      </c>
      <c r="W11" s="199">
        <f>SUMIF('Sch3-Input'!$BA$10:$BA$310,"Mixed / Residential",('Sch3-Input'!AV$10:AV$310))</f>
        <v>0</v>
      </c>
      <c r="X11" s="199">
        <f>SUMIF('Sch3-Input'!$L$10:$L$310,"Mixed / Residential",('Sch3-Input'!AW$10:AW$310))</f>
        <v>0</v>
      </c>
      <c r="Z11" s="120" t="b">
        <f t="shared" si="0"/>
        <v>0</v>
      </c>
      <c r="AA11" s="120" t="b">
        <f t="shared" si="1"/>
        <v>0</v>
      </c>
      <c r="AB11" s="120" t="b">
        <f t="shared" si="2"/>
        <v>0</v>
      </c>
      <c r="AG11" s="218">
        <f>SUMIF('Sch3-Input'!$BB$10:$BB$310,"Mixed / Residential",('Sch3-Input'!P$10:P$310))</f>
        <v>0</v>
      </c>
      <c r="AH11" s="198">
        <f>SUMIF('Sch3-Input'!$BB$10:$BB$310,"Mixed / Residential",('Sch3-Input'!R$10:R$310))</f>
        <v>0</v>
      </c>
      <c r="AI11" s="198">
        <f>SUMIF('Sch3-Input'!$BB$10:$BB$310,"Mixed / Residential",('Sch3-Input'!AD$10:AD$310))</f>
        <v>0</v>
      </c>
      <c r="AJ11" s="124" t="s">
        <v>1175</v>
      </c>
      <c r="AK11" s="799"/>
      <c r="AL11" s="199">
        <f>SUMIF('Sch3-Input'!$BA$10:$BA$310,"Mixed / Residential",('Sch3-Input'!AI$10:AI$310))</f>
        <v>0</v>
      </c>
      <c r="AM11" s="199">
        <f>SUMIF('Sch3-Input'!$BA$10:$BA$310,"Mixed / Residential",('Sch3-Input'!AJ$10:AJ$310))</f>
        <v>0</v>
      </c>
      <c r="AN11" s="199">
        <f>SUMIF('Sch3-Input'!$BA$10:$BA$310,"Mixed / Residential",('Sch3-Input'!AK$10:AK$310))</f>
        <v>0</v>
      </c>
      <c r="AO11" s="199">
        <f>SUMIF('Sch3-Input'!$BA$10:$BA$310,"Mixed / Residential",('Sch3-Input'!AL$10:AL$310))</f>
        <v>0</v>
      </c>
      <c r="AP11" s="199">
        <f>SUMIF('Sch3-Input'!$BA$10:$BA$310,"Mixed / Residential",('Sch3-Input'!AM$10:AM$310))</f>
        <v>0</v>
      </c>
      <c r="AQ11" s="199">
        <f>SUMIF('Sch3-Input'!$BA$10:$BA$310,"Mixed / Residential",('Sch3-Input'!AN$10:AN$310))</f>
        <v>0</v>
      </c>
      <c r="AR11" s="199">
        <f>SUMIF('Sch3-Input'!$BA$10:$BA$310,"Mixed / Residential",('Sch3-Input'!AO$10:AO$310))</f>
        <v>0</v>
      </c>
      <c r="AS11" s="199">
        <f>SUMIF('Sch3-Input'!$BA$10:$BA$310,"Mixed / Residential",('Sch3-Input'!AP$10:AP$310))</f>
        <v>0</v>
      </c>
      <c r="AT11" s="199">
        <f>SUMIF('Sch3-Input'!$BA$10:$BA$310,"Mixed / Residential",('Sch3-Input'!AQ$10:AQ$310))</f>
        <v>0</v>
      </c>
      <c r="AU11" s="199">
        <f>SUMIF('Sch3-Input'!$BA$10:$BA$310,"Mixed / Residential",('Sch3-Input'!AR$10:AR$310))</f>
        <v>0</v>
      </c>
    </row>
    <row r="12" spans="1:47" s="124" customFormat="1" ht="15.75" customHeight="1" thickBot="1" x14ac:dyDescent="0.3">
      <c r="A12" s="200">
        <f>+'Sch3-Input'!$F$3</f>
        <v>0</v>
      </c>
      <c r="B12" s="201" t="s">
        <v>410</v>
      </c>
      <c r="C12" s="219">
        <f>SUMIF('Sch3-Input'!$L$10:$L$310,"Residential",('Sch3-Input'!P$10:P$310))</f>
        <v>0</v>
      </c>
      <c r="D12" s="219">
        <f>SUMIF('Sch3-Input'!$L$10:$L$310,"Residential",('Sch3-Input'!Q$10:Q$310))</f>
        <v>0</v>
      </c>
      <c r="E12" s="203">
        <f>SUMIF('Sch3-Input'!$L$10:$L$310,"Residential",('Sch3-Input'!R$10:R$310))</f>
        <v>0</v>
      </c>
      <c r="F12" s="203">
        <f>SUMIF('Sch3-Input'!$L$10:$L$310,"Residential",('Sch3-Input'!S$10:S$310))</f>
        <v>0</v>
      </c>
      <c r="G12" s="203">
        <f>SUMIF('Sch3-Input'!$L$10:$L$310,"Residential",('Sch3-Input'!T$10:T$310))</f>
        <v>0</v>
      </c>
      <c r="H12" s="203">
        <f>SUMIF('Sch3-Input'!$L$10:$L$310,"Residential",('Sch3-Input'!U$10:U$310))</f>
        <v>0</v>
      </c>
      <c r="I12" s="203">
        <f>SUMIF('Sch3-Input'!$L$10:$L$310,"Residential",('Sch3-Input'!W$10:W$310))</f>
        <v>0</v>
      </c>
      <c r="J12" s="203">
        <f>SUMIF('Sch3-Input'!$L$10:$L$310,"Residential",('Sch3-Input'!X$10:X$310))</f>
        <v>0</v>
      </c>
      <c r="K12" s="203">
        <f>SUMIF('Sch3-Input'!$L$10:$L$310,"Residential",('Sch3-Input'!Y$10:Y$310))</f>
        <v>0</v>
      </c>
      <c r="L12" s="203">
        <f>SUMIF('Sch3-Input'!$L$10:$L$310,"Residential",('Sch3-Input'!Z$10:Z$310))</f>
        <v>0</v>
      </c>
      <c r="M12" s="203">
        <f>SUMIF('Sch3-Input'!$L$10:$L$310,"Residential",('Sch3-Input'!AA$10:AA$310))</f>
        <v>0</v>
      </c>
      <c r="N12" s="203">
        <f>SUMIF('Sch3-Input'!$L$10:$L$310,"Residential",('Sch3-Input'!AB$10:AB$310))</f>
        <v>0</v>
      </c>
      <c r="O12" s="203">
        <f>SUMIF('Sch3-Input'!$L$10:$L$310,"Residential",('Sch3-Input'!AC$10:AC$310))</f>
        <v>0</v>
      </c>
      <c r="P12" s="203">
        <f>SUMIF('Sch3-Input'!$L$10:$L$310,"Residential",('Sch3-Input'!AD$10:AD$310))</f>
        <v>0</v>
      </c>
      <c r="Q12" s="204">
        <f>SUMIF('Sch3-Input'!$L$10:$L$310,"Residential",('Sch3-Input'!AF$10:AF$310))</f>
        <v>0</v>
      </c>
      <c r="R12" s="204">
        <f>SUMIF('Sch3-Input'!$L$10:$L$310,"Residential",('Sch3-Input'!AG$10:AG$310))</f>
        <v>0</v>
      </c>
      <c r="S12" s="204">
        <f>SUMIF('Sch3-Input'!$L$10:$L$310,"Residential",('Sch3-Input'!AH$10:AH$310))</f>
        <v>0</v>
      </c>
      <c r="T12" s="204">
        <f>SUMIF('Sch3-Input'!$L$10:$L$310,"Residential",('Sch3-Input'!AS$10:AS$310))</f>
        <v>0</v>
      </c>
      <c r="U12" s="204">
        <f>SUMIF('Sch3-Input'!$L$10:$L$310,"Residential",('Sch3-Input'!AT$10:AT$310))</f>
        <v>0</v>
      </c>
      <c r="V12" s="204">
        <f>SUMIF('Sch3-Input'!$L$10:$L$310,"Residential",('Sch3-Input'!AU$10:AU$310))</f>
        <v>0</v>
      </c>
      <c r="W12" s="204">
        <f>SUMIF('Sch3-Input'!$L$10:$L$310,"Residential",('Sch3-Input'!AV$10:AV$310))</f>
        <v>0</v>
      </c>
      <c r="X12" s="205">
        <f>SUMIF('Sch3-Input'!$L$10:$L$310,"Residential",('Sch3-Input'!AW$10:AW$310))</f>
        <v>0</v>
      </c>
      <c r="Z12" s="120" t="b">
        <f t="shared" si="0"/>
        <v>0</v>
      </c>
      <c r="AA12" s="120" t="b">
        <f t="shared" si="1"/>
        <v>0</v>
      </c>
      <c r="AB12" s="120" t="b">
        <f t="shared" si="2"/>
        <v>0</v>
      </c>
      <c r="AD12" s="219">
        <f>+AD9+AD10</f>
        <v>0</v>
      </c>
      <c r="AE12" s="203">
        <f>+AE9+AE10</f>
        <v>0</v>
      </c>
      <c r="AF12" s="203">
        <f>+AF9+AF10</f>
        <v>0</v>
      </c>
      <c r="AG12" s="377" t="s">
        <v>915</v>
      </c>
      <c r="AK12" s="799">
        <f>+G12+F12</f>
        <v>0</v>
      </c>
      <c r="AL12" s="204">
        <f>SUMIF('Sch3-Input'!$L$10:$L$310,"Residential",('Sch3-Input'!AI$10:AI$310))</f>
        <v>0</v>
      </c>
      <c r="AM12" s="204">
        <f>SUMIF('Sch3-Input'!$L$10:$L$310,"Residential",('Sch3-Input'!AJ$10:AJ$310))</f>
        <v>0</v>
      </c>
      <c r="AN12" s="204">
        <f>SUMIF('Sch3-Input'!$L$10:$L$310,"Residential",('Sch3-Input'!AK$10:AK$310))</f>
        <v>0</v>
      </c>
      <c r="AO12" s="204">
        <f>SUMIF('Sch3-Input'!$L$10:$L$310,"Residential",('Sch3-Input'!AL$10:AL$310))</f>
        <v>0</v>
      </c>
      <c r="AP12" s="204">
        <f>SUMIF('Sch3-Input'!$L$10:$L$310,"Residential",('Sch3-Input'!AM$10:AM$310))</f>
        <v>0</v>
      </c>
      <c r="AQ12" s="204">
        <f>SUMIF('Sch3-Input'!$L$10:$L$310,"Residential",('Sch3-Input'!AN$10:AN$310))</f>
        <v>0</v>
      </c>
      <c r="AR12" s="204">
        <f>SUMIF('Sch3-Input'!$L$10:$L$310,"Residential",('Sch3-Input'!AO$10:AO$310))</f>
        <v>0</v>
      </c>
      <c r="AS12" s="204">
        <f>SUMIF('Sch3-Input'!$L$10:$L$310,"Residential",('Sch3-Input'!AP$10:AP$310))</f>
        <v>0</v>
      </c>
      <c r="AT12" s="204">
        <f>SUMIF('Sch3-Input'!$L$10:$L$310,"Residential",('Sch3-Input'!AQ$10:AQ$310))</f>
        <v>0</v>
      </c>
      <c r="AU12" s="204">
        <f>SUMIF('Sch3-Input'!$L$10:$L$310,"Residential",('Sch3-Input'!AR$10:AR$310))</f>
        <v>0</v>
      </c>
    </row>
    <row r="13" spans="1:47" s="124" customFormat="1" ht="16.5" customHeight="1" x14ac:dyDescent="0.25">
      <c r="A13" s="191">
        <f>+'Sch3-Input'!$F$3</f>
        <v>0</v>
      </c>
      <c r="B13" s="206" t="s">
        <v>1229</v>
      </c>
      <c r="C13" s="193"/>
      <c r="D13" s="193"/>
      <c r="E13" s="194"/>
      <c r="F13" s="194"/>
      <c r="G13" s="194"/>
      <c r="H13" s="194"/>
      <c r="I13" s="194"/>
      <c r="J13" s="194"/>
      <c r="K13" s="194"/>
      <c r="L13" s="194"/>
      <c r="M13" s="194"/>
      <c r="N13" s="194"/>
      <c r="O13" s="194"/>
      <c r="P13" s="194"/>
      <c r="Q13" s="195"/>
      <c r="R13" s="195"/>
      <c r="S13" s="195"/>
      <c r="T13" s="195"/>
      <c r="U13" s="195"/>
      <c r="V13" s="195"/>
      <c r="W13" s="195"/>
      <c r="X13" s="195"/>
      <c r="Z13" s="120" t="b">
        <f>IF(S13&gt;0.1,IF(H13&gt;0.1,+S13/H13,""))</f>
        <v>0</v>
      </c>
      <c r="AA13" s="120" t="b">
        <f>IF(Q13&gt;0.1,IF(P13&gt;0.1,+Q13/P13,""))</f>
        <v>0</v>
      </c>
      <c r="AB13" s="120" t="b">
        <f>IF(S13&gt;0.1,IF(C13&gt;0.1,+S13/C13,""))</f>
        <v>0</v>
      </c>
      <c r="AD13" s="371"/>
      <c r="AE13" s="373"/>
      <c r="AF13" s="193"/>
      <c r="AK13" s="799">
        <f>+G13+F13</f>
        <v>0</v>
      </c>
      <c r="AL13" s="195"/>
      <c r="AM13" s="195"/>
      <c r="AN13" s="195"/>
      <c r="AO13" s="195"/>
      <c r="AP13" s="195"/>
      <c r="AQ13" s="195"/>
      <c r="AR13" s="195"/>
      <c r="AS13" s="195"/>
      <c r="AT13" s="195"/>
      <c r="AU13" s="195"/>
    </row>
    <row r="14" spans="1:47" s="124" customFormat="1" ht="16.5" customHeight="1" x14ac:dyDescent="0.25">
      <c r="A14" s="191"/>
      <c r="B14" s="192" t="s">
        <v>407</v>
      </c>
      <c r="C14" s="193">
        <f>SUMIF('Sch3-Input'!$BA$10:$BA$310,"ID / Day - Day Service Adult",('Sch3-Input'!P$10:P$310))</f>
        <v>0</v>
      </c>
      <c r="D14" s="193">
        <f>SUMIF('Sch3-Input'!$BA$10:$BA$310,"ID / Day - Day Service Adult",('Sch3-Input'!Q$10:Q$310))</f>
        <v>0</v>
      </c>
      <c r="E14" s="194">
        <f>SUMIF('Sch3-Input'!$BA$10:$BA$310,"ID / Day - Day Service Adult",('Sch3-Input'!R$10:R$310))</f>
        <v>0</v>
      </c>
      <c r="F14" s="194">
        <f>SUMIF('Sch3-Input'!$BA$10:$BA$310,"ID / Day - Day Service Adult",('Sch3-Input'!S$10:S$310))</f>
        <v>0</v>
      </c>
      <c r="G14" s="194">
        <f>SUMIF('Sch3-Input'!$BA$10:$BA$310,"ID / Day - Day Service Adult",('Sch3-Input'!T$10:T$310))</f>
        <v>0</v>
      </c>
      <c r="H14" s="194">
        <f>SUMIF('Sch3-Input'!$BA$10:$BA$310,"ID / Day - Day Service Adult",('Sch3-Input'!U$10:U$310))</f>
        <v>0</v>
      </c>
      <c r="I14" s="194">
        <f>SUMIF('Sch3-Input'!$BA$10:$BA$310,"ID / Day - Day Service Adult",('Sch3-Input'!W$10:W$310))</f>
        <v>0</v>
      </c>
      <c r="J14" s="194">
        <f>SUMIF('Sch3-Input'!$BA$10:$BA$310,"ID / Day - Day Service Adult",('Sch3-Input'!X$10:X$310))</f>
        <v>0</v>
      </c>
      <c r="K14" s="194">
        <f>SUMIF('Sch3-Input'!$BA$10:$BA$310,"ID / Day - Day Service Adult",('Sch3-Input'!Y$10:Y$310))</f>
        <v>0</v>
      </c>
      <c r="L14" s="194">
        <f>SUMIF('Sch3-Input'!$BA$10:$BA$310,"ID / Day - Day Service Adult",('Sch3-Input'!Z$10:Z$310))</f>
        <v>0</v>
      </c>
      <c r="M14" s="194">
        <f>SUMIF('Sch3-Input'!$BA$10:$BA$310,"ID / Day - Day Service Adult",('Sch3-Input'!AA$10:AA$310))</f>
        <v>0</v>
      </c>
      <c r="N14" s="194">
        <f>SUMIF('Sch3-Input'!$BA$10:$BA$310,"ID / Day - Day Service Adult",('Sch3-Input'!AB$10:AB$310))</f>
        <v>0</v>
      </c>
      <c r="O14" s="194">
        <f>SUMIF('Sch3-Input'!$BA$10:$BA$310,"ID / Day - Day Service Adult",('Sch3-Input'!AC$10:AC$310))</f>
        <v>0</v>
      </c>
      <c r="P14" s="194">
        <f>SUMIF('Sch3-Input'!$BA$10:$BA$310,"ID / Day - Day Service Adult",('Sch3-Input'!AD$10:AD$310))</f>
        <v>0</v>
      </c>
      <c r="Q14" s="195">
        <f>SUMIF('Sch3-Input'!$BA$10:$BA$310,"ID / Day - Day Service Adult",('Sch3-Input'!AF$10:AF$310))</f>
        <v>0</v>
      </c>
      <c r="R14" s="195">
        <f>SUMIF('Sch3-Input'!$BA$10:$BA$310,"ID / Day - Day Service Adult",('Sch3-Input'!AG$10:AG$310))</f>
        <v>0</v>
      </c>
      <c r="S14" s="195">
        <f>SUMIF('Sch3-Input'!$BA$10:$BA$310,"ID / Day - Day Service Adult",('Sch3-Input'!AH$10:AH$310))</f>
        <v>0</v>
      </c>
      <c r="T14" s="195">
        <f>SUMIF('Sch3-Input'!$BA$10:$BA$310,"ID / Day - Day Service Adult",('Sch3-Input'!AS$10:AS$310))</f>
        <v>0</v>
      </c>
      <c r="U14" s="195">
        <f>SUMIF('Sch3-Input'!$BA$10:$BA$310,"ID / Day - Day Service Adult",('Sch3-Input'!AT$10:AT$310))</f>
        <v>0</v>
      </c>
      <c r="V14" s="195">
        <f>SUMIF('Sch3-Input'!$BA$10:$BA$310,"ID / Day - Day Service Adult",('Sch3-Input'!AU$10:AU$310))</f>
        <v>0</v>
      </c>
      <c r="W14" s="195">
        <f>SUMIF('Sch3-Input'!$BA$10:$BA$310,"ID / Day - Day Service Adult",('Sch3-Input'!AV$10:AV$310))</f>
        <v>0</v>
      </c>
      <c r="X14" s="195">
        <f>SUMIF('Sch3-Input'!$L$10:$L$310,"ID / Day - Day Service Adult",('Sch3-Input'!AW$10:AW$310))</f>
        <v>0</v>
      </c>
      <c r="Z14" s="120" t="b">
        <f>IF(S14&gt;0.1,IF(H14&gt;0.1,+S14/H14,""))</f>
        <v>0</v>
      </c>
      <c r="AA14" s="120" t="b">
        <f>IF(Q14&gt;0.1,IF(P14&gt;0.1,+Q14/P14,""))</f>
        <v>0</v>
      </c>
      <c r="AB14" s="120" t="b">
        <f>IF(S14&gt;0.1,IF(C14&gt;0.1,+S14/C14,""))</f>
        <v>0</v>
      </c>
      <c r="AD14" s="371">
        <f>SUMIF('Sch3-Input'!$BB$10:$BB$310,"ID / Day - Day Service Adult",('Sch3-Input'!P$10:P$310))</f>
        <v>0</v>
      </c>
      <c r="AE14" s="373">
        <f>SUMIF('Sch3-Input'!$BB$10:$BB$310,"ID / Day - Day Service Adult",('Sch3-Input'!R$10:R$310))</f>
        <v>0</v>
      </c>
      <c r="AF14" s="193">
        <f>SUMIF('Sch3-Input'!$BB$10:$BB$310,"ID / Day - Day Service Adult",('Sch3-Input'!CE$10:CE$310))</f>
        <v>0</v>
      </c>
      <c r="AK14" s="799"/>
      <c r="AL14" s="195">
        <f>SUMIF('Sch3-Input'!$BA$10:$BA$310,"ID / Day - Day Service Adult",('Sch3-Input'!AI$10:AI$310))</f>
        <v>0</v>
      </c>
      <c r="AM14" s="195">
        <f>SUMIF('Sch3-Input'!$BA$10:$BA$310,"ID / Day - Day Service Adult",('Sch3-Input'!AJ$10:AJ$310))</f>
        <v>0</v>
      </c>
      <c r="AN14" s="195">
        <f>SUMIF('Sch3-Input'!$BA$10:$BA$310,"ID / Day - Day Service Adult",('Sch3-Input'!AK$10:AK$310))</f>
        <v>0</v>
      </c>
      <c r="AO14" s="195">
        <f>SUMIF('Sch3-Input'!$BA$10:$BA$310,"ID / Day - Day Service Adult",('Sch3-Input'!AL$10:AL$310))</f>
        <v>0</v>
      </c>
      <c r="AP14" s="195">
        <f>SUMIF('Sch3-Input'!$BA$10:$BA$310,"ID / Day - Day Service Adult",('Sch3-Input'!AM$10:AM$310))</f>
        <v>0</v>
      </c>
      <c r="AQ14" s="195">
        <f>SUMIF('Sch3-Input'!$BA$10:$BA$310,"ID / Day - Day Service Adult",('Sch3-Input'!AN$10:AN$310))</f>
        <v>0</v>
      </c>
      <c r="AR14" s="195">
        <f>SUMIF('Sch3-Input'!$BA$10:$BA$310,"ID / Day - Day Service Adult",('Sch3-Input'!AO$10:AO$310))</f>
        <v>0</v>
      </c>
      <c r="AS14" s="195">
        <f>SUMIF('Sch3-Input'!$BA$10:$BA$310,"ID / Day - Day Service Adult",('Sch3-Input'!AP$10:AP$310))</f>
        <v>0</v>
      </c>
      <c r="AT14" s="195">
        <f>SUMIF('Sch3-Input'!$BA$10:$BA$310,"ID / Day - Day Service Adult",('Sch3-Input'!AQ$10:AQ$310))</f>
        <v>0</v>
      </c>
      <c r="AU14" s="195">
        <f>SUMIF('Sch3-Input'!$BA$10:$BA$310,"ID / Day - Day Service Adult",('Sch3-Input'!AR$10:AR$310))</f>
        <v>0</v>
      </c>
    </row>
    <row r="15" spans="1:47" s="124" customFormat="1" ht="16.5" customHeight="1" thickBot="1" x14ac:dyDescent="0.3">
      <c r="A15" s="191"/>
      <c r="B15" s="192" t="s">
        <v>408</v>
      </c>
      <c r="C15" s="193">
        <f>SUMIF('Sch3-Input'!$BA$10:$BA$310,"P&amp;S / Day - Day Service Adult",('Sch3-Input'!P$10:P$310))</f>
        <v>0</v>
      </c>
      <c r="D15" s="193">
        <f>SUMIF('Sch3-Input'!$BA$10:$BA$310,"P&amp;S / Day - Day Service Adult",('Sch3-Input'!Q$10:Q$310))</f>
        <v>0</v>
      </c>
      <c r="E15" s="194">
        <f>SUMIF('Sch3-Input'!$BA$10:$BA$310,"P&amp;S / Day - Day Service Adult",('Sch3-Input'!R$10:R$310))</f>
        <v>0</v>
      </c>
      <c r="F15" s="194">
        <f>SUMIF('Sch3-Input'!$BA$10:$BA$310,"P&amp;S / Day - Day Service Adult",('Sch3-Input'!S$10:S$310))</f>
        <v>0</v>
      </c>
      <c r="G15" s="194">
        <f>SUMIF('Sch3-Input'!$BA$10:$BA$310,"P&amp;S / Day - Day Service Adult",('Sch3-Input'!T$10:T$310))</f>
        <v>0</v>
      </c>
      <c r="H15" s="194">
        <f>SUMIF('Sch3-Input'!$BA$10:$BA$310,"P&amp;S / Day - Day Service Adult",('Sch3-Input'!U$10:U$310))</f>
        <v>0</v>
      </c>
      <c r="I15" s="194">
        <f>SUMIF('Sch3-Input'!$BA$10:$BA$310,"P&amp;S / Day - Day Service Adult",('Sch3-Input'!W$10:W$310))</f>
        <v>0</v>
      </c>
      <c r="J15" s="194">
        <f>SUMIF('Sch3-Input'!$BA$10:$BA$310,"P&amp;S / Day - Day Service Adult",('Sch3-Input'!X$10:X$310))</f>
        <v>0</v>
      </c>
      <c r="K15" s="194">
        <f>SUMIF('Sch3-Input'!$BA$10:$BA$310,"P&amp;S / Day - Day Service Adult",('Sch3-Input'!Y$10:Y$310))</f>
        <v>0</v>
      </c>
      <c r="L15" s="194">
        <f>SUMIF('Sch3-Input'!$BA$10:$BA$310,"P&amp;S / Day - Day Service Adult",('Sch3-Input'!Z$10:Z$310))</f>
        <v>0</v>
      </c>
      <c r="M15" s="194">
        <f>SUMIF('Sch3-Input'!$BA$10:$BA$310,"P&amp;S / Day - Day Service Adult",('Sch3-Input'!AA$10:AA$310))</f>
        <v>0</v>
      </c>
      <c r="N15" s="194">
        <f>SUMIF('Sch3-Input'!$BA$10:$BA$310,"P&amp;S / Day - Day Service Adult",('Sch3-Input'!AB$10:AB$310))</f>
        <v>0</v>
      </c>
      <c r="O15" s="194">
        <f>SUMIF('Sch3-Input'!$BA$10:$BA$310,"P&amp;S / Day - Day Service Adult",('Sch3-Input'!AC$10:AC$310))</f>
        <v>0</v>
      </c>
      <c r="P15" s="194">
        <f>SUMIF('Sch3-Input'!$BA$10:$BA$310,"P&amp;S / Day - Day Service Adult",('Sch3-Input'!AD$10:AD$310))</f>
        <v>0</v>
      </c>
      <c r="Q15" s="195">
        <f>SUMIF('Sch3-Input'!$BA$10:$BA$310,"P&amp;S / Day - Day Service Adult",('Sch3-Input'!AF$10:AF$310))</f>
        <v>0</v>
      </c>
      <c r="R15" s="195">
        <f>SUMIF('Sch3-Input'!$BA$10:$BA$310,"P&amp;S / Day - Day Service Adult",('Sch3-Input'!AG$10:AG$310))</f>
        <v>0</v>
      </c>
      <c r="S15" s="195">
        <f>SUMIF('Sch3-Input'!$BA$10:$BA$310,"P&amp;S / Day - Day Service Adult",('Sch3-Input'!AH$10:AH$310))</f>
        <v>0</v>
      </c>
      <c r="T15" s="195">
        <f>SUMIF('Sch3-Input'!$BA$10:$BA$310,"P&amp;S / Day - Day Service Adult",('Sch3-Input'!AS$10:AS$310))</f>
        <v>0</v>
      </c>
      <c r="U15" s="195">
        <f>SUMIF('Sch3-Input'!$BA$10:$BA$310,"P&amp;S / Day - Day Service Adult",('Sch3-Input'!AT$10:AT$310))</f>
        <v>0</v>
      </c>
      <c r="V15" s="195">
        <f>SUMIF('Sch3-Input'!$BA$10:$BA$310,"P&amp;S / Day - Day Service Adult",('Sch3-Input'!AU$10:AU$310))</f>
        <v>0</v>
      </c>
      <c r="W15" s="195">
        <f>SUMIF('Sch3-Input'!$BA$10:$BA$310,"P&amp;S / Day - Day Service Adult",('Sch3-Input'!AV$10:AV$310))</f>
        <v>0</v>
      </c>
      <c r="X15" s="195">
        <f>SUMIF('Sch3-Input'!$L$10:$L$310,"P&amp;S / Day - Day Service Adult",('Sch3-Input'!AW$10:AW$310))</f>
        <v>0</v>
      </c>
      <c r="Z15" s="120" t="b">
        <f>IF(S15&gt;0.1,IF(H15&gt;0.1,+S15/H15,""))</f>
        <v>0</v>
      </c>
      <c r="AA15" s="120" t="b">
        <f>IF(Q15&gt;0.1,IF(P15&gt;0.1,+Q15/P15,""))</f>
        <v>0</v>
      </c>
      <c r="AB15" s="120" t="b">
        <f>IF(S15&gt;0.1,IF(C15&gt;0.1,+S15/C15,""))</f>
        <v>0</v>
      </c>
      <c r="AD15" s="371">
        <f>SUMIF('Sch3-Input'!$BB$10:$BB$310,"P&amp;S / Day - Day Service Adult",('Sch3-Input'!P$10:P$310))</f>
        <v>0</v>
      </c>
      <c r="AE15" s="374">
        <f>SUMIF('Sch3-Input'!$BB$10:$BB$310,"P&amp;S / Day - Day Service Adult",('Sch3-Input'!R$10:R$310))</f>
        <v>0</v>
      </c>
      <c r="AF15" s="193">
        <f>SUMIF('Sch3-Input'!$BB$10:$BB$310,"P&amp;S / Day - Day Service Adult",('Sch3-Input'!CE$10:CE$310))</f>
        <v>0</v>
      </c>
      <c r="AK15" s="799"/>
      <c r="AL15" s="195">
        <f>SUMIF('Sch3-Input'!$BA$10:$BA$310,"P&amp;S / Day - Day Service Adult",('Sch3-Input'!AI$10:AI$310))</f>
        <v>0</v>
      </c>
      <c r="AM15" s="195">
        <f>SUMIF('Sch3-Input'!$BA$10:$BA$310,"P&amp;S / Day - Day Service Adult",('Sch3-Input'!AJ$10:AJ$310))</f>
        <v>0</v>
      </c>
      <c r="AN15" s="195">
        <f>SUMIF('Sch3-Input'!$BA$10:$BA$310,"P&amp;S / Day - Day Service Adult",('Sch3-Input'!AK$10:AK$310))</f>
        <v>0</v>
      </c>
      <c r="AO15" s="195">
        <f>SUMIF('Sch3-Input'!$BA$10:$BA$310,"P&amp;S / Day - Day Service Adult",('Sch3-Input'!AL$10:AL$310))</f>
        <v>0</v>
      </c>
      <c r="AP15" s="195">
        <f>SUMIF('Sch3-Input'!$BA$10:$BA$310,"P&amp;S / Day - Day Service Adult",('Sch3-Input'!AM$10:AM$310))</f>
        <v>0</v>
      </c>
      <c r="AQ15" s="195">
        <f>SUMIF('Sch3-Input'!$BA$10:$BA$310,"P&amp;S / Day - Day Service Adult",('Sch3-Input'!AN$10:AN$310))</f>
        <v>0</v>
      </c>
      <c r="AR15" s="195">
        <f>SUMIF('Sch3-Input'!$BA$10:$BA$310,"P&amp;S / Day - Day Service Adult",('Sch3-Input'!AO$10:AO$310))</f>
        <v>0</v>
      </c>
      <c r="AS15" s="195">
        <f>SUMIF('Sch3-Input'!$BA$10:$BA$310,"P&amp;S / Day - Day Service Adult",('Sch3-Input'!AP$10:AP$310))</f>
        <v>0</v>
      </c>
      <c r="AT15" s="195">
        <f>SUMIF('Sch3-Input'!$BA$10:$BA$310,"P&amp;S / Day - Day Service Adult",('Sch3-Input'!AQ$10:AQ$310))</f>
        <v>0</v>
      </c>
      <c r="AU15" s="195">
        <f>SUMIF('Sch3-Input'!$BA$10:$BA$310,"P&amp;S / Day - Day Service Adult",('Sch3-Input'!AR$10:AR$310))</f>
        <v>0</v>
      </c>
    </row>
    <row r="16" spans="1:47" s="124" customFormat="1" ht="16.5" customHeight="1" thickBot="1" x14ac:dyDescent="0.3">
      <c r="A16" s="191"/>
      <c r="B16" s="196" t="s">
        <v>409</v>
      </c>
      <c r="C16" s="197">
        <f>SUMIF('Sch3-Input'!$BA$10:$BA$310,"Mixed / Day - Day Service Adult",('Sch3-Input'!P$10:P$310))</f>
        <v>0</v>
      </c>
      <c r="D16" s="197">
        <f>SUMIF('Sch3-Input'!$BA$10:$BA$310,"Mixed / Day - Day Service Adult",('Sch3-Input'!Q$10:Q$310))</f>
        <v>0</v>
      </c>
      <c r="E16" s="198">
        <f>SUMIF('Sch3-Input'!$BA$10:$BA$310,"Mixed / Day - Day Service Adult",('Sch3-Input'!R$10:R$310))</f>
        <v>0</v>
      </c>
      <c r="F16" s="198">
        <f>SUMIF('Sch3-Input'!$BA$10:$BA$310,"Mixed / Day - Day Service Adult",('Sch3-Input'!S$10:S$310))</f>
        <v>0</v>
      </c>
      <c r="G16" s="198">
        <f>SUMIF('Sch3-Input'!$BA$10:$BA$310,"Mixed / Day - Day Service Adult",('Sch3-Input'!T$10:T$310))</f>
        <v>0</v>
      </c>
      <c r="H16" s="198">
        <f>SUMIF('Sch3-Input'!$BA$10:$BA$310,"Mixed / Day - Day Service Adult",('Sch3-Input'!U$10:U$310))</f>
        <v>0</v>
      </c>
      <c r="I16" s="198">
        <f>SUMIF('Sch3-Input'!$BA$10:$BA$310,"Mixed / Day - Day Service Adult",('Sch3-Input'!W$10:W$310))</f>
        <v>0</v>
      </c>
      <c r="J16" s="198">
        <f>SUMIF('Sch3-Input'!$BA$10:$BA$310,"Mixed / Day - Day Service Adult",('Sch3-Input'!X$10:X$310))</f>
        <v>0</v>
      </c>
      <c r="K16" s="198">
        <f>SUMIF('Sch3-Input'!$BA$10:$BA$310,"Mixed / Day - Day Service Adult",('Sch3-Input'!Y$10:Y$310))</f>
        <v>0</v>
      </c>
      <c r="L16" s="198">
        <f>SUMIF('Sch3-Input'!$BA$10:$BA$310,"Mixed / Day - Day Service Adult",('Sch3-Input'!Z$10:Z$310))</f>
        <v>0</v>
      </c>
      <c r="M16" s="198">
        <f>SUMIF('Sch3-Input'!$BA$10:$BA$310,"Mixed / Day - Day Service Adult",('Sch3-Input'!AA$10:AA$310))</f>
        <v>0</v>
      </c>
      <c r="N16" s="198">
        <f>SUMIF('Sch3-Input'!$BA$10:$BA$310,"Mixed / Day - Day Service Adult",('Sch3-Input'!AB$10:AB$310))</f>
        <v>0</v>
      </c>
      <c r="O16" s="198">
        <f>SUMIF('Sch3-Input'!$BA$10:$BA$310,"Mixed / Day - Day Service Adult",('Sch3-Input'!AC$10:AC$310))</f>
        <v>0</v>
      </c>
      <c r="P16" s="198">
        <f>SUMIF('Sch3-Input'!$BA$10:$BA$310,"Mixed / Day - Day Service Adult",('Sch3-Input'!AD$10:AD$310))</f>
        <v>0</v>
      </c>
      <c r="Q16" s="199">
        <f>SUMIF('Sch3-Input'!$BA$10:$BA$310,"Mixed / Day - Day Service Adult",('Sch3-Input'!AF$10:AF$310))</f>
        <v>0</v>
      </c>
      <c r="R16" s="199">
        <f>SUMIF('Sch3-Input'!$BA$10:$BA$310,"Mixed / Day - Day Service Adult",('Sch3-Input'!AG$10:AG$310))</f>
        <v>0</v>
      </c>
      <c r="S16" s="199">
        <f>SUMIF('Sch3-Input'!$BA$10:$BA$310,"Mixed / Day - Day Service Adult",('Sch3-Input'!AH$10:AH$310))</f>
        <v>0</v>
      </c>
      <c r="T16" s="199">
        <f>SUMIF('Sch3-Input'!$BA$10:$BA$310,"Mixed / Day - Day Service Adult",('Sch3-Input'!AS$10:AS$310))</f>
        <v>0</v>
      </c>
      <c r="U16" s="199">
        <f>SUMIF('Sch3-Input'!$BA$10:$BA$310,"Mixed / Day - Day Service Adult",('Sch3-Input'!AT$10:AT$310))</f>
        <v>0</v>
      </c>
      <c r="V16" s="199">
        <f>SUMIF('Sch3-Input'!$BA$10:$BA$310,"Mixed / Day - Day Service Adult",('Sch3-Input'!AU$10:AU$310))</f>
        <v>0</v>
      </c>
      <c r="W16" s="199">
        <f>SUMIF('Sch3-Input'!$BA$10:$BA$310,"Mixed / Day - Day Service Adult",('Sch3-Input'!AV$10:AV$310))</f>
        <v>0</v>
      </c>
      <c r="X16" s="199">
        <f>SUMIF('Sch3-Input'!$L$10:$L$310,"Mixed / Day - Day Service Adult",('Sch3-Input'!AW$10:AW$310))</f>
        <v>0</v>
      </c>
      <c r="Z16" s="120" t="b">
        <f>IF(S16&gt;0.1,IF(H16&gt;0.1,+S16/H16,""))</f>
        <v>0</v>
      </c>
      <c r="AA16" s="120" t="b">
        <f>IF(Q16&gt;0.1,IF(P16&gt;0.1,+Q16/P16,""))</f>
        <v>0</v>
      </c>
      <c r="AB16" s="120" t="b">
        <f>IF(S16&gt;0.1,IF(C16&gt;0.1,+S16/C16,""))</f>
        <v>0</v>
      </c>
      <c r="AG16" s="197">
        <f>SUMIF('Sch3-Input'!$BB$10:$BB$310,"Mixed / Day - Day Service Adult",('Sch3-Input'!P$10:P$310))</f>
        <v>0</v>
      </c>
      <c r="AH16" s="198">
        <f>SUMIF('Sch3-Input'!$BB$10:$BB$310,"Mixed / Day - Day Service Adult",('Sch3-Input'!R$10:R$310))</f>
        <v>0</v>
      </c>
      <c r="AI16" s="198">
        <f>SUMIF('Sch3-Input'!$BB$10:$BB$310,"Mixed / Day - Day Service Adult",('Sch3-Input'!AD$10:AD$310))</f>
        <v>0</v>
      </c>
      <c r="AJ16" s="124" t="s">
        <v>1175</v>
      </c>
      <c r="AK16" s="799"/>
      <c r="AL16" s="199">
        <f>SUMIF('Sch3-Input'!$BA$10:$BA$310,"Mixed / Day - Day Service Adult",('Sch3-Input'!AI$10:AI$310))</f>
        <v>0</v>
      </c>
      <c r="AM16" s="199">
        <f>SUMIF('Sch3-Input'!$BA$10:$BA$310,"Mixed / Day - Day Service Adult",('Sch3-Input'!AJ$10:AJ$310))</f>
        <v>0</v>
      </c>
      <c r="AN16" s="199">
        <f>SUMIF('Sch3-Input'!$BA$10:$BA$310,"Mixed / Day - Day Service Adult",('Sch3-Input'!AK$10:AK$310))</f>
        <v>0</v>
      </c>
      <c r="AO16" s="199">
        <f>SUMIF('Sch3-Input'!$BA$10:$BA$310,"Mixed / Day - Day Service Adult",('Sch3-Input'!AL$10:AL$310))</f>
        <v>0</v>
      </c>
      <c r="AP16" s="199">
        <f>SUMIF('Sch3-Input'!$BA$10:$BA$310,"Mixed / Day - Day Service Adult",('Sch3-Input'!AM$10:AM$310))</f>
        <v>0</v>
      </c>
      <c r="AQ16" s="199">
        <f>SUMIF('Sch3-Input'!$BA$10:$BA$310,"Mixed / Day - Day Service Adult",('Sch3-Input'!AN$10:AN$310))</f>
        <v>0</v>
      </c>
      <c r="AR16" s="199">
        <f>SUMIF('Sch3-Input'!$BA$10:$BA$310,"Mixed / Day - Day Service Adult",('Sch3-Input'!AO$10:AO$310))</f>
        <v>0</v>
      </c>
      <c r="AS16" s="199">
        <f>SUMIF('Sch3-Input'!$BA$10:$BA$310,"Mixed / Day - Day Service Adult",('Sch3-Input'!AP$10:AP$310))</f>
        <v>0</v>
      </c>
      <c r="AT16" s="199">
        <f>SUMIF('Sch3-Input'!$BA$10:$BA$310,"Mixed / Day - Day Service Adult",('Sch3-Input'!AQ$10:AQ$310))</f>
        <v>0</v>
      </c>
      <c r="AU16" s="199">
        <f>SUMIF('Sch3-Input'!$BA$10:$BA$310,"Mixed / Day - Day Service Adult",('Sch3-Input'!AR$10:AR$310))</f>
        <v>0</v>
      </c>
    </row>
    <row r="17" spans="1:47" s="124" customFormat="1" ht="16.5" customHeight="1" thickBot="1" x14ac:dyDescent="0.3">
      <c r="A17" s="200">
        <f>+'Sch3-Input'!$F$3</f>
        <v>0</v>
      </c>
      <c r="B17" s="201" t="s">
        <v>1230</v>
      </c>
      <c r="C17" s="202">
        <f>SUMIF('Sch3-Input'!$L$10:$L$310,"Day - Day Service Adult",('Sch3-Input'!P$10:P$310))</f>
        <v>0</v>
      </c>
      <c r="D17" s="202">
        <f>SUMIF('Sch3-Input'!$L$10:$L$310,"Day - Day Service Adult",('Sch3-Input'!Q$10:Q$310))</f>
        <v>0</v>
      </c>
      <c r="E17" s="203">
        <f>SUMIF('Sch3-Input'!$L$10:$L$310,"Day - Day Service Adult",('Sch3-Input'!R$10:R$310))</f>
        <v>0</v>
      </c>
      <c r="F17" s="203">
        <f>SUMIF('Sch3-Input'!$L$10:$L$310,"Day - Day Service Adult",('Sch3-Input'!S$10:S$310))</f>
        <v>0</v>
      </c>
      <c r="G17" s="203">
        <f>SUMIF('Sch3-Input'!$L$10:$L$310,"Day - Day Service Adult",('Sch3-Input'!T$10:T$310))</f>
        <v>0</v>
      </c>
      <c r="H17" s="203">
        <f>SUMIF('Sch3-Input'!$L$10:$L$310,"Day - Day Service Adult",('Sch3-Input'!U$10:U$310))</f>
        <v>0</v>
      </c>
      <c r="I17" s="203">
        <f>SUMIF('Sch3-Input'!$L$10:$L$310,"Day - Day Service Adult",('Sch3-Input'!W$10:W$310))</f>
        <v>0</v>
      </c>
      <c r="J17" s="203">
        <f>SUMIF('Sch3-Input'!$L$10:$L$310,"Day - Day Service Adult",('Sch3-Input'!X$10:X$310))</f>
        <v>0</v>
      </c>
      <c r="K17" s="203">
        <f>SUMIF('Sch3-Input'!$L$10:$L$310,"Day - Day Service Adult",('Sch3-Input'!Y$10:Y$310))</f>
        <v>0</v>
      </c>
      <c r="L17" s="203">
        <f>SUMIF('Sch3-Input'!$L$10:$L$310,"Day - Day Service Adult",('Sch3-Input'!Z$10:Z$310))</f>
        <v>0</v>
      </c>
      <c r="M17" s="203">
        <f>SUMIF('Sch3-Input'!$L$10:$L$310,"Day - Day Service Adult",('Sch3-Input'!AA$10:AA$310))</f>
        <v>0</v>
      </c>
      <c r="N17" s="203">
        <f>SUMIF('Sch3-Input'!$L$10:$L$310,"Day - Day Service Adult",('Sch3-Input'!AB$10:AB$310))</f>
        <v>0</v>
      </c>
      <c r="O17" s="203">
        <f>SUMIF('Sch3-Input'!$L$10:$L$310,"Day - Day Service Adult",('Sch3-Input'!AC$10:AC$310))</f>
        <v>0</v>
      </c>
      <c r="P17" s="203">
        <f>SUMIF('Sch3-Input'!$L$10:$L$310,"Day - Day Service Adult",('Sch3-Input'!AD$10:AD$310))</f>
        <v>0</v>
      </c>
      <c r="Q17" s="204">
        <f>SUMIF('Sch3-Input'!$L$10:$L$310,"Day - Day Service Adult",('Sch3-Input'!AF$10:AF$310))</f>
        <v>0</v>
      </c>
      <c r="R17" s="204">
        <f>SUMIF('Sch3-Input'!$L$10:$L$310,"Day - Day Service Adult",('Sch3-Input'!AG$10:AG$310))</f>
        <v>0</v>
      </c>
      <c r="S17" s="204">
        <f>SUMIF('Sch3-Input'!$L$10:$L$310,"Day - Day Service Adult",('Sch3-Input'!AH$10:AH$310))</f>
        <v>0</v>
      </c>
      <c r="T17" s="204">
        <f>SUMIF('Sch3-Input'!$L$10:$L$310,"Day - Day Service Adult",('Sch3-Input'!AS$10:AS$310))</f>
        <v>0</v>
      </c>
      <c r="U17" s="204">
        <f>SUMIF('Sch3-Input'!$L$10:$L$310,"Day - Day Service Adult",('Sch3-Input'!AT$10:AT$310))</f>
        <v>0</v>
      </c>
      <c r="V17" s="204">
        <f>SUMIF('Sch3-Input'!$L$10:$L$310,"Day - Day Service Adult",('Sch3-Input'!AU$10:AU$310))</f>
        <v>0</v>
      </c>
      <c r="W17" s="204">
        <f>SUMIF('Sch3-Input'!$L$10:$L$310,"Day - Day Service Adult",('Sch3-Input'!AV$10:AV$310))</f>
        <v>0</v>
      </c>
      <c r="X17" s="205">
        <f>SUMIF('Sch3-Input'!$L$10:$L$310,"Day - Day Service Adult",('Sch3-Input'!AW$10:AW$310))</f>
        <v>0</v>
      </c>
      <c r="Z17" s="120" t="b">
        <f>IF(S17&gt;0.1,IF(H17&gt;0.1,+S17/H17,""))</f>
        <v>0</v>
      </c>
      <c r="AA17" s="120" t="b">
        <f>IF(Q17&gt;0.1,IF(P17&gt;0.1,+Q17/P17,""))</f>
        <v>0</v>
      </c>
      <c r="AB17" s="120" t="b">
        <f>IF(S17&gt;0.1,IF(C17&gt;0.1,+S17/C17,""))</f>
        <v>0</v>
      </c>
      <c r="AD17" s="219">
        <f>+AD14+AD15</f>
        <v>0</v>
      </c>
      <c r="AE17" s="203">
        <f>+AE14+AE15</f>
        <v>0</v>
      </c>
      <c r="AF17" s="203">
        <f>+AF14+AF15</f>
        <v>0</v>
      </c>
      <c r="AG17" s="377" t="s">
        <v>915</v>
      </c>
      <c r="AK17" s="799">
        <f>+G17+F17</f>
        <v>0</v>
      </c>
      <c r="AL17" s="204">
        <f>SUMIF('Sch3-Input'!$L$10:$L$310,"Day - Day Service Adult",('Sch3-Input'!AI$10:AI$310))</f>
        <v>0</v>
      </c>
      <c r="AM17" s="204">
        <f>SUMIF('Sch3-Input'!$L$10:$L$310,"Day - Day Service Adult",('Sch3-Input'!AJ$10:AJ$310))</f>
        <v>0</v>
      </c>
      <c r="AN17" s="204">
        <f>SUMIF('Sch3-Input'!$L$10:$L$310,"Day - Day Service Adult",('Sch3-Input'!AK$10:AK$310))</f>
        <v>0</v>
      </c>
      <c r="AO17" s="204">
        <f>SUMIF('Sch3-Input'!$L$10:$L$310,"Day - Day Service Adult",('Sch3-Input'!AL$10:AL$310))</f>
        <v>0</v>
      </c>
      <c r="AP17" s="204">
        <f>SUMIF('Sch3-Input'!$L$10:$L$310,"Day - Day Service Adult",('Sch3-Input'!AM$10:AM$310))</f>
        <v>0</v>
      </c>
      <c r="AQ17" s="204">
        <f>SUMIF('Sch3-Input'!$L$10:$L$310,"Day - Day Service Adult",('Sch3-Input'!AN$10:AN$310))</f>
        <v>0</v>
      </c>
      <c r="AR17" s="204">
        <f>SUMIF('Sch3-Input'!$L$10:$L$310,"Day - Day Service Adult",('Sch3-Input'!AO$10:AO$310))</f>
        <v>0</v>
      </c>
      <c r="AS17" s="204">
        <f>SUMIF('Sch3-Input'!$L$10:$L$310,"Day - Day Service Adult",('Sch3-Input'!AP$10:AP$310))</f>
        <v>0</v>
      </c>
      <c r="AT17" s="204">
        <f>SUMIF('Sch3-Input'!$L$10:$L$310,"Day - Day Service Adult",('Sch3-Input'!AQ$10:AQ$310))</f>
        <v>0</v>
      </c>
      <c r="AU17" s="204">
        <f>SUMIF('Sch3-Input'!$L$10:$L$310,"Day - Day Service Adult",('Sch3-Input'!AR$10:AR$310))</f>
        <v>0</v>
      </c>
    </row>
    <row r="18" spans="1:47" s="124" customFormat="1" ht="16.5" customHeight="1" x14ac:dyDescent="0.25">
      <c r="A18" s="191"/>
      <c r="B18" s="206" t="s">
        <v>415</v>
      </c>
      <c r="C18" s="193"/>
      <c r="D18" s="193"/>
      <c r="E18" s="194"/>
      <c r="F18" s="194"/>
      <c r="G18" s="194"/>
      <c r="H18" s="194"/>
      <c r="I18" s="194"/>
      <c r="J18" s="194"/>
      <c r="K18" s="194"/>
      <c r="L18" s="194"/>
      <c r="M18" s="194"/>
      <c r="N18" s="194"/>
      <c r="O18" s="194"/>
      <c r="P18" s="194"/>
      <c r="Q18" s="195"/>
      <c r="R18" s="195"/>
      <c r="S18" s="195"/>
      <c r="T18" s="195"/>
      <c r="U18" s="195"/>
      <c r="V18" s="195"/>
      <c r="W18" s="195"/>
      <c r="X18" s="195"/>
      <c r="Z18" s="120" t="b">
        <f t="shared" si="0"/>
        <v>0</v>
      </c>
      <c r="AA18" s="120" t="b">
        <f t="shared" si="1"/>
        <v>0</v>
      </c>
      <c r="AB18" s="120" t="b">
        <f t="shared" si="2"/>
        <v>0</v>
      </c>
      <c r="AD18" s="371"/>
      <c r="AE18" s="373"/>
      <c r="AF18" s="193"/>
      <c r="AK18" s="799"/>
      <c r="AL18" s="195"/>
      <c r="AM18" s="195"/>
      <c r="AN18" s="195"/>
      <c r="AO18" s="195"/>
      <c r="AP18" s="195"/>
      <c r="AQ18" s="195"/>
      <c r="AR18" s="195"/>
      <c r="AS18" s="195"/>
      <c r="AT18" s="195"/>
      <c r="AU18" s="195"/>
    </row>
    <row r="19" spans="1:47" s="124" customFormat="1" ht="16.5" customHeight="1" x14ac:dyDescent="0.25">
      <c r="A19" s="191"/>
      <c r="B19" s="192" t="s">
        <v>407</v>
      </c>
      <c r="C19" s="193">
        <f>SUMIF('Sch3-Input'!$BA$10:$BA$310,"ID / Day - Rehabilitative Training",('Sch3-Input'!P$10:P$310))</f>
        <v>0</v>
      </c>
      <c r="D19" s="193">
        <f>SUMIF('Sch3-Input'!$BA$10:$BA$310,"ID / Day - Rehabilitative Training",('Sch3-Input'!Q$10:Q$310))</f>
        <v>0</v>
      </c>
      <c r="E19" s="194">
        <f>SUMIF('Sch3-Input'!$BA$10:$BA$310,"ID / Day - Rehabilitative Training",('Sch3-Input'!R$10:R$310))</f>
        <v>0</v>
      </c>
      <c r="F19" s="194">
        <f>SUMIF('Sch3-Input'!$BA$10:$BA$310,"ID / Day - Rehabilitative Training",('Sch3-Input'!S$10:S$310))</f>
        <v>0</v>
      </c>
      <c r="G19" s="194">
        <f>SUMIF('Sch3-Input'!$BA$10:$BA$310,"ID / Day - Rehabilitative Training",('Sch3-Input'!T$10:T$310))</f>
        <v>0</v>
      </c>
      <c r="H19" s="194">
        <f>SUMIF('Sch3-Input'!$BA$10:$BA$310,"ID / Day - Rehabilitative Training",('Sch3-Input'!U$10:U$310))</f>
        <v>0</v>
      </c>
      <c r="I19" s="194">
        <f>SUMIF('Sch3-Input'!$BA$10:$BA$310,"ID / Day - Rehabilitative Training",('Sch3-Input'!W$10:W$310))</f>
        <v>0</v>
      </c>
      <c r="J19" s="194">
        <f>SUMIF('Sch3-Input'!$BA$10:$BA$310,"ID / Day - Rehabilitative Training",('Sch3-Input'!X$10:X$310))</f>
        <v>0</v>
      </c>
      <c r="K19" s="194">
        <f>SUMIF('Sch3-Input'!$BA$10:$BA$310,"ID / Day - Rehabilitative Training",('Sch3-Input'!Y$10:Y$310))</f>
        <v>0</v>
      </c>
      <c r="L19" s="194">
        <f>SUMIF('Sch3-Input'!$BA$10:$BA$310,"ID / Day - Rehabilitative Training",('Sch3-Input'!Z$10:Z$310))</f>
        <v>0</v>
      </c>
      <c r="M19" s="194">
        <f>SUMIF('Sch3-Input'!$BA$10:$BA$310,"ID / Day - Rehabilitative Training",('Sch3-Input'!AA$10:AA$310))</f>
        <v>0</v>
      </c>
      <c r="N19" s="194">
        <f>SUMIF('Sch3-Input'!$BA$10:$BA$310,"ID / Day - Rehabilitative Training",('Sch3-Input'!AB$10:AB$310))</f>
        <v>0</v>
      </c>
      <c r="O19" s="194">
        <f>SUMIF('Sch3-Input'!$BA$10:$BA$310,"ID / Day - Rehabilitative Training",('Sch3-Input'!AC$10:AC$310))</f>
        <v>0</v>
      </c>
      <c r="P19" s="194">
        <f>SUMIF('Sch3-Input'!$BA$10:$BA$310,"ID / Day - Rehabilitative Training",('Sch3-Input'!AD$10:AD$310))</f>
        <v>0</v>
      </c>
      <c r="Q19" s="195">
        <f>SUMIF('Sch3-Input'!$BA$10:$BA$310,"ID / Day - Rehabilitative Training",('Sch3-Input'!AF$10:AF$310))</f>
        <v>0</v>
      </c>
      <c r="R19" s="195">
        <f>SUMIF('Sch3-Input'!$BA$10:$BA$310,"ID / Day - Rehabilitative Training",('Sch3-Input'!AG$10:AG$310))</f>
        <v>0</v>
      </c>
      <c r="S19" s="195">
        <f>SUMIF('Sch3-Input'!$BA$10:$BA$310,"ID / Day - Rehabilitative Training",('Sch3-Input'!AH$10:AH$310))</f>
        <v>0</v>
      </c>
      <c r="T19" s="195">
        <f>SUMIF('Sch3-Input'!$BA$10:$BA$310,"ID / Day - Rehabilitative Training",('Sch3-Input'!AS$10:AS$310))</f>
        <v>0</v>
      </c>
      <c r="U19" s="195">
        <f>SUMIF('Sch3-Input'!$BA$10:$BA$310,"ID / Day - Rehabilitative Training",('Sch3-Input'!AT$10:AT$310))</f>
        <v>0</v>
      </c>
      <c r="V19" s="195">
        <f>SUMIF('Sch3-Input'!$BA$10:$BA$310,"ID / Day - Rehabilitative Training",('Sch3-Input'!AU$10:AU$310))</f>
        <v>0</v>
      </c>
      <c r="W19" s="195">
        <f>SUMIF('Sch3-Input'!$BA$10:$BA$310,"ID / Day - Rehabilitative Training",('Sch3-Input'!AV$10:AV$310))</f>
        <v>0</v>
      </c>
      <c r="X19" s="195">
        <f>SUMIF('Sch3-Input'!$L$10:$L$310,"ID / Day - Rehabilitative Training",('Sch3-Input'!AW$10:AW$310))</f>
        <v>0</v>
      </c>
      <c r="Z19" s="120" t="b">
        <f t="shared" si="0"/>
        <v>0</v>
      </c>
      <c r="AA19" s="120" t="b">
        <f t="shared" si="1"/>
        <v>0</v>
      </c>
      <c r="AB19" s="120" t="b">
        <f t="shared" si="2"/>
        <v>0</v>
      </c>
      <c r="AD19" s="371">
        <f>SUMIF('Sch3-Input'!$BB$10:$BB$310,"ID / Day - Rehabilitative Training",('Sch3-Input'!P$10:P$310))</f>
        <v>0</v>
      </c>
      <c r="AE19" s="373">
        <f>SUMIF('Sch3-Input'!$BB$10:$BB$310,"ID / Day - Rehabilitative Training",('Sch3-Input'!R$10:R$310))</f>
        <v>0</v>
      </c>
      <c r="AF19" s="193">
        <f>SUMIF('Sch3-Input'!$BB$10:$BB$310,"ID / Day - Rehabilitative Training",('Sch3-Input'!CE$10:CE$310))</f>
        <v>0</v>
      </c>
      <c r="AG19" s="377" t="s">
        <v>918</v>
      </c>
      <c r="AK19" s="799"/>
      <c r="AL19" s="195">
        <f>SUMIF('Sch3-Input'!$BA$10:$BA$310,"ID / Day - Rehabilitative Training",('Sch3-Input'!AI$10:AI$310))</f>
        <v>0</v>
      </c>
      <c r="AM19" s="195">
        <f>SUMIF('Sch3-Input'!$BA$10:$BA$310,"ID / Day - Rehabilitative Training",('Sch3-Input'!AJ$10:AJ$310))</f>
        <v>0</v>
      </c>
      <c r="AN19" s="195">
        <f>SUMIF('Sch3-Input'!$BA$10:$BA$310,"ID / Day - Rehabilitative Training",('Sch3-Input'!AK$10:AK$310))</f>
        <v>0</v>
      </c>
      <c r="AO19" s="195">
        <f>SUMIF('Sch3-Input'!$BA$10:$BA$310,"ID / Day - Rehabilitative Training",('Sch3-Input'!AL$10:AL$310))</f>
        <v>0</v>
      </c>
      <c r="AP19" s="195">
        <f>SUMIF('Sch3-Input'!$BA$10:$BA$310,"ID / Day - Rehabilitative Training",('Sch3-Input'!AM$10:AM$310))</f>
        <v>0</v>
      </c>
      <c r="AQ19" s="195">
        <f>SUMIF('Sch3-Input'!$BA$10:$BA$310,"ID / Day - Rehabilitative Training",('Sch3-Input'!AN$10:AN$310))</f>
        <v>0</v>
      </c>
      <c r="AR19" s="195">
        <f>SUMIF('Sch3-Input'!$BA$10:$BA$310,"ID / Day - Rehabilitative Training",('Sch3-Input'!AO$10:AO$310))</f>
        <v>0</v>
      </c>
      <c r="AS19" s="195">
        <f>SUMIF('Sch3-Input'!$BA$10:$BA$310,"ID / Day - Rehabilitative Training",('Sch3-Input'!AP$10:AP$310))</f>
        <v>0</v>
      </c>
      <c r="AT19" s="195">
        <f>SUMIF('Sch3-Input'!$BA$10:$BA$310,"ID / Day - Rehabilitative Training",('Sch3-Input'!AQ$10:AQ$310))</f>
        <v>0</v>
      </c>
      <c r="AU19" s="195">
        <f>SUMIF('Sch3-Input'!$BA$10:$BA$310,"ID / Day - Rehabilitative Training",('Sch3-Input'!AR$10:AR$310))</f>
        <v>0</v>
      </c>
    </row>
    <row r="20" spans="1:47" s="124" customFormat="1" ht="16.5" customHeight="1" thickBot="1" x14ac:dyDescent="0.3">
      <c r="A20" s="191"/>
      <c r="B20" s="192" t="s">
        <v>408</v>
      </c>
      <c r="C20" s="193">
        <f>SUMIF('Sch3-Input'!$BA$10:$BA$310,"P&amp;S / Day - Rehabilitative Training",('Sch3-Input'!P$10:P$310))</f>
        <v>0</v>
      </c>
      <c r="D20" s="193">
        <f>SUMIF('Sch3-Input'!$BA$10:$BA$310,"P&amp;S / Day - Rehabilitative Training",('Sch3-Input'!Q$10:Q$310))</f>
        <v>0</v>
      </c>
      <c r="E20" s="194">
        <f>SUMIF('Sch3-Input'!$BA$10:$BA$310,"P&amp;S / Day - Rehabilitative Training",('Sch3-Input'!R$10:R$310))</f>
        <v>0</v>
      </c>
      <c r="F20" s="194">
        <f>SUMIF('Sch3-Input'!$BA$10:$BA$310,"P&amp;S / Day - Rehabilitative Training",('Sch3-Input'!S$10:S$310))</f>
        <v>0</v>
      </c>
      <c r="G20" s="194">
        <f>SUMIF('Sch3-Input'!$BA$10:$BA$310,"P&amp;S / Day - Rehabilitative Training",('Sch3-Input'!T$10:T$310))</f>
        <v>0</v>
      </c>
      <c r="H20" s="194">
        <f>SUMIF('Sch3-Input'!$BA$10:$BA$310,"P&amp;S / Day - Rehabilitative Training",('Sch3-Input'!U$10:U$310))</f>
        <v>0</v>
      </c>
      <c r="I20" s="194">
        <f>SUMIF('Sch3-Input'!$BA$10:$BA$310,"P&amp;S / Day - Rehabilitative Training",('Sch3-Input'!W$10:W$310))</f>
        <v>0</v>
      </c>
      <c r="J20" s="194">
        <f>SUMIF('Sch3-Input'!$BA$10:$BA$310,"P&amp;S / Day - Rehabilitative Training",('Sch3-Input'!X$10:X$310))</f>
        <v>0</v>
      </c>
      <c r="K20" s="194">
        <f>SUMIF('Sch3-Input'!$BA$10:$BA$310,"P&amp;S / Day - Rehabilitative Training",('Sch3-Input'!Y$10:Y$310))</f>
        <v>0</v>
      </c>
      <c r="L20" s="194">
        <f>SUMIF('Sch3-Input'!$BA$10:$BA$310,"P&amp;S / Day - Rehabilitative Training",('Sch3-Input'!Z$10:Z$310))</f>
        <v>0</v>
      </c>
      <c r="M20" s="194">
        <f>SUMIF('Sch3-Input'!$BA$10:$BA$310,"P&amp;S / Day - Rehabilitative Training",('Sch3-Input'!AA$10:AA$310))</f>
        <v>0</v>
      </c>
      <c r="N20" s="194">
        <f>SUMIF('Sch3-Input'!$BA$10:$BA$310,"P&amp;S / Day - Rehabilitative Training",('Sch3-Input'!AB$10:AB$310))</f>
        <v>0</v>
      </c>
      <c r="O20" s="194">
        <f>SUMIF('Sch3-Input'!$BA$10:$BA$310,"P&amp;S / Day - Rehabilitative Training",('Sch3-Input'!AC$10:AC$310))</f>
        <v>0</v>
      </c>
      <c r="P20" s="194">
        <f>SUMIF('Sch3-Input'!$BA$10:$BA$310,"P&amp;S / Day - Rehabilitative Training",('Sch3-Input'!AD$10:AD$310))</f>
        <v>0</v>
      </c>
      <c r="Q20" s="195">
        <f>SUMIF('Sch3-Input'!$BA$10:$BA$310,"P&amp;S / Day - Rehabilitative Training",('Sch3-Input'!AF$10:AF$310))</f>
        <v>0</v>
      </c>
      <c r="R20" s="195">
        <f>SUMIF('Sch3-Input'!$BA$10:$BA$310,"P&amp;S / Day - Rehabilitative Training",('Sch3-Input'!AG$10:AG$310))</f>
        <v>0</v>
      </c>
      <c r="S20" s="195">
        <f>SUMIF('Sch3-Input'!$BA$10:$BA$310,"P&amp;S / Day - Rehabilitative Training",('Sch3-Input'!AH$10:AH$310))</f>
        <v>0</v>
      </c>
      <c r="T20" s="195">
        <f>SUMIF('Sch3-Input'!$BA$10:$BA$310,"P&amp;S / Day - Rehabilitative Training",('Sch3-Input'!AS$10:AS$310))</f>
        <v>0</v>
      </c>
      <c r="U20" s="195">
        <f>SUMIF('Sch3-Input'!$BA$10:$BA$310,"P&amp;S / Day - Rehabilitative Training",('Sch3-Input'!AT$10:AT$310))</f>
        <v>0</v>
      </c>
      <c r="V20" s="195">
        <f>SUMIF('Sch3-Input'!$BA$10:$BA$310,"P&amp;S / Day - Rehabilitative Training",('Sch3-Input'!AU$10:AU$310))</f>
        <v>0</v>
      </c>
      <c r="W20" s="195">
        <f>SUMIF('Sch3-Input'!$BA$10:$BA$310,"P&amp;S / Day - Rehabilitative Training",('Sch3-Input'!AV$10:AV$310))</f>
        <v>0</v>
      </c>
      <c r="X20" s="195">
        <f>SUMIF('Sch3-Input'!$L$10:$L$310,"P&amp;S / Day - Rehabilitative Training",('Sch3-Input'!AW$10:AW$310))</f>
        <v>0</v>
      </c>
      <c r="Z20" s="120" t="b">
        <f t="shared" si="0"/>
        <v>0</v>
      </c>
      <c r="AA20" s="120" t="b">
        <f t="shared" si="1"/>
        <v>0</v>
      </c>
      <c r="AB20" s="120" t="b">
        <f t="shared" si="2"/>
        <v>0</v>
      </c>
      <c r="AD20" s="371">
        <f>SUMIF('Sch3-Input'!$BB$10:$BB$310,"P&amp;S / Day - Rehabilitative Training",('Sch3-Input'!P$10:P$310))</f>
        <v>0</v>
      </c>
      <c r="AE20" s="374">
        <f>SUMIF('Sch3-Input'!$BB$10:$BB$310,"P&amp;S / Day - Rehabilitative Training",('Sch3-Input'!R$10:R$310))</f>
        <v>0</v>
      </c>
      <c r="AF20" s="193">
        <f>SUMIF('Sch3-Input'!$BB$10:$BB$310,"P&amp;S / Day - Rehabilitative Training",('Sch3-Input'!CE$10:CE$310))</f>
        <v>0</v>
      </c>
      <c r="AK20" s="799"/>
      <c r="AL20" s="195">
        <f>SUMIF('Sch3-Input'!$BA$10:$BA$310,"P&amp;S / Day - Rehabilitative Training",('Sch3-Input'!AI$10:AI$310))</f>
        <v>0</v>
      </c>
      <c r="AM20" s="195">
        <f>SUMIF('Sch3-Input'!$BA$10:$BA$310,"P&amp;S / Day - Rehabilitative Training",('Sch3-Input'!AJ$10:AJ$310))</f>
        <v>0</v>
      </c>
      <c r="AN20" s="195">
        <f>SUMIF('Sch3-Input'!$BA$10:$BA$310,"P&amp;S / Day - Rehabilitative Training",('Sch3-Input'!AK$10:AK$310))</f>
        <v>0</v>
      </c>
      <c r="AO20" s="195">
        <f>SUMIF('Sch3-Input'!$BA$10:$BA$310,"P&amp;S / Day - Rehabilitative Training",('Sch3-Input'!AL$10:AL$310))</f>
        <v>0</v>
      </c>
      <c r="AP20" s="195">
        <f>SUMIF('Sch3-Input'!$BA$10:$BA$310,"P&amp;S / Day - Rehabilitative Training",('Sch3-Input'!AM$10:AM$310))</f>
        <v>0</v>
      </c>
      <c r="AQ20" s="195">
        <f>SUMIF('Sch3-Input'!$BA$10:$BA$310,"P&amp;S / Day - Rehabilitative Training",('Sch3-Input'!AN$10:AN$310))</f>
        <v>0</v>
      </c>
      <c r="AR20" s="195">
        <f>SUMIF('Sch3-Input'!$BA$10:$BA$310,"P&amp;S / Day - Rehabilitative Training",('Sch3-Input'!AO$10:AO$310))</f>
        <v>0</v>
      </c>
      <c r="AS20" s="195">
        <f>SUMIF('Sch3-Input'!$BA$10:$BA$310,"P&amp;S / Day - Rehabilitative Training",('Sch3-Input'!AP$10:AP$310))</f>
        <v>0</v>
      </c>
      <c r="AT20" s="195">
        <f>SUMIF('Sch3-Input'!$BA$10:$BA$310,"P&amp;S / Day - Rehabilitative Training",('Sch3-Input'!AQ$10:AQ$310))</f>
        <v>0</v>
      </c>
      <c r="AU20" s="195">
        <f>SUMIF('Sch3-Input'!$BA$10:$BA$310,"P&amp;S / Day - Rehabilitative Training",('Sch3-Input'!AR$10:AR$310))</f>
        <v>0</v>
      </c>
    </row>
    <row r="21" spans="1:47" s="124" customFormat="1" ht="16.5" customHeight="1" thickBot="1" x14ac:dyDescent="0.3">
      <c r="A21" s="191"/>
      <c r="B21" s="196" t="s">
        <v>409</v>
      </c>
      <c r="C21" s="197">
        <f>SUMIF('Sch3-Input'!$BA$10:$BA$310,"Mixed / Day - Rehabilitative Training",('Sch3-Input'!P$10:P$310))</f>
        <v>0</v>
      </c>
      <c r="D21" s="197">
        <f>SUMIF('Sch3-Input'!$BA$10:$BA$310,"Mixed / Day - Rehabilitative Training",('Sch3-Input'!Q$10:Q$310))</f>
        <v>0</v>
      </c>
      <c r="E21" s="198">
        <f>SUMIF('Sch3-Input'!$BA$10:$BA$310,"Mixed / Day - Rehabilitative Training",('Sch3-Input'!R$10:R$310))</f>
        <v>0</v>
      </c>
      <c r="F21" s="198">
        <f>SUMIF('Sch3-Input'!$BA$10:$BA$310,"Mixed / Day - Rehabilitative Training",('Sch3-Input'!S$10:S$310))</f>
        <v>0</v>
      </c>
      <c r="G21" s="198">
        <f>SUMIF('Sch3-Input'!$BA$10:$BA$310,"Mixed / Day - Rehabilitative Training",('Sch3-Input'!T$10:T$310))</f>
        <v>0</v>
      </c>
      <c r="H21" s="198">
        <f>SUMIF('Sch3-Input'!$BA$10:$BA$310,"Mixed / Day - Rehabilitative Training",('Sch3-Input'!U$10:U$310))</f>
        <v>0</v>
      </c>
      <c r="I21" s="198">
        <f>SUMIF('Sch3-Input'!$BA$10:$BA$310,"Mixed / Day - Rehabilitative Training",('Sch3-Input'!W$10:W$310))</f>
        <v>0</v>
      </c>
      <c r="J21" s="198">
        <f>SUMIF('Sch3-Input'!$BA$10:$BA$310,"Mixed / Day - Rehabilitative Training",('Sch3-Input'!X$10:X$310))</f>
        <v>0</v>
      </c>
      <c r="K21" s="198">
        <f>SUMIF('Sch3-Input'!$BA$10:$BA$310,"Mixed / Day - Rehabilitative Training",('Sch3-Input'!Y$10:Y$310))</f>
        <v>0</v>
      </c>
      <c r="L21" s="198">
        <f>SUMIF('Sch3-Input'!$BA$10:$BA$310,"Mixed / Day - Rehabilitative Training",('Sch3-Input'!Z$10:Z$310))</f>
        <v>0</v>
      </c>
      <c r="M21" s="198">
        <f>SUMIF('Sch3-Input'!$BA$10:$BA$310,"Mixed / Day - Rehabilitative Training",('Sch3-Input'!AA$10:AA$310))</f>
        <v>0</v>
      </c>
      <c r="N21" s="198">
        <f>SUMIF('Sch3-Input'!$BA$10:$BA$310,"Mixed / Day - Rehabilitative Training",('Sch3-Input'!AB$10:AB$310))</f>
        <v>0</v>
      </c>
      <c r="O21" s="198">
        <f>SUMIF('Sch3-Input'!$BA$10:$BA$310,"Mixed / Day - Rehabilitative Training",('Sch3-Input'!AC$10:AC$310))</f>
        <v>0</v>
      </c>
      <c r="P21" s="198">
        <f>SUMIF('Sch3-Input'!$BA$10:$BA$310,"Mixed / Day - Rehabilitative Training",('Sch3-Input'!AD$10:AD$310))</f>
        <v>0</v>
      </c>
      <c r="Q21" s="199">
        <f>SUMIF('Sch3-Input'!$BA$10:$BA$310,"Mixed / Day - Rehabilitative Training",('Sch3-Input'!AF$10:AF$310))</f>
        <v>0</v>
      </c>
      <c r="R21" s="199">
        <f>SUMIF('Sch3-Input'!$BA$10:$BA$310,"Mixed / Day - Rehabilitative Training",('Sch3-Input'!AG$10:AG$310))</f>
        <v>0</v>
      </c>
      <c r="S21" s="199">
        <f>SUMIF('Sch3-Input'!$BA$10:$BA$310,"Mixed / Day - Rehabilitative Training",('Sch3-Input'!AH$10:AH$310))</f>
        <v>0</v>
      </c>
      <c r="T21" s="199">
        <f>SUMIF('Sch3-Input'!$BA$10:$BA$310,"Mixed / Day - Rehabilitative Training",('Sch3-Input'!AS$10:AS$310))</f>
        <v>0</v>
      </c>
      <c r="U21" s="199">
        <f>SUMIF('Sch3-Input'!$BA$10:$BA$310,"Mixed / Day - Rehabilitative Training",('Sch3-Input'!AT$10:AT$310))</f>
        <v>0</v>
      </c>
      <c r="V21" s="199">
        <f>SUMIF('Sch3-Input'!$BA$10:$BA$310,"Mixed / Day - Rehabilitative Training",('Sch3-Input'!AU$10:AU$310))</f>
        <v>0</v>
      </c>
      <c r="W21" s="199">
        <f>SUMIF('Sch3-Input'!$BA$10:$BA$310,"Mixed / Day - Rehabilitative Training",('Sch3-Input'!AV$10:AV$310))</f>
        <v>0</v>
      </c>
      <c r="X21" s="199">
        <f>SUMIF('Sch3-Input'!$L$10:$L$310,"Mixed / Day - Rehabilitative Training",('Sch3-Input'!AW$10:AW$310))</f>
        <v>0</v>
      </c>
      <c r="Z21" s="120" t="b">
        <f t="shared" si="0"/>
        <v>0</v>
      </c>
      <c r="AA21" s="120" t="b">
        <f t="shared" si="1"/>
        <v>0</v>
      </c>
      <c r="AB21" s="120" t="b">
        <f t="shared" si="2"/>
        <v>0</v>
      </c>
      <c r="AG21" s="197">
        <f>SUMIF('Sch3-Input'!$BB$10:$BB$310,"Mixed / Day - Rehabilitative Training",('Sch3-Input'!P$10:P$310))</f>
        <v>0</v>
      </c>
      <c r="AH21" s="198">
        <f>SUMIF('Sch3-Input'!$BB$10:$BB$310,"Mixed / Day - Rehabilitative Training",('Sch3-Input'!R$10:R$310))</f>
        <v>0</v>
      </c>
      <c r="AI21" s="198">
        <f>SUMIF('Sch3-Input'!$BB$10:$BB$310,"Mixed / Day - Rehabilitative Training",('Sch3-Input'!AD$10:AD$310))</f>
        <v>0</v>
      </c>
      <c r="AJ21" s="124" t="s">
        <v>1175</v>
      </c>
      <c r="AK21" s="799"/>
      <c r="AL21" s="199">
        <f>SUMIF('Sch3-Input'!$BA$10:$BA$310,"Mixed / Day - Rehabilitative Training",('Sch3-Input'!AI$10:AI$310))</f>
        <v>0</v>
      </c>
      <c r="AM21" s="199">
        <f>SUMIF('Sch3-Input'!$BA$10:$BA$310,"Mixed / Day - Rehabilitative Training",('Sch3-Input'!AJ$10:AJ$310))</f>
        <v>0</v>
      </c>
      <c r="AN21" s="199">
        <f>SUMIF('Sch3-Input'!$BA$10:$BA$310,"Mixed / Day - Rehabilitative Training",('Sch3-Input'!AK$10:AK$310))</f>
        <v>0</v>
      </c>
      <c r="AO21" s="199">
        <f>SUMIF('Sch3-Input'!$BA$10:$BA$310,"Mixed / Day - Rehabilitative Training",('Sch3-Input'!AL$10:AL$310))</f>
        <v>0</v>
      </c>
      <c r="AP21" s="199">
        <f>SUMIF('Sch3-Input'!$BA$10:$BA$310,"Mixed / Day - Rehabilitative Training",('Sch3-Input'!AM$10:AM$310))</f>
        <v>0</v>
      </c>
      <c r="AQ21" s="199">
        <f>SUMIF('Sch3-Input'!$BA$10:$BA$310,"Mixed / Day - Rehabilitative Training",('Sch3-Input'!AN$10:AN$310))</f>
        <v>0</v>
      </c>
      <c r="AR21" s="199">
        <f>SUMIF('Sch3-Input'!$BA$10:$BA$310,"Mixed / Day - Rehabilitative Training",('Sch3-Input'!AO$10:AO$310))</f>
        <v>0</v>
      </c>
      <c r="AS21" s="199">
        <f>SUMIF('Sch3-Input'!$BA$10:$BA$310,"Mixed / Day - Rehabilitative Training",('Sch3-Input'!AP$10:AP$310))</f>
        <v>0</v>
      </c>
      <c r="AT21" s="199">
        <f>SUMIF('Sch3-Input'!$BA$10:$BA$310,"Mixed / Day - Rehabilitative Training",('Sch3-Input'!AQ$10:AQ$310))</f>
        <v>0</v>
      </c>
      <c r="AU21" s="199">
        <f>SUMIF('Sch3-Input'!$BA$10:$BA$310,"Mixed / Day - Rehabilitative Training",('Sch3-Input'!AR$10:AR$310))</f>
        <v>0</v>
      </c>
    </row>
    <row r="22" spans="1:47" s="124" customFormat="1" ht="14.25" customHeight="1" thickBot="1" x14ac:dyDescent="0.3">
      <c r="A22" s="207"/>
      <c r="B22" s="208" t="s">
        <v>418</v>
      </c>
      <c r="C22" s="209">
        <f>SUMIF('Sch3-Input'!$L$10:$L$310,"Day - Rehabilitative Training",('Sch3-Input'!P$10:P$310))</f>
        <v>0</v>
      </c>
      <c r="D22" s="209">
        <f>SUMIF('Sch3-Input'!$L$10:$L$310,"Day - Rehabilitative Training",('Sch3-Input'!Q$10:Q$310))</f>
        <v>0</v>
      </c>
      <c r="E22" s="210">
        <f>SUMIF('Sch3-Input'!$L$10:$L$310,"Day - Rehabilitative Training",('Sch3-Input'!R$10:R$310))</f>
        <v>0</v>
      </c>
      <c r="F22" s="210">
        <f>SUMIF('Sch3-Input'!$L$10:$L$310,"Day - Rehabilitative Training",('Sch3-Input'!S$10:S$310))</f>
        <v>0</v>
      </c>
      <c r="G22" s="210">
        <f>SUMIF('Sch3-Input'!$L$10:$L$310,"Day - Rehabilitative Training",('Sch3-Input'!T$10:T$310))</f>
        <v>0</v>
      </c>
      <c r="H22" s="210">
        <f>SUMIF('Sch3-Input'!$L$10:$L$310,"Day - Rehabilitative Training",('Sch3-Input'!U$10:U$310))</f>
        <v>0</v>
      </c>
      <c r="I22" s="210">
        <f>SUMIF('Sch3-Input'!$L$10:$L$310,"Day - Rehabilitative Training",('Sch3-Input'!W$10:W$310))</f>
        <v>0</v>
      </c>
      <c r="J22" s="210">
        <f>SUMIF('Sch3-Input'!$L$10:$L$310,"Day - Rehabilitative Training",('Sch3-Input'!X$10:X$310))</f>
        <v>0</v>
      </c>
      <c r="K22" s="210">
        <f>SUMIF('Sch3-Input'!$L$10:$L$310,"Day - Rehabilitative Training",('Sch3-Input'!Y$10:Y$310))</f>
        <v>0</v>
      </c>
      <c r="L22" s="210">
        <f>SUMIF('Sch3-Input'!$L$10:$L$310,"Day - Rehabilitative Training",('Sch3-Input'!Z$10:Z$310))</f>
        <v>0</v>
      </c>
      <c r="M22" s="210">
        <f>SUMIF('Sch3-Input'!$L$10:$L$310,"Day - Rehabilitative Training",('Sch3-Input'!AA$10:AA$310))</f>
        <v>0</v>
      </c>
      <c r="N22" s="210">
        <f>SUMIF('Sch3-Input'!$L$10:$L$310,"Day - Rehabilitative Training",('Sch3-Input'!AB$10:AB$310))</f>
        <v>0</v>
      </c>
      <c r="O22" s="210">
        <f>SUMIF('Sch3-Input'!$L$10:$L$310,"Day - Rehabilitative Training",('Sch3-Input'!AC$10:AC$310))</f>
        <v>0</v>
      </c>
      <c r="P22" s="210">
        <f>SUMIF('Sch3-Input'!$L$10:$L$310,"Day - Rehabilitative Training",('Sch3-Input'!AD$10:AD$310))</f>
        <v>0</v>
      </c>
      <c r="Q22" s="211">
        <f>SUMIF('Sch3-Input'!$L$10:$L$310,"Day - Rehabilitative Training",('Sch3-Input'!AF$10:AF$310))</f>
        <v>0</v>
      </c>
      <c r="R22" s="211">
        <f>SUMIF('Sch3-Input'!$L$10:$L$310,"Day - Rehabilitative Training",('Sch3-Input'!AG$10:AG$310))</f>
        <v>0</v>
      </c>
      <c r="S22" s="211">
        <f>SUMIF('Sch3-Input'!$L$10:$L$310,"Day - Rehabilitative Training",('Sch3-Input'!AH$10:AH$310))</f>
        <v>0</v>
      </c>
      <c r="T22" s="211">
        <f>SUMIF('Sch3-Input'!$L$10:$L$310,"Day - Rehabilitative Training",('Sch3-Input'!AS$10:AS$310))</f>
        <v>0</v>
      </c>
      <c r="U22" s="211">
        <f>SUMIF('Sch3-Input'!$L$10:$L$310,"Day - Rehabilitative Training",('Sch3-Input'!AT$10:AT$310))</f>
        <v>0</v>
      </c>
      <c r="V22" s="211">
        <f>SUMIF('Sch3-Input'!$L$10:$L$310,"Day - Rehabilitative Training",('Sch3-Input'!AU$10:AU$310))</f>
        <v>0</v>
      </c>
      <c r="W22" s="211">
        <f>SUMIF('Sch3-Input'!$L$10:$L$310,"Day - Rehabilitative Training",('Sch3-Input'!AV$10:AV$310))</f>
        <v>0</v>
      </c>
      <c r="X22" s="212">
        <f>SUMIF('Sch3-Input'!$L$10:$L$310,"Day - Rehabilitative Training",('Sch3-Input'!AW$10:AW$310))</f>
        <v>0</v>
      </c>
      <c r="Z22" s="120" t="b">
        <f t="shared" si="0"/>
        <v>0</v>
      </c>
      <c r="AA22" s="120" t="b">
        <f t="shared" si="1"/>
        <v>0</v>
      </c>
      <c r="AB22" s="120" t="b">
        <f t="shared" si="2"/>
        <v>0</v>
      </c>
      <c r="AD22" s="375">
        <f>+AD19+AD20</f>
        <v>0</v>
      </c>
      <c r="AE22" s="372">
        <f>+AE19+AE20</f>
        <v>0</v>
      </c>
      <c r="AF22" s="376">
        <f>+AF19+AF20</f>
        <v>0</v>
      </c>
      <c r="AG22" s="377" t="s">
        <v>915</v>
      </c>
      <c r="AK22" s="799">
        <f>+G22+F22</f>
        <v>0</v>
      </c>
      <c r="AL22" s="211">
        <f>SUMIF('Sch3-Input'!$L$10:$L$310,"Day - Rehabilitative Training",('Sch3-Input'!AI$10:AI$310))</f>
        <v>0</v>
      </c>
      <c r="AM22" s="211">
        <f>SUMIF('Sch3-Input'!$L$10:$L$310,"Day - Rehabilitative Training",('Sch3-Input'!AJ$10:AJ$310))</f>
        <v>0</v>
      </c>
      <c r="AN22" s="211">
        <f>SUMIF('Sch3-Input'!$L$10:$L$310,"Day - Rehabilitative Training",('Sch3-Input'!AK$10:AK$310))</f>
        <v>0</v>
      </c>
      <c r="AO22" s="211">
        <f>SUMIF('Sch3-Input'!$L$10:$L$310,"Day - Rehabilitative Training",('Sch3-Input'!AL$10:AL$310))</f>
        <v>0</v>
      </c>
      <c r="AP22" s="211">
        <f>SUMIF('Sch3-Input'!$L$10:$L$310,"Day - Rehabilitative Training",('Sch3-Input'!AM$10:AM$310))</f>
        <v>0</v>
      </c>
      <c r="AQ22" s="211">
        <f>SUMIF('Sch3-Input'!$L$10:$L$310,"Day - Rehabilitative Training",('Sch3-Input'!AN$10:AN$310))</f>
        <v>0</v>
      </c>
      <c r="AR22" s="211">
        <f>SUMIF('Sch3-Input'!$L$10:$L$310,"Day - Rehabilitative Training",('Sch3-Input'!AO$10:AO$310))</f>
        <v>0</v>
      </c>
      <c r="AS22" s="211">
        <f>SUMIF('Sch3-Input'!$L$10:$L$310,"Day - Rehabilitative Training",('Sch3-Input'!AP$10:AP$310))</f>
        <v>0</v>
      </c>
      <c r="AT22" s="211">
        <f>SUMIF('Sch3-Input'!$L$10:$L$310,"Day - Rehabilitative Training",('Sch3-Input'!AQ$10:AQ$310))</f>
        <v>0</v>
      </c>
      <c r="AU22" s="211">
        <f>SUMIF('Sch3-Input'!$L$10:$L$310,"Day - Rehabilitative Training",('Sch3-Input'!AR$10:AR$310))</f>
        <v>0</v>
      </c>
    </row>
    <row r="23" spans="1:47" s="124" customFormat="1" ht="15.75" customHeight="1" thickBot="1" x14ac:dyDescent="0.3">
      <c r="A23" s="136"/>
      <c r="B23" s="137" t="s">
        <v>1215</v>
      </c>
      <c r="C23" s="131">
        <f>+C22+C17</f>
        <v>0</v>
      </c>
      <c r="D23" s="131">
        <f t="shared" ref="D23:AU23" si="3">+D22+D17</f>
        <v>0</v>
      </c>
      <c r="E23" s="131">
        <f t="shared" si="3"/>
        <v>0</v>
      </c>
      <c r="F23" s="131">
        <f t="shared" si="3"/>
        <v>0</v>
      </c>
      <c r="G23" s="131">
        <f t="shared" si="3"/>
        <v>0</v>
      </c>
      <c r="H23" s="131">
        <f t="shared" si="3"/>
        <v>0</v>
      </c>
      <c r="I23" s="131">
        <f t="shared" si="3"/>
        <v>0</v>
      </c>
      <c r="J23" s="131">
        <f t="shared" si="3"/>
        <v>0</v>
      </c>
      <c r="K23" s="131">
        <f t="shared" si="3"/>
        <v>0</v>
      </c>
      <c r="L23" s="131">
        <f t="shared" si="3"/>
        <v>0</v>
      </c>
      <c r="M23" s="131">
        <f t="shared" si="3"/>
        <v>0</v>
      </c>
      <c r="N23" s="131">
        <f t="shared" si="3"/>
        <v>0</v>
      </c>
      <c r="O23" s="131">
        <f t="shared" si="3"/>
        <v>0</v>
      </c>
      <c r="P23" s="131">
        <f t="shared" si="3"/>
        <v>0</v>
      </c>
      <c r="Q23" s="602">
        <f t="shared" si="3"/>
        <v>0</v>
      </c>
      <c r="R23" s="602">
        <f t="shared" si="3"/>
        <v>0</v>
      </c>
      <c r="S23" s="602">
        <f t="shared" si="3"/>
        <v>0</v>
      </c>
      <c r="T23" s="602">
        <f t="shared" si="3"/>
        <v>0</v>
      </c>
      <c r="U23" s="602">
        <f t="shared" si="3"/>
        <v>0</v>
      </c>
      <c r="V23" s="602">
        <f t="shared" si="3"/>
        <v>0</v>
      </c>
      <c r="W23" s="602">
        <f t="shared" si="3"/>
        <v>0</v>
      </c>
      <c r="X23" s="602">
        <f t="shared" si="3"/>
        <v>0</v>
      </c>
      <c r="Z23" s="120">
        <f t="shared" si="3"/>
        <v>0</v>
      </c>
      <c r="AA23" s="120">
        <f t="shared" si="3"/>
        <v>0</v>
      </c>
      <c r="AB23" s="120">
        <f t="shared" si="3"/>
        <v>0</v>
      </c>
      <c r="AD23" s="131">
        <f t="shared" si="3"/>
        <v>0</v>
      </c>
      <c r="AE23" s="131">
        <f t="shared" si="3"/>
        <v>0</v>
      </c>
      <c r="AF23" s="131">
        <f t="shared" si="3"/>
        <v>0</v>
      </c>
      <c r="AG23" s="124" t="e">
        <f t="shared" si="3"/>
        <v>#VALUE!</v>
      </c>
      <c r="AH23" s="124">
        <f t="shared" si="3"/>
        <v>0</v>
      </c>
      <c r="AI23" s="124">
        <f t="shared" si="3"/>
        <v>0</v>
      </c>
      <c r="AK23" s="799">
        <f t="shared" si="3"/>
        <v>0</v>
      </c>
      <c r="AL23" s="602">
        <f t="shared" si="3"/>
        <v>0</v>
      </c>
      <c r="AM23" s="602">
        <f t="shared" si="3"/>
        <v>0</v>
      </c>
      <c r="AN23" s="602">
        <f t="shared" si="3"/>
        <v>0</v>
      </c>
      <c r="AO23" s="602">
        <f t="shared" si="3"/>
        <v>0</v>
      </c>
      <c r="AP23" s="602">
        <f t="shared" si="3"/>
        <v>0</v>
      </c>
      <c r="AQ23" s="602">
        <f t="shared" si="3"/>
        <v>0</v>
      </c>
      <c r="AR23" s="602">
        <f t="shared" si="3"/>
        <v>0</v>
      </c>
      <c r="AS23" s="602">
        <f t="shared" si="3"/>
        <v>0</v>
      </c>
      <c r="AT23" s="602">
        <f t="shared" si="3"/>
        <v>0</v>
      </c>
      <c r="AU23" s="602">
        <f t="shared" si="3"/>
        <v>0</v>
      </c>
    </row>
    <row r="24" spans="1:47" s="124" customFormat="1" ht="16.5" customHeight="1" x14ac:dyDescent="0.25">
      <c r="A24" s="120">
        <f>+'Sch3-Input'!$F$3</f>
        <v>0</v>
      </c>
      <c r="B24" s="135" t="s">
        <v>980</v>
      </c>
      <c r="C24" s="121"/>
      <c r="D24" s="121"/>
      <c r="E24" s="122"/>
      <c r="F24" s="122"/>
      <c r="G24" s="122"/>
      <c r="H24" s="122"/>
      <c r="I24" s="122"/>
      <c r="J24" s="122"/>
      <c r="K24" s="122"/>
      <c r="L24" s="122"/>
      <c r="M24" s="122"/>
      <c r="N24" s="122"/>
      <c r="O24" s="122"/>
      <c r="P24" s="122"/>
      <c r="Q24" s="123"/>
      <c r="R24" s="123"/>
      <c r="S24" s="123"/>
      <c r="T24" s="123"/>
      <c r="U24" s="123"/>
      <c r="V24" s="123"/>
      <c r="W24" s="123"/>
      <c r="X24" s="123"/>
      <c r="Z24" s="120" t="b">
        <f t="shared" si="0"/>
        <v>0</v>
      </c>
      <c r="AA24" s="120" t="b">
        <f t="shared" si="1"/>
        <v>0</v>
      </c>
      <c r="AB24" s="120" t="b">
        <f t="shared" si="2"/>
        <v>0</v>
      </c>
      <c r="AD24" s="121"/>
      <c r="AE24" s="122"/>
      <c r="AF24" s="122"/>
      <c r="AK24" s="799"/>
      <c r="AL24" s="123"/>
      <c r="AM24" s="123"/>
      <c r="AN24" s="123"/>
      <c r="AO24" s="123"/>
      <c r="AP24" s="123"/>
      <c r="AQ24" s="123"/>
      <c r="AR24" s="123"/>
      <c r="AS24" s="123"/>
      <c r="AT24" s="123"/>
      <c r="AU24" s="123"/>
    </row>
    <row r="25" spans="1:47" s="124" customFormat="1" ht="16.5" customHeight="1" x14ac:dyDescent="0.25">
      <c r="A25" s="120"/>
      <c r="B25" s="73" t="s">
        <v>407</v>
      </c>
      <c r="C25" s="121">
        <f>SUMIF('Sch3-Input'!$BA$10:$BA$310,"ID / Day - Other Day Service Children",('Sch3-Input'!P$10:P$310))</f>
        <v>0</v>
      </c>
      <c r="D25" s="121">
        <f>SUMIF('Sch3-Input'!$BA$10:$BA$310,"ID / Day - Other Day Service Children",('Sch3-Input'!Q$10:Q$310))</f>
        <v>0</v>
      </c>
      <c r="E25" s="122">
        <f>SUMIF('Sch3-Input'!$BA$10:$BA$310,"ID / Day - Other Day Service Children",('Sch3-Input'!R$10:R$310))</f>
        <v>0</v>
      </c>
      <c r="F25" s="122">
        <f>SUMIF('Sch3-Input'!$BA$10:$BA$310,"ID / Day - Other Day Service Children",('Sch3-Input'!S$10:S$310))</f>
        <v>0</v>
      </c>
      <c r="G25" s="122">
        <f>SUMIF('Sch3-Input'!$BA$10:$BA$310,"ID / Day - Other Day Service Children",('Sch3-Input'!T$10:T$310))</f>
        <v>0</v>
      </c>
      <c r="H25" s="122">
        <f>SUMIF('Sch3-Input'!$BA$10:$BA$310,"ID / Day - Other Day Service Children",('Sch3-Input'!U$10:U$310))</f>
        <v>0</v>
      </c>
      <c r="I25" s="122">
        <f>SUMIF('Sch3-Input'!$BA$10:$BA$310,"ID / Day - Other Day Service Children",('Sch3-Input'!W$10:W$310))</f>
        <v>0</v>
      </c>
      <c r="J25" s="122">
        <f>SUMIF('Sch3-Input'!$BA$10:$BA$310,"ID / Day - Other Day Service Children",('Sch3-Input'!X$10:X$310))</f>
        <v>0</v>
      </c>
      <c r="K25" s="122">
        <f>SUMIF('Sch3-Input'!$BA$10:$BA$310,"ID / Day - Other Day Service Children",('Sch3-Input'!Y$10:Y$310))</f>
        <v>0</v>
      </c>
      <c r="L25" s="122">
        <f>SUMIF('Sch3-Input'!$BA$10:$BA$310,"ID / Day - Other Day Service Children",('Sch3-Input'!Z$10:Z$310))</f>
        <v>0</v>
      </c>
      <c r="M25" s="122">
        <f>SUMIF('Sch3-Input'!$BA$10:$BA$310,"ID / Day - Other Day Service Children",('Sch3-Input'!AA$10:AA$310))</f>
        <v>0</v>
      </c>
      <c r="N25" s="122">
        <f>SUMIF('Sch3-Input'!$BA$10:$BA$310,"ID / Day - Other Day Service Children",('Sch3-Input'!AB$10:AB$310))</f>
        <v>0</v>
      </c>
      <c r="O25" s="122">
        <f>SUMIF('Sch3-Input'!$BA$10:$BA$310,"ID / Day - Other Day Service Children",('Sch3-Input'!AC$10:AC$310))</f>
        <v>0</v>
      </c>
      <c r="P25" s="122">
        <f>SUMIF('Sch3-Input'!$BA$10:$BA$310,"ID / Day - Other Day Service Children",('Sch3-Input'!AD$10:AD$310))</f>
        <v>0</v>
      </c>
      <c r="Q25" s="123">
        <f>SUMIF('Sch3-Input'!$BA$10:$BA$310,"ID / Day - Other Day Service Children",('Sch3-Input'!AF$10:AF$310))</f>
        <v>0</v>
      </c>
      <c r="R25" s="123">
        <f>SUMIF('Sch3-Input'!$BA$10:$BA$310,"ID / Day - Other Day Service Children",('Sch3-Input'!AG$10:AG$310))</f>
        <v>0</v>
      </c>
      <c r="S25" s="123">
        <f>SUMIF('Sch3-Input'!$BA$10:$BA$310,"ID / Day - Other Day Service Children",('Sch3-Input'!AH$10:AH$310))</f>
        <v>0</v>
      </c>
      <c r="T25" s="123">
        <f>SUMIF('Sch3-Input'!$BA$10:$BA$310,"ID / Day - Other Day Service Children",('Sch3-Input'!AS$10:AS$310))</f>
        <v>0</v>
      </c>
      <c r="U25" s="123">
        <f>SUMIF('Sch3-Input'!$BA$10:$BA$310,"ID / Day - Other Day Service Children",('Sch3-Input'!AT$10:AT$310))</f>
        <v>0</v>
      </c>
      <c r="V25" s="123">
        <f>SUMIF('Sch3-Input'!$BA$10:$BA$310,"ID / Day - Other Day Service Children",('Sch3-Input'!AU$10:AU$310))</f>
        <v>0</v>
      </c>
      <c r="W25" s="123">
        <f>SUMIF('Sch3-Input'!$BA$10:$BA$310,"ID / Day - Other Day Service Children",('Sch3-Input'!AV$10:AV$310))</f>
        <v>0</v>
      </c>
      <c r="X25" s="123">
        <f>SUMIF('Sch3-Input'!$L$10:$L$310,"ID / Day - Other Day Service Children",('Sch3-Input'!AW$10:AW$310))</f>
        <v>0</v>
      </c>
      <c r="Z25" s="120" t="b">
        <f t="shared" si="0"/>
        <v>0</v>
      </c>
      <c r="AA25" s="120" t="b">
        <f t="shared" si="1"/>
        <v>0</v>
      </c>
      <c r="AB25" s="120" t="b">
        <f t="shared" si="2"/>
        <v>0</v>
      </c>
      <c r="AD25" s="121">
        <f>SUMIF('Sch3-Input'!$BB$10:$BB$310,"ID / Day - Other Day Service Children",('Sch3-Input'!P$10:P$310))</f>
        <v>0</v>
      </c>
      <c r="AE25" s="122">
        <f>SUMIF('Sch3-Input'!$BB$10:$BB$310,"ID / Day - Other Day Service Children",('Sch3-Input'!R$10:R$310))</f>
        <v>0</v>
      </c>
      <c r="AF25" s="122">
        <f>SUMIF('Sch3-Input'!$BB$10:$BB$310,"ID / Day - Other Day Service Children",('Sch3-Input'!CE$10:CE$310))</f>
        <v>0</v>
      </c>
      <c r="AK25" s="799"/>
      <c r="AL25" s="123">
        <f>SUMIF('Sch3-Input'!$BA$10:$BA$310,"ID / Day - Other Day Service Children",('Sch3-Input'!AI$10:AI$310))</f>
        <v>0</v>
      </c>
      <c r="AM25" s="123">
        <f>SUMIF('Sch3-Input'!$BA$10:$BA$310,"ID / Day - Other Day Service Children",('Sch3-Input'!AJ$10:AJ$310))</f>
        <v>0</v>
      </c>
      <c r="AN25" s="123">
        <f>SUMIF('Sch3-Input'!$BA$10:$BA$310,"ID / Day - Other Day Service Children",('Sch3-Input'!AK$10:AK$310))</f>
        <v>0</v>
      </c>
      <c r="AO25" s="123">
        <f>SUMIF('Sch3-Input'!$BA$10:$BA$310,"ID / Day - Other Day Service Children",('Sch3-Input'!AL$10:AL$310))</f>
        <v>0</v>
      </c>
      <c r="AP25" s="123">
        <f>SUMIF('Sch3-Input'!$BA$10:$BA$310,"ID / Day - Other Day Service Children",('Sch3-Input'!AM$10:AM$310))</f>
        <v>0</v>
      </c>
      <c r="AQ25" s="123">
        <f>SUMIF('Sch3-Input'!$BA$10:$BA$310,"ID / Day - Other Day Service Children",('Sch3-Input'!AN$10:AN$310))</f>
        <v>0</v>
      </c>
      <c r="AR25" s="123">
        <f>SUMIF('Sch3-Input'!$BA$10:$BA$310,"ID / Day - Other Day Service Children",('Sch3-Input'!AO$10:AO$310))</f>
        <v>0</v>
      </c>
      <c r="AS25" s="123">
        <f>SUMIF('Sch3-Input'!$BA$10:$BA$310,"ID / Day - Other Day Service Children",('Sch3-Input'!AP$10:AP$310))</f>
        <v>0</v>
      </c>
      <c r="AT25" s="123">
        <f>SUMIF('Sch3-Input'!$BA$10:$BA$310,"ID / Day - Other Day Service Children",('Sch3-Input'!AQ$10:AQ$310))</f>
        <v>0</v>
      </c>
      <c r="AU25" s="123">
        <f>SUMIF('Sch3-Input'!$BA$10:$BA$310,"ID / Day - Other Day Service Children",('Sch3-Input'!AR$10:AR$310))</f>
        <v>0</v>
      </c>
    </row>
    <row r="26" spans="1:47" s="124" customFormat="1" ht="16.5" customHeight="1" x14ac:dyDescent="0.25">
      <c r="A26" s="120"/>
      <c r="B26" s="73" t="s">
        <v>408</v>
      </c>
      <c r="C26" s="121">
        <f>SUMIF('Sch3-Input'!$BA$10:$BA$310,"P&amp;S / Day - Other Day Service Children",('Sch3-Input'!P$10:P$310))</f>
        <v>0</v>
      </c>
      <c r="D26" s="121">
        <f>SUMIF('Sch3-Input'!$BA$10:$BA$310,"P&amp;S / Day - Other Day Service Children",('Sch3-Input'!Q$10:Q$310))</f>
        <v>0</v>
      </c>
      <c r="E26" s="122">
        <f>SUMIF('Sch3-Input'!$BA$10:$BA$310,"P&amp;S / Day - Other Day Service Children",('Sch3-Input'!R$10:R$310))</f>
        <v>0</v>
      </c>
      <c r="F26" s="122">
        <f>SUMIF('Sch3-Input'!$BA$10:$BA$310,"P&amp;S / Day - Other Day Service Children",('Sch3-Input'!S$10:S$310))</f>
        <v>0</v>
      </c>
      <c r="G26" s="122">
        <f>SUMIF('Sch3-Input'!$BA$10:$BA$310,"P&amp;S / Day - Other Day Service Children",('Sch3-Input'!T$10:T$310))</f>
        <v>0</v>
      </c>
      <c r="H26" s="122">
        <f>SUMIF('Sch3-Input'!$BA$10:$BA$310,"P&amp;S / Day - Other Day Service Children",('Sch3-Input'!U$10:U$310))</f>
        <v>0</v>
      </c>
      <c r="I26" s="122">
        <f>SUMIF('Sch3-Input'!$BA$10:$BA$310,"P&amp;S / Day - Other Day Service Children",('Sch3-Input'!W$10:W$310))</f>
        <v>0</v>
      </c>
      <c r="J26" s="122">
        <f>SUMIF('Sch3-Input'!$BA$10:$BA$310,"P&amp;S / Day - Other Day Service Children",('Sch3-Input'!X$10:X$310))</f>
        <v>0</v>
      </c>
      <c r="K26" s="122">
        <f>SUMIF('Sch3-Input'!$BA$10:$BA$310,"P&amp;S / Day - Other Day Service Children",('Sch3-Input'!Y$10:Y$310))</f>
        <v>0</v>
      </c>
      <c r="L26" s="122">
        <f>SUMIF('Sch3-Input'!$BA$10:$BA$310,"P&amp;S / Day - Other Day Service Children",('Sch3-Input'!Z$10:Z$310))</f>
        <v>0</v>
      </c>
      <c r="M26" s="122">
        <f>SUMIF('Sch3-Input'!$BA$10:$BA$310,"P&amp;S / Day - Other Day Service Children",('Sch3-Input'!AA$10:AA$310))</f>
        <v>0</v>
      </c>
      <c r="N26" s="122">
        <f>SUMIF('Sch3-Input'!$BA$10:$BA$310,"P&amp;S / Day - Other Day Service Children",('Sch3-Input'!AB$10:AB$310))</f>
        <v>0</v>
      </c>
      <c r="O26" s="122">
        <f>SUMIF('Sch3-Input'!$BA$10:$BA$310,"P&amp;S / Day - Other Day Service Children",('Sch3-Input'!AC$10:AC$310))</f>
        <v>0</v>
      </c>
      <c r="P26" s="122">
        <f>SUMIF('Sch3-Input'!$BA$10:$BA$310,"P&amp;S / Day - Other Day Service Children",('Sch3-Input'!AD$10:AD$310))</f>
        <v>0</v>
      </c>
      <c r="Q26" s="123">
        <f>SUMIF('Sch3-Input'!$BA$10:$BA$310,"P&amp;S / Day - Other Day Service Children",('Sch3-Input'!AF$10:AF$310))</f>
        <v>0</v>
      </c>
      <c r="R26" s="123">
        <f>SUMIF('Sch3-Input'!$BA$10:$BA$310,"P&amp;S / Day - Other Day Service Children",('Sch3-Input'!AG$10:AG$310))</f>
        <v>0</v>
      </c>
      <c r="S26" s="123">
        <f>SUMIF('Sch3-Input'!$BA$10:$BA$310,"P&amp;S / Day - Other Day Service Children",('Sch3-Input'!AH$10:AH$310))</f>
        <v>0</v>
      </c>
      <c r="T26" s="123">
        <f>SUMIF('Sch3-Input'!$BA$10:$BA$310,"P&amp;S / Day - Other Day Service Children",('Sch3-Input'!AS$10:AS$310))</f>
        <v>0</v>
      </c>
      <c r="U26" s="123">
        <f>SUMIF('Sch3-Input'!$BA$10:$BA$310,"P&amp;S / Day - Other Day Service Children",('Sch3-Input'!AT$10:AT$310))</f>
        <v>0</v>
      </c>
      <c r="V26" s="123">
        <f>SUMIF('Sch3-Input'!$BA$10:$BA$310,"P&amp;S / Day - Other Day Service Children",('Sch3-Input'!AU$10:AU$310))</f>
        <v>0</v>
      </c>
      <c r="W26" s="123">
        <f>SUMIF('Sch3-Input'!$BA$10:$BA$310,"P&amp;S / Day - Other Day Service Children",('Sch3-Input'!AV$10:AV$310))</f>
        <v>0</v>
      </c>
      <c r="X26" s="123">
        <f>SUMIF('Sch3-Input'!$L$10:$L$310,"P&amp;S / Day - Other Day Service Children",('Sch3-Input'!AW$10:AW$310))</f>
        <v>0</v>
      </c>
      <c r="Z26" s="120" t="b">
        <f t="shared" si="0"/>
        <v>0</v>
      </c>
      <c r="AA26" s="120" t="b">
        <f t="shared" si="1"/>
        <v>0</v>
      </c>
      <c r="AB26" s="120" t="b">
        <f t="shared" si="2"/>
        <v>0</v>
      </c>
      <c r="AD26" s="121">
        <f>SUMIF('Sch3-Input'!$BB$10:$BB$310,"P&amp;S / Day - Other Day Service Children",('Sch3-Input'!P$10:P$310))</f>
        <v>0</v>
      </c>
      <c r="AE26" s="122">
        <f>SUMIF('Sch3-Input'!$BB$10:$BB$310,"P&amp;S / Day - Other Day Service Children",('Sch3-Input'!R$10:R$310))</f>
        <v>0</v>
      </c>
      <c r="AF26" s="122">
        <f>SUMIF('Sch3-Input'!$BB$10:$BB$310,"P&amp;S / Day - Other Day Service Children",('Sch3-Input'!CE$10:CE$310))</f>
        <v>0</v>
      </c>
      <c r="AK26" s="799"/>
      <c r="AL26" s="123">
        <f>SUMIF('Sch3-Input'!$BA$10:$BA$310,"P&amp;S / Day - Other Day Service Children",('Sch3-Input'!AI$10:AI$310))</f>
        <v>0</v>
      </c>
      <c r="AM26" s="123">
        <f>SUMIF('Sch3-Input'!$BA$10:$BA$310,"P&amp;S / Day - Other Day Service Children",('Sch3-Input'!AJ$10:AJ$310))</f>
        <v>0</v>
      </c>
      <c r="AN26" s="123">
        <f>SUMIF('Sch3-Input'!$BA$10:$BA$310,"P&amp;S / Day - Other Day Service Children",('Sch3-Input'!AK$10:AK$310))</f>
        <v>0</v>
      </c>
      <c r="AO26" s="123">
        <f>SUMIF('Sch3-Input'!$BA$10:$BA$310,"P&amp;S / Day - Other Day Service Children",('Sch3-Input'!AL$10:AL$310))</f>
        <v>0</v>
      </c>
      <c r="AP26" s="123">
        <f>SUMIF('Sch3-Input'!$BA$10:$BA$310,"P&amp;S / Day - Other Day Service Children",('Sch3-Input'!AM$10:AM$310))</f>
        <v>0</v>
      </c>
      <c r="AQ26" s="123">
        <f>SUMIF('Sch3-Input'!$BA$10:$BA$310,"P&amp;S / Day - Other Day Service Children",('Sch3-Input'!AN$10:AN$310))</f>
        <v>0</v>
      </c>
      <c r="AR26" s="123">
        <f>SUMIF('Sch3-Input'!$BA$10:$BA$310,"P&amp;S / Day - Other Day Service Children",('Sch3-Input'!AO$10:AO$310))</f>
        <v>0</v>
      </c>
      <c r="AS26" s="123">
        <f>SUMIF('Sch3-Input'!$BA$10:$BA$310,"P&amp;S / Day - Other Day Service Children",('Sch3-Input'!AP$10:AP$310))</f>
        <v>0</v>
      </c>
      <c r="AT26" s="123">
        <f>SUMIF('Sch3-Input'!$BA$10:$BA$310,"P&amp;S / Day - Other Day Service Children",('Sch3-Input'!AQ$10:AQ$310))</f>
        <v>0</v>
      </c>
      <c r="AU26" s="123">
        <f>SUMIF('Sch3-Input'!$BA$10:$BA$310,"P&amp;S / Day - Other Day Service Children",('Sch3-Input'!AR$10:AR$310))</f>
        <v>0</v>
      </c>
    </row>
    <row r="27" spans="1:47" s="124" customFormat="1" ht="16.5" customHeight="1" thickBot="1" x14ac:dyDescent="0.3">
      <c r="A27" s="120"/>
      <c r="B27" s="125" t="s">
        <v>409</v>
      </c>
      <c r="C27" s="126">
        <f>SUMIF('Sch3-Input'!$BA$10:$BA$310,"Mixed / Day - Other Day Service Children",('Sch3-Input'!P$10:P$310))</f>
        <v>0</v>
      </c>
      <c r="D27" s="126">
        <f>SUMIF('Sch3-Input'!$BA$10:$BA$310,"Mixed / Day - Other Day Service Children",('Sch3-Input'!Q$10:Q$310))</f>
        <v>0</v>
      </c>
      <c r="E27" s="127">
        <f>SUMIF('Sch3-Input'!$BA$10:$BA$310,"Mixed / Day - Other Day Service Children",('Sch3-Input'!R$10:R$310))</f>
        <v>0</v>
      </c>
      <c r="F27" s="127">
        <f>SUMIF('Sch3-Input'!$BA$10:$BA$310,"Mixed / Day - Other Day Service Children",('Sch3-Input'!S$10:S$310))</f>
        <v>0</v>
      </c>
      <c r="G27" s="127">
        <f>SUMIF('Sch3-Input'!$BA$10:$BA$310,"Mixed / Day - Other Day Service Children",('Sch3-Input'!T$10:T$310))</f>
        <v>0</v>
      </c>
      <c r="H27" s="127">
        <f>SUMIF('Sch3-Input'!$BA$10:$BA$310,"Mixed / Day - Other Day Service Children",('Sch3-Input'!U$10:U$310))</f>
        <v>0</v>
      </c>
      <c r="I27" s="127">
        <f>SUMIF('Sch3-Input'!$BA$10:$BA$310,"Mixed / Day - Other Day Service Children",('Sch3-Input'!W$10:W$310))</f>
        <v>0</v>
      </c>
      <c r="J27" s="127">
        <f>SUMIF('Sch3-Input'!$BA$10:$BA$310,"Mixed / Day - Other Day Service Children",('Sch3-Input'!X$10:X$310))</f>
        <v>0</v>
      </c>
      <c r="K27" s="127">
        <f>SUMIF('Sch3-Input'!$BA$10:$BA$310,"Mixed / Day - Other Day Service Children",('Sch3-Input'!Y$10:Y$310))</f>
        <v>0</v>
      </c>
      <c r="L27" s="127">
        <f>SUMIF('Sch3-Input'!$BA$10:$BA$310,"Mixed / Day - Other Day Service Children",('Sch3-Input'!Z$10:Z$310))</f>
        <v>0</v>
      </c>
      <c r="M27" s="127">
        <f>SUMIF('Sch3-Input'!$BA$10:$BA$310,"Mixed / Day - Other Day Service Children",('Sch3-Input'!AA$10:AA$310))</f>
        <v>0</v>
      </c>
      <c r="N27" s="127">
        <f>SUMIF('Sch3-Input'!$BA$10:$BA$310,"Mixed / Day - Other Day Service Children",('Sch3-Input'!AB$10:AB$310))</f>
        <v>0</v>
      </c>
      <c r="O27" s="127">
        <f>SUMIF('Sch3-Input'!$BA$10:$BA$310,"Mixed / Day - Other Day Service Children",('Sch3-Input'!AC$10:AC$310))</f>
        <v>0</v>
      </c>
      <c r="P27" s="127">
        <f>SUMIF('Sch3-Input'!$BA$10:$BA$310,"Mixed / Day - Other Day Service Children",('Sch3-Input'!AD$10:AD$310))</f>
        <v>0</v>
      </c>
      <c r="Q27" s="128">
        <f>SUMIF('Sch3-Input'!$BA$10:$BA$310,"Mixed / Day - Other Day Service Children",('Sch3-Input'!AF$10:AF$310))</f>
        <v>0</v>
      </c>
      <c r="R27" s="128">
        <f>SUMIF('Sch3-Input'!$BA$10:$BA$310,"Mixed / Day - Other Day Service Children",('Sch3-Input'!AG$10:AG$310))</f>
        <v>0</v>
      </c>
      <c r="S27" s="128">
        <f>SUMIF('Sch3-Input'!$BA$10:$BA$310,"Mixed / Day - Other Day Service Children",('Sch3-Input'!AH$10:AH$310))</f>
        <v>0</v>
      </c>
      <c r="T27" s="128">
        <f>SUMIF('Sch3-Input'!$BA$10:$BA$310,"Mixed / Day - Other Day Service Children",('Sch3-Input'!AS$10:AS$310))</f>
        <v>0</v>
      </c>
      <c r="U27" s="128">
        <f>SUMIF('Sch3-Input'!$BA$10:$BA$310,"Mixed / Day - Other Day Service Children",('Sch3-Input'!AT$10:AT$310))</f>
        <v>0</v>
      </c>
      <c r="V27" s="128">
        <f>SUMIF('Sch3-Input'!$BA$10:$BA$310,"Mixed / Day - Other Day Service Children",('Sch3-Input'!AU$10:AU$310))</f>
        <v>0</v>
      </c>
      <c r="W27" s="128">
        <f>SUMIF('Sch3-Input'!$BA$10:$BA$310,"Mixed / Day - Other Day Service Children",('Sch3-Input'!AV$10:AV$310))</f>
        <v>0</v>
      </c>
      <c r="X27" s="128">
        <f>SUMIF('Sch3-Input'!$L$10:$L$310,"Mixed / Day - Other Day Service Children",('Sch3-Input'!AW$10:AW$310))</f>
        <v>0</v>
      </c>
      <c r="Z27" s="120" t="b">
        <f t="shared" si="0"/>
        <v>0</v>
      </c>
      <c r="AA27" s="120" t="b">
        <f t="shared" si="1"/>
        <v>0</v>
      </c>
      <c r="AB27" s="120" t="b">
        <f t="shared" si="2"/>
        <v>0</v>
      </c>
      <c r="AD27" s="126">
        <f>SUMIF('Sch3-Input'!$BB$10:$BB$310,"Mixed / Day - Other Day Service Children",('Sch3-Input'!P$10:P$310))</f>
        <v>0</v>
      </c>
      <c r="AE27" s="127">
        <f>SUMIF('Sch3-Input'!$BB$10:$BB$310,"Mixed / Day - Other Day Service Children",('Sch3-Input'!R$10:R$310))</f>
        <v>0</v>
      </c>
      <c r="AF27" s="127">
        <f>SUMIF('Sch3-Input'!$BB$10:$BB$310,"Mixed / Day - Other Day Service Children",('Sch3-Input'!CE$10:CE$310))</f>
        <v>0</v>
      </c>
      <c r="AK27" s="799"/>
      <c r="AL27" s="128">
        <f>SUMIF('Sch3-Input'!$BA$10:$BA$310,"Mixed / Day - Other Day Service Children",('Sch3-Input'!AI$10:AI$310))</f>
        <v>0</v>
      </c>
      <c r="AM27" s="128">
        <f>SUMIF('Sch3-Input'!$BA$10:$BA$310,"Mixed / Day - Other Day Service Children",('Sch3-Input'!AJ$10:AJ$310))</f>
        <v>0</v>
      </c>
      <c r="AN27" s="128">
        <f>SUMIF('Sch3-Input'!$BA$10:$BA$310,"Mixed / Day - Other Day Service Children",('Sch3-Input'!AK$10:AK$310))</f>
        <v>0</v>
      </c>
      <c r="AO27" s="128">
        <f>SUMIF('Sch3-Input'!$BA$10:$BA$310,"Mixed / Day - Other Day Service Children",('Sch3-Input'!AL$10:AL$310))</f>
        <v>0</v>
      </c>
      <c r="AP27" s="128">
        <f>SUMIF('Sch3-Input'!$BA$10:$BA$310,"Mixed / Day - Other Day Service Children",('Sch3-Input'!AM$10:AM$310))</f>
        <v>0</v>
      </c>
      <c r="AQ27" s="128">
        <f>SUMIF('Sch3-Input'!$BA$10:$BA$310,"Mixed / Day - Other Day Service Children",('Sch3-Input'!AN$10:AN$310))</f>
        <v>0</v>
      </c>
      <c r="AR27" s="128">
        <f>SUMIF('Sch3-Input'!$BA$10:$BA$310,"Mixed / Day - Other Day Service Children",('Sch3-Input'!AO$10:AO$310))</f>
        <v>0</v>
      </c>
      <c r="AS27" s="128">
        <f>SUMIF('Sch3-Input'!$BA$10:$BA$310,"Mixed / Day - Other Day Service Children",('Sch3-Input'!AP$10:AP$310))</f>
        <v>0</v>
      </c>
      <c r="AT27" s="128">
        <f>SUMIF('Sch3-Input'!$BA$10:$BA$310,"Mixed / Day - Other Day Service Children",('Sch3-Input'!AQ$10:AQ$310))</f>
        <v>0</v>
      </c>
      <c r="AU27" s="128">
        <f>SUMIF('Sch3-Input'!$BA$10:$BA$310,"Mixed / Day - Other Day Service Children",('Sch3-Input'!AR$10:AR$310))</f>
        <v>0</v>
      </c>
    </row>
    <row r="28" spans="1:47" s="124" customFormat="1" ht="16.5" customHeight="1" thickBot="1" x14ac:dyDescent="0.3">
      <c r="A28" s="129">
        <f>+'Sch3-Input'!$F$3</f>
        <v>0</v>
      </c>
      <c r="B28" s="130" t="s">
        <v>979</v>
      </c>
      <c r="C28" s="131">
        <f>SUMIF('Sch3-Input'!$L$10:$L$310,"Day - Other Day Service Children",('Sch3-Input'!P$10:P$310))</f>
        <v>0</v>
      </c>
      <c r="D28" s="131">
        <f>SUMIF('Sch3-Input'!$L$10:$L$310,"Day - Other Day Service Children",('Sch3-Input'!Q$10:Q$310))</f>
        <v>0</v>
      </c>
      <c r="E28" s="132">
        <f>SUMIF('Sch3-Input'!$L$10:$L$310,"Day - Other Day Service Children",('Sch3-Input'!R$10:R$310))</f>
        <v>0</v>
      </c>
      <c r="F28" s="132">
        <f>SUMIF('Sch3-Input'!$L$10:$L$310,"Day - Other Day Service Children",('Sch3-Input'!S$10:S$310))</f>
        <v>0</v>
      </c>
      <c r="G28" s="132">
        <f>SUMIF('Sch3-Input'!$L$10:$L$310,"Day - Other Day Service Children",('Sch3-Input'!T$10:T$310))</f>
        <v>0</v>
      </c>
      <c r="H28" s="132">
        <f>SUMIF('Sch3-Input'!$L$10:$L$310,"Day - Other Day Service Children",('Sch3-Input'!U$10:U$310))</f>
        <v>0</v>
      </c>
      <c r="I28" s="132">
        <f>SUMIF('Sch3-Input'!$L$10:$L$310,"Day - Other Day Service Children",('Sch3-Input'!W$10:W$310))</f>
        <v>0</v>
      </c>
      <c r="J28" s="132">
        <f>SUMIF('Sch3-Input'!$L$10:$L$310,"Day - Other Day Service Children",('Sch3-Input'!X$10:X$310))</f>
        <v>0</v>
      </c>
      <c r="K28" s="132">
        <f>SUMIF('Sch3-Input'!$L$10:$L$310,"Day - Other Day Service Children",('Sch3-Input'!Y$10:Y$310))</f>
        <v>0</v>
      </c>
      <c r="L28" s="132">
        <f>SUMIF('Sch3-Input'!$L$10:$L$310,"Day - Other Day Service Children",('Sch3-Input'!Z$10:Z$310))</f>
        <v>0</v>
      </c>
      <c r="M28" s="132">
        <f>SUMIF('Sch3-Input'!$L$10:$L$310,"Day - Other Day Service Children",('Sch3-Input'!AA$10:AA$310))</f>
        <v>0</v>
      </c>
      <c r="N28" s="132">
        <f>SUMIF('Sch3-Input'!$L$10:$L$310,"Day - Other Day Service Children",('Sch3-Input'!AB$10:AB$310))</f>
        <v>0</v>
      </c>
      <c r="O28" s="132">
        <f>SUMIF('Sch3-Input'!$L$10:$L$310,"Day - Other Day Service Children",('Sch3-Input'!AC$10:AC$310))</f>
        <v>0</v>
      </c>
      <c r="P28" s="132">
        <f>SUMIF('Sch3-Input'!$L$10:$L$310,"Day - Other Day Service Children",('Sch3-Input'!AD$10:AD$310))</f>
        <v>0</v>
      </c>
      <c r="Q28" s="133">
        <f>SUMIF('Sch3-Input'!$L$10:$L$310,"Day - Other Day Service Children",('Sch3-Input'!AF$10:AF$310))</f>
        <v>0</v>
      </c>
      <c r="R28" s="133">
        <f>SUMIF('Sch3-Input'!$L$10:$L$310,"Day - Other Day Service Children",('Sch3-Input'!AG$10:AG$310))</f>
        <v>0</v>
      </c>
      <c r="S28" s="133">
        <f>SUMIF('Sch3-Input'!$L$10:$L$310,"Day - Other Day Service Children",('Sch3-Input'!AH$10:AH$310))</f>
        <v>0</v>
      </c>
      <c r="T28" s="133">
        <f>SUMIF('Sch3-Input'!$L$10:$L$310,"Day - Other Day Service Children",('Sch3-Input'!AS$10:AS$310))</f>
        <v>0</v>
      </c>
      <c r="U28" s="133">
        <f>SUMIF('Sch3-Input'!$L$10:$L$310,"Day - Other Day Service Children",('Sch3-Input'!AT$10:AT$310))</f>
        <v>0</v>
      </c>
      <c r="V28" s="133">
        <f>SUMIF('Sch3-Input'!$L$10:$L$310,"Day - Other Day Service Children",('Sch3-Input'!AU$10:AU$310))</f>
        <v>0</v>
      </c>
      <c r="W28" s="133">
        <f>SUMIF('Sch3-Input'!$L$10:$L$310,"Day - Other Day Service Children",('Sch3-Input'!AV$10:AV$310))</f>
        <v>0</v>
      </c>
      <c r="X28" s="134">
        <f>SUMIF('Sch3-Input'!$L$10:$L$310,"Day - Other Day Service Children",('Sch3-Input'!AW$10:AW$310))</f>
        <v>0</v>
      </c>
      <c r="Z28" s="120" t="b">
        <f t="shared" si="0"/>
        <v>0</v>
      </c>
      <c r="AA28" s="120" t="b">
        <f t="shared" si="1"/>
        <v>0</v>
      </c>
      <c r="AB28" s="120" t="b">
        <f t="shared" si="2"/>
        <v>0</v>
      </c>
      <c r="AD28" s="131">
        <f>SUMIF('Sch3-Input'!$L$10:$L$310,"Day - Other Day Service Children",('Sch3-Input'!P$10:P$310))</f>
        <v>0</v>
      </c>
      <c r="AE28" s="132">
        <f>SUMIF('Sch3-Input'!$L$10:$L$310,"Day - Other Day Service Children",('Sch3-Input'!R$10:R$310))</f>
        <v>0</v>
      </c>
      <c r="AF28" s="132">
        <f>SUMIF('Sch3-Input'!$L$10:$L$310,"Day - Other Day Service Children",('Sch3-Input'!CE$10:CE$310))</f>
        <v>0</v>
      </c>
      <c r="AK28" s="799"/>
      <c r="AL28" s="133">
        <f>SUMIF('Sch3-Input'!$L$10:$L$310,"Day - Other Day Service Children",('Sch3-Input'!AI$10:AI$310))</f>
        <v>0</v>
      </c>
      <c r="AM28" s="133">
        <f>SUMIF('Sch3-Input'!$L$10:$L$310,"Day - Other Day Service Children",('Sch3-Input'!AJ$10:AJ$310))</f>
        <v>0</v>
      </c>
      <c r="AN28" s="133">
        <f>SUMIF('Sch3-Input'!$L$10:$L$310,"Day - Other Day Service Children",('Sch3-Input'!AK$10:AK$310))</f>
        <v>0</v>
      </c>
      <c r="AO28" s="133">
        <f>SUMIF('Sch3-Input'!$L$10:$L$310,"Day - Other Day Service Children",('Sch3-Input'!AL$10:AL$310))</f>
        <v>0</v>
      </c>
      <c r="AP28" s="133">
        <f>SUMIF('Sch3-Input'!$L$10:$L$310,"Day - Other Day Service Children",('Sch3-Input'!AM$10:AM$310))</f>
        <v>0</v>
      </c>
      <c r="AQ28" s="133">
        <f>SUMIF('Sch3-Input'!$L$10:$L$310,"Day - Other Day Service Children",('Sch3-Input'!AN$10:AN$310))</f>
        <v>0</v>
      </c>
      <c r="AR28" s="133">
        <f>SUMIF('Sch3-Input'!$L$10:$L$310,"Day - Other Day Service Children",('Sch3-Input'!AO$10:AO$310))</f>
        <v>0</v>
      </c>
      <c r="AS28" s="133">
        <f>SUMIF('Sch3-Input'!$L$10:$L$310,"Day - Other Day Service Children",('Sch3-Input'!AP$10:AP$310))</f>
        <v>0</v>
      </c>
      <c r="AT28" s="133">
        <f>SUMIF('Sch3-Input'!$L$10:$L$310,"Day - Other Day Service Children",('Sch3-Input'!AQ$10:AQ$310))</f>
        <v>0</v>
      </c>
      <c r="AU28" s="133">
        <f>SUMIF('Sch3-Input'!$L$10:$L$310,"Day - Other Day Service Children",('Sch3-Input'!AR$10:AR$310))</f>
        <v>0</v>
      </c>
    </row>
    <row r="29" spans="1:47" s="124" customFormat="1" ht="15.75" customHeight="1" thickBot="1" x14ac:dyDescent="0.3">
      <c r="A29" s="136"/>
      <c r="B29" s="137" t="s">
        <v>411</v>
      </c>
      <c r="C29" s="131">
        <f>+C28+C23</f>
        <v>0</v>
      </c>
      <c r="D29" s="131">
        <f t="shared" ref="D29:AU29" si="4">+D28+D23</f>
        <v>0</v>
      </c>
      <c r="E29" s="131">
        <f t="shared" si="4"/>
        <v>0</v>
      </c>
      <c r="F29" s="131">
        <f t="shared" si="4"/>
        <v>0</v>
      </c>
      <c r="G29" s="131">
        <f t="shared" si="4"/>
        <v>0</v>
      </c>
      <c r="H29" s="131">
        <f t="shared" si="4"/>
        <v>0</v>
      </c>
      <c r="I29" s="131">
        <f t="shared" si="4"/>
        <v>0</v>
      </c>
      <c r="J29" s="131">
        <f t="shared" si="4"/>
        <v>0</v>
      </c>
      <c r="K29" s="131">
        <f t="shared" si="4"/>
        <v>0</v>
      </c>
      <c r="L29" s="131">
        <f t="shared" si="4"/>
        <v>0</v>
      </c>
      <c r="M29" s="131">
        <f t="shared" si="4"/>
        <v>0</v>
      </c>
      <c r="N29" s="131">
        <f t="shared" si="4"/>
        <v>0</v>
      </c>
      <c r="O29" s="131">
        <f t="shared" si="4"/>
        <v>0</v>
      </c>
      <c r="P29" s="131">
        <f t="shared" si="4"/>
        <v>0</v>
      </c>
      <c r="Q29" s="602">
        <f t="shared" si="4"/>
        <v>0</v>
      </c>
      <c r="R29" s="602">
        <f t="shared" si="4"/>
        <v>0</v>
      </c>
      <c r="S29" s="602">
        <f t="shared" si="4"/>
        <v>0</v>
      </c>
      <c r="T29" s="602">
        <f t="shared" si="4"/>
        <v>0</v>
      </c>
      <c r="U29" s="602">
        <f t="shared" si="4"/>
        <v>0</v>
      </c>
      <c r="V29" s="602">
        <f t="shared" si="4"/>
        <v>0</v>
      </c>
      <c r="W29" s="602">
        <f t="shared" si="4"/>
        <v>0</v>
      </c>
      <c r="X29" s="602">
        <f t="shared" si="4"/>
        <v>0</v>
      </c>
      <c r="Z29" s="120">
        <f t="shared" si="4"/>
        <v>0</v>
      </c>
      <c r="AA29" s="120">
        <f t="shared" si="4"/>
        <v>0</v>
      </c>
      <c r="AB29" s="120">
        <f t="shared" si="4"/>
        <v>0</v>
      </c>
      <c r="AD29" s="131">
        <f t="shared" si="4"/>
        <v>0</v>
      </c>
      <c r="AE29" s="131">
        <f t="shared" si="4"/>
        <v>0</v>
      </c>
      <c r="AF29" s="131">
        <f t="shared" si="4"/>
        <v>0</v>
      </c>
      <c r="AG29" s="124" t="e">
        <f t="shared" si="4"/>
        <v>#VALUE!</v>
      </c>
      <c r="AH29" s="124">
        <f t="shared" si="4"/>
        <v>0</v>
      </c>
      <c r="AI29" s="124">
        <f t="shared" si="4"/>
        <v>0</v>
      </c>
      <c r="AK29" s="799">
        <f t="shared" si="4"/>
        <v>0</v>
      </c>
      <c r="AL29" s="602">
        <f t="shared" si="4"/>
        <v>0</v>
      </c>
      <c r="AM29" s="602">
        <f t="shared" si="4"/>
        <v>0</v>
      </c>
      <c r="AN29" s="602">
        <f t="shared" si="4"/>
        <v>0</v>
      </c>
      <c r="AO29" s="602">
        <f t="shared" si="4"/>
        <v>0</v>
      </c>
      <c r="AP29" s="602">
        <f t="shared" si="4"/>
        <v>0</v>
      </c>
      <c r="AQ29" s="602">
        <f t="shared" si="4"/>
        <v>0</v>
      </c>
      <c r="AR29" s="602">
        <f t="shared" si="4"/>
        <v>0</v>
      </c>
      <c r="AS29" s="602">
        <f t="shared" si="4"/>
        <v>0</v>
      </c>
      <c r="AT29" s="602">
        <f t="shared" si="4"/>
        <v>0</v>
      </c>
      <c r="AU29" s="602">
        <f t="shared" si="4"/>
        <v>0</v>
      </c>
    </row>
    <row r="30" spans="1:47" s="124" customFormat="1" ht="15.75" customHeight="1" x14ac:dyDescent="0.25">
      <c r="A30" s="213">
        <f>+'Sch3-Input'!$F$3</f>
        <v>0</v>
      </c>
      <c r="B30" s="206" t="s">
        <v>117</v>
      </c>
      <c r="C30" s="193"/>
      <c r="D30" s="193"/>
      <c r="E30" s="194"/>
      <c r="F30" s="194"/>
      <c r="G30" s="194"/>
      <c r="H30" s="194"/>
      <c r="I30" s="194"/>
      <c r="J30" s="194"/>
      <c r="K30" s="194"/>
      <c r="L30" s="194"/>
      <c r="M30" s="194"/>
      <c r="N30" s="194"/>
      <c r="O30" s="194"/>
      <c r="P30" s="194"/>
      <c r="Q30" s="195"/>
      <c r="R30" s="195"/>
      <c r="S30" s="195"/>
      <c r="T30" s="195"/>
      <c r="U30" s="195"/>
      <c r="V30" s="195"/>
      <c r="W30" s="195"/>
      <c r="X30" s="195"/>
      <c r="Z30" s="120" t="b">
        <f t="shared" si="0"/>
        <v>0</v>
      </c>
      <c r="AA30" s="120" t="b">
        <f t="shared" si="1"/>
        <v>0</v>
      </c>
      <c r="AB30" s="120" t="b">
        <f t="shared" si="2"/>
        <v>0</v>
      </c>
      <c r="AD30" s="193"/>
      <c r="AE30" s="194"/>
      <c r="AF30" s="194"/>
      <c r="AK30" s="799"/>
      <c r="AL30" s="195"/>
      <c r="AM30" s="195"/>
      <c r="AN30" s="195"/>
      <c r="AO30" s="195"/>
      <c r="AP30" s="195"/>
      <c r="AQ30" s="195"/>
      <c r="AR30" s="195"/>
      <c r="AS30" s="195"/>
      <c r="AT30" s="195"/>
      <c r="AU30" s="195"/>
    </row>
    <row r="31" spans="1:47" s="124" customFormat="1" ht="15.75" customHeight="1" x14ac:dyDescent="0.25">
      <c r="A31" s="191"/>
      <c r="B31" s="192" t="s">
        <v>407</v>
      </c>
      <c r="C31" s="193">
        <f>SUMIF('Sch3-Input'!$BA$10:$BA$310,"ID / Respite Overnight Adult",('Sch3-Input'!P$10:P$310))</f>
        <v>0</v>
      </c>
      <c r="D31" s="193">
        <f>SUMIF('Sch3-Input'!$BA$10:$BA$310,"ID / Respite Overnight Adult",('Sch3-Input'!Q$10:Q$310))</f>
        <v>0</v>
      </c>
      <c r="E31" s="194">
        <f>SUMIF('Sch3-Input'!$BA$10:$BA$310,"ID / Respite Overnight Adult",('Sch3-Input'!R$10:R$310))</f>
        <v>0</v>
      </c>
      <c r="F31" s="194">
        <f>SUMIF('Sch3-Input'!$BA$10:$BA$310,"ID / Respite Overnight Adult",('Sch3-Input'!S$10:S$310))</f>
        <v>0</v>
      </c>
      <c r="G31" s="194">
        <f>SUMIF('Sch3-Input'!$BA$10:$BA$310,"ID / Respite Overnight Adult",('Sch3-Input'!T$10:T$310))</f>
        <v>0</v>
      </c>
      <c r="H31" s="194">
        <f>SUMIF('Sch3-Input'!$BA$10:$BA$310,"ID / Respite Overnight Adult",('Sch3-Input'!U$10:U$310))</f>
        <v>0</v>
      </c>
      <c r="I31" s="194">
        <f>SUMIF('Sch3-Input'!$BA$10:$BA$310,"ID / Respite Overnight Adult",('Sch3-Input'!W$10:W$310))</f>
        <v>0</v>
      </c>
      <c r="J31" s="194">
        <f>SUMIF('Sch3-Input'!$BA$10:$BA$310,"ID / Respite Overnight Adult",('Sch3-Input'!X$10:X$310))</f>
        <v>0</v>
      </c>
      <c r="K31" s="194">
        <f>SUMIF('Sch3-Input'!$BA$10:$BA$310,"ID / Respite Overnight Adult",('Sch3-Input'!Y$10:Y$310))</f>
        <v>0</v>
      </c>
      <c r="L31" s="194">
        <f>SUMIF('Sch3-Input'!$BA$10:$BA$310,"ID / Respite Overnight Adult",('Sch3-Input'!Z$10:Z$310))</f>
        <v>0</v>
      </c>
      <c r="M31" s="194">
        <f>SUMIF('Sch3-Input'!$BA$10:$BA$310,"ID / Respite Overnight Adult",('Sch3-Input'!AA$10:AA$310))</f>
        <v>0</v>
      </c>
      <c r="N31" s="194">
        <f>SUMIF('Sch3-Input'!$BA$10:$BA$310,"ID / Respite Overnight Adult",('Sch3-Input'!AB$10:AB$310))</f>
        <v>0</v>
      </c>
      <c r="O31" s="194">
        <f>SUMIF('Sch3-Input'!$BA$10:$BA$310,"ID / Respite Overnight Adult",('Sch3-Input'!AC$10:AC$310))</f>
        <v>0</v>
      </c>
      <c r="P31" s="194">
        <f>SUMIF('Sch3-Input'!$BA$10:$BA$310,"ID / Respite Overnight Adult",('Sch3-Input'!AD$10:AD$310))</f>
        <v>0</v>
      </c>
      <c r="Q31" s="195">
        <f>SUMIF('Sch3-Input'!$BA$10:$BA$310,"ID / Respite Overnight Adult",('Sch3-Input'!AF$10:AF$310))</f>
        <v>0</v>
      </c>
      <c r="R31" s="195">
        <f>SUMIF('Sch3-Input'!$BA$10:$BA$310,"ID / Respite Overnight Adult",('Sch3-Input'!AG$10:AG$310))</f>
        <v>0</v>
      </c>
      <c r="S31" s="195">
        <f>SUMIF('Sch3-Input'!$BA$10:$BA$310,"ID / Respite Overnight Adult",('Sch3-Input'!AH$10:AH$310))</f>
        <v>0</v>
      </c>
      <c r="T31" s="195">
        <f>SUMIF('Sch3-Input'!$BA$10:$BA$310,"ID / Respite Overnight Adult",('Sch3-Input'!AS$10:AS$310))</f>
        <v>0</v>
      </c>
      <c r="U31" s="195">
        <f>SUMIF('Sch3-Input'!$BA$10:$BA$310,"ID / Respite Overnight Adult",('Sch3-Input'!AT$10:AT$310))</f>
        <v>0</v>
      </c>
      <c r="V31" s="195">
        <f>SUMIF('Sch3-Input'!$BA$10:$BA$310,"ID / Respite Overnight Adult",('Sch3-Input'!AU$10:AU$310))</f>
        <v>0</v>
      </c>
      <c r="W31" s="195">
        <f>SUMIF('Sch3-Input'!$BA$10:$BA$310,"ID / Respite Overnight Adult",('Sch3-Input'!AV$10:AV$310))</f>
        <v>0</v>
      </c>
      <c r="X31" s="195">
        <f>SUMIF('Sch3-Input'!$L$10:$L$310,"ID / Respite Overnight Adult",('Sch3-Input'!AW$10:AW$310))</f>
        <v>0</v>
      </c>
      <c r="Z31" s="120" t="b">
        <f t="shared" si="0"/>
        <v>0</v>
      </c>
      <c r="AA31" s="120" t="b">
        <f t="shared" si="1"/>
        <v>0</v>
      </c>
      <c r="AB31" s="120" t="b">
        <f t="shared" si="2"/>
        <v>0</v>
      </c>
      <c r="AD31" s="193">
        <f>SUMIF('Sch3-Input'!$BB$10:$BB$310,"ID / Respite Overnight Adult",('Sch3-Input'!P$10:P$310))</f>
        <v>0</v>
      </c>
      <c r="AE31" s="194">
        <f>SUMIF('Sch3-Input'!$BB$10:$BB$310,"ID / Respite Overnight Adult",('Sch3-Input'!R$10:R$310))</f>
        <v>0</v>
      </c>
      <c r="AF31" s="194">
        <f>SUMIF('Sch3-Input'!$BB$10:$BB$310,"ID / Respite Overnight Adult",('Sch3-Input'!CE$10:CE$310))</f>
        <v>0</v>
      </c>
      <c r="AK31" s="799"/>
      <c r="AL31" s="195">
        <f>SUMIF('Sch3-Input'!$BA$10:$BA$310,"ID / Respite Overnight Adult",('Sch3-Input'!AI$10:AI$310))</f>
        <v>0</v>
      </c>
      <c r="AM31" s="195">
        <f>SUMIF('Sch3-Input'!$BA$10:$BA$310,"ID / Respite Overnight Adult",('Sch3-Input'!AJ$10:AJ$310))</f>
        <v>0</v>
      </c>
      <c r="AN31" s="195">
        <f>SUMIF('Sch3-Input'!$BA$10:$BA$310,"ID / Respite Overnight Adult",('Sch3-Input'!AK$10:AK$310))</f>
        <v>0</v>
      </c>
      <c r="AO31" s="195">
        <f>SUMIF('Sch3-Input'!$BA$10:$BA$310,"ID / Respite Overnight Adult",('Sch3-Input'!AL$10:AL$310))</f>
        <v>0</v>
      </c>
      <c r="AP31" s="195">
        <f>SUMIF('Sch3-Input'!$BA$10:$BA$310,"ID / Respite Overnight Adult",('Sch3-Input'!AM$10:AM$310))</f>
        <v>0</v>
      </c>
      <c r="AQ31" s="195">
        <f>SUMIF('Sch3-Input'!$BA$10:$BA$310,"ID / Respite Overnight Adult",('Sch3-Input'!AN$10:AN$310))</f>
        <v>0</v>
      </c>
      <c r="AR31" s="195">
        <f>SUMIF('Sch3-Input'!$BA$10:$BA$310,"ID / Respite Overnight Adult",('Sch3-Input'!AO$10:AO$310))</f>
        <v>0</v>
      </c>
      <c r="AS31" s="195">
        <f>SUMIF('Sch3-Input'!$BA$10:$BA$310,"ID / Respite Overnight Adult",('Sch3-Input'!AP$10:AP$310))</f>
        <v>0</v>
      </c>
      <c r="AT31" s="195">
        <f>SUMIF('Sch3-Input'!$BA$10:$BA$310,"ID / Respite Overnight Adult",('Sch3-Input'!AQ$10:AQ$310))</f>
        <v>0</v>
      </c>
      <c r="AU31" s="195">
        <f>SUMIF('Sch3-Input'!$BA$10:$BA$310,"ID / Respite Overnight Adult",('Sch3-Input'!AR$10:AR$310))</f>
        <v>0</v>
      </c>
    </row>
    <row r="32" spans="1:47" s="124" customFormat="1" ht="15.75" customHeight="1" x14ac:dyDescent="0.25">
      <c r="A32" s="191"/>
      <c r="B32" s="192" t="s">
        <v>408</v>
      </c>
      <c r="C32" s="193">
        <f>SUMIF('Sch3-Input'!$BA$10:$BA$310,"P&amp;S / Respite Overnight Adult",('Sch3-Input'!P$10:P$310))</f>
        <v>0</v>
      </c>
      <c r="D32" s="193">
        <f>SUMIF('Sch3-Input'!$BA$10:$BA$310,"P&amp;S / Respite Overnight Adult",('Sch3-Input'!Q$10:Q$310))</f>
        <v>0</v>
      </c>
      <c r="E32" s="194">
        <f>SUMIF('Sch3-Input'!$BA$10:$BA$310,"P&amp;S / Respite Overnight Adult",('Sch3-Input'!R$10:R$310))</f>
        <v>0</v>
      </c>
      <c r="F32" s="194">
        <f>SUMIF('Sch3-Input'!$BA$10:$BA$310,"P&amp;S / Respite Overnight Adult",('Sch3-Input'!S$10:S$310))</f>
        <v>0</v>
      </c>
      <c r="G32" s="194">
        <f>SUMIF('Sch3-Input'!$BA$10:$BA$310,"P&amp;S / Respite Overnight Adult",('Sch3-Input'!T$10:T$310))</f>
        <v>0</v>
      </c>
      <c r="H32" s="194">
        <f>SUMIF('Sch3-Input'!$BA$10:$BA$310,"P&amp;S / Respite Overnight Adult",('Sch3-Input'!U$10:U$310))</f>
        <v>0</v>
      </c>
      <c r="I32" s="194">
        <f>SUMIF('Sch3-Input'!$BA$10:$BA$310,"P&amp;S / Respite Overnight Adult",('Sch3-Input'!W$10:W$310))</f>
        <v>0</v>
      </c>
      <c r="J32" s="194">
        <f>SUMIF('Sch3-Input'!$BA$10:$BA$310,"P&amp;S / Respite Overnight Adult",('Sch3-Input'!X$10:X$310))</f>
        <v>0</v>
      </c>
      <c r="K32" s="194">
        <f>SUMIF('Sch3-Input'!$BA$10:$BA$310,"P&amp;S / Respite Overnight Adult",('Sch3-Input'!Y$10:Y$310))</f>
        <v>0</v>
      </c>
      <c r="L32" s="194">
        <f>SUMIF('Sch3-Input'!$BA$10:$BA$310,"P&amp;S / Respite Overnight Adult",('Sch3-Input'!Z$10:Z$310))</f>
        <v>0</v>
      </c>
      <c r="M32" s="194">
        <f>SUMIF('Sch3-Input'!$BA$10:$BA$310,"P&amp;S / Respite Overnight Adult",('Sch3-Input'!AA$10:AA$310))</f>
        <v>0</v>
      </c>
      <c r="N32" s="194">
        <f>SUMIF('Sch3-Input'!$BA$10:$BA$310,"P&amp;S / Respite Overnight Adult",('Sch3-Input'!AB$10:AB$310))</f>
        <v>0</v>
      </c>
      <c r="O32" s="194">
        <f>SUMIF('Sch3-Input'!$BA$10:$BA$310,"P&amp;S / Respite Overnight Adult",('Sch3-Input'!AC$10:AC$310))</f>
        <v>0</v>
      </c>
      <c r="P32" s="194">
        <f>SUMIF('Sch3-Input'!$BA$10:$BA$310,"P&amp;S / Respite Overnight Adult",('Sch3-Input'!AD$10:AD$310))</f>
        <v>0</v>
      </c>
      <c r="Q32" s="195">
        <f>SUMIF('Sch3-Input'!$BA$10:$BA$310,"P&amp;S / Respite Overnight Adult",('Sch3-Input'!AF$10:AF$310))</f>
        <v>0</v>
      </c>
      <c r="R32" s="195">
        <f>SUMIF('Sch3-Input'!$BA$10:$BA$310,"P&amp;S / Respite Overnight Adult",('Sch3-Input'!AG$10:AG$310))</f>
        <v>0</v>
      </c>
      <c r="S32" s="195">
        <f>SUMIF('Sch3-Input'!$BA$10:$BA$310,"P&amp;S / Respite Overnight Adult",('Sch3-Input'!AH$10:AH$310))</f>
        <v>0</v>
      </c>
      <c r="T32" s="195">
        <f>SUMIF('Sch3-Input'!$BA$10:$BA$310,"P&amp;S / Respite Overnight Adult",('Sch3-Input'!AS$10:AS$310))</f>
        <v>0</v>
      </c>
      <c r="U32" s="195">
        <f>SUMIF('Sch3-Input'!$BA$10:$BA$310,"P&amp;S / Respite Overnight Adult",('Sch3-Input'!AT$10:AT$310))</f>
        <v>0</v>
      </c>
      <c r="V32" s="195">
        <f>SUMIF('Sch3-Input'!$BA$10:$BA$310,"P&amp;S / Respite Overnight Adult",('Sch3-Input'!AU$10:AU$310))</f>
        <v>0</v>
      </c>
      <c r="W32" s="195">
        <f>SUMIF('Sch3-Input'!$BA$10:$BA$310,"P&amp;S / Respite Overnight Adult",('Sch3-Input'!AV$10:AV$310))</f>
        <v>0</v>
      </c>
      <c r="X32" s="195">
        <f>SUMIF('Sch3-Input'!$L$10:$L$310,"P&amp;S / Respite Overnight Adult",('Sch3-Input'!AW$10:AW$310))</f>
        <v>0</v>
      </c>
      <c r="Z32" s="120" t="b">
        <f t="shared" si="0"/>
        <v>0</v>
      </c>
      <c r="AA32" s="120" t="b">
        <f t="shared" si="1"/>
        <v>0</v>
      </c>
      <c r="AB32" s="120" t="b">
        <f t="shared" si="2"/>
        <v>0</v>
      </c>
      <c r="AD32" s="193">
        <f>SUMIF('Sch3-Input'!$BB$10:$BB$310,"P&amp;S / Respite Overnight Adult",('Sch3-Input'!P$10:P$310))</f>
        <v>0</v>
      </c>
      <c r="AE32" s="194">
        <f>SUMIF('Sch3-Input'!$BB$10:$BB$310,"P&amp;S / Respite Overnight Adult",('Sch3-Input'!R$10:R$310))</f>
        <v>0</v>
      </c>
      <c r="AF32" s="194">
        <f>SUMIF('Sch3-Input'!$BB$10:$BB$310,"P&amp;S / Respite Overnight Adult",('Sch3-Input'!CE$10:CE$310))</f>
        <v>0</v>
      </c>
      <c r="AK32" s="799"/>
      <c r="AL32" s="195">
        <f>SUMIF('Sch3-Input'!$BA$10:$BA$310,"P&amp;S / Respite Overnight Adult",('Sch3-Input'!AI$10:AI$310))</f>
        <v>0</v>
      </c>
      <c r="AM32" s="195">
        <f>SUMIF('Sch3-Input'!$BA$10:$BA$310,"P&amp;S / Respite Overnight Adult",('Sch3-Input'!AJ$10:AJ$310))</f>
        <v>0</v>
      </c>
      <c r="AN32" s="195">
        <f>SUMIF('Sch3-Input'!$BA$10:$BA$310,"P&amp;S / Respite Overnight Adult",('Sch3-Input'!AK$10:AK$310))</f>
        <v>0</v>
      </c>
      <c r="AO32" s="195">
        <f>SUMIF('Sch3-Input'!$BA$10:$BA$310,"P&amp;S / Respite Overnight Adult",('Sch3-Input'!AL$10:AL$310))</f>
        <v>0</v>
      </c>
      <c r="AP32" s="195">
        <f>SUMIF('Sch3-Input'!$BA$10:$BA$310,"P&amp;S / Respite Overnight Adult",('Sch3-Input'!AM$10:AM$310))</f>
        <v>0</v>
      </c>
      <c r="AQ32" s="195">
        <f>SUMIF('Sch3-Input'!$BA$10:$BA$310,"P&amp;S / Respite Overnight Adult",('Sch3-Input'!AN$10:AN$310))</f>
        <v>0</v>
      </c>
      <c r="AR32" s="195">
        <f>SUMIF('Sch3-Input'!$BA$10:$BA$310,"P&amp;S / Respite Overnight Adult",('Sch3-Input'!AO$10:AO$310))</f>
        <v>0</v>
      </c>
      <c r="AS32" s="195">
        <f>SUMIF('Sch3-Input'!$BA$10:$BA$310,"P&amp;S / Respite Overnight Adult",('Sch3-Input'!AP$10:AP$310))</f>
        <v>0</v>
      </c>
      <c r="AT32" s="195">
        <f>SUMIF('Sch3-Input'!$BA$10:$BA$310,"P&amp;S / Respite Overnight Adult",('Sch3-Input'!AQ$10:AQ$310))</f>
        <v>0</v>
      </c>
      <c r="AU32" s="195">
        <f>SUMIF('Sch3-Input'!$BA$10:$BA$310,"P&amp;S / Respite Overnight Adult",('Sch3-Input'!AR$10:AR$310))</f>
        <v>0</v>
      </c>
    </row>
    <row r="33" spans="1:47" s="124" customFormat="1" ht="15.75" customHeight="1" thickBot="1" x14ac:dyDescent="0.3">
      <c r="A33" s="191"/>
      <c r="B33" s="196" t="s">
        <v>409</v>
      </c>
      <c r="C33" s="197">
        <f>SUMIF('Sch3-Input'!$BA$10:$BA$310,"Mixed / Respite Overnight Adult",('Sch3-Input'!P$10:P$310))</f>
        <v>0</v>
      </c>
      <c r="D33" s="197">
        <f>SUMIF('Sch3-Input'!$BA$10:$BA$310,"Mixed / Respite Overnight Adult",('Sch3-Input'!Q$10:Q$310))</f>
        <v>0</v>
      </c>
      <c r="E33" s="198">
        <f>SUMIF('Sch3-Input'!$BA$10:$BA$310,"Mixed / Respite Overnight Adult",('Sch3-Input'!R$10:R$310))</f>
        <v>0</v>
      </c>
      <c r="F33" s="198">
        <f>SUMIF('Sch3-Input'!$BA$10:$BA$310,"Mixed / Respite Overnight Adult",('Sch3-Input'!S$10:S$310))</f>
        <v>0</v>
      </c>
      <c r="G33" s="198">
        <f>SUMIF('Sch3-Input'!$BA$10:$BA$310,"Mixed / Respite Overnight Adult",('Sch3-Input'!T$10:T$310))</f>
        <v>0</v>
      </c>
      <c r="H33" s="198">
        <f>SUMIF('Sch3-Input'!$BA$10:$BA$310,"Mixed / Respite Overnight Adult",('Sch3-Input'!U$10:U$310))</f>
        <v>0</v>
      </c>
      <c r="I33" s="198">
        <f>SUMIF('Sch3-Input'!$BA$10:$BA$310,"Mixed / Respite Overnight Adult",('Sch3-Input'!W$10:W$310))</f>
        <v>0</v>
      </c>
      <c r="J33" s="198">
        <f>SUMIF('Sch3-Input'!$BA$10:$BA$310,"Mixed / Respite Overnight Adult",('Sch3-Input'!X$10:X$310))</f>
        <v>0</v>
      </c>
      <c r="K33" s="198">
        <f>SUMIF('Sch3-Input'!$BA$10:$BA$310,"Mixed / Respite Overnight Adult",('Sch3-Input'!Y$10:Y$310))</f>
        <v>0</v>
      </c>
      <c r="L33" s="198">
        <f>SUMIF('Sch3-Input'!$BA$10:$BA$310,"Mixed / Respite Overnight Adult",('Sch3-Input'!Z$10:Z$310))</f>
        <v>0</v>
      </c>
      <c r="M33" s="198">
        <f>SUMIF('Sch3-Input'!$BA$10:$BA$310,"Mixed / Respite Overnight Adult",('Sch3-Input'!AA$10:AA$310))</f>
        <v>0</v>
      </c>
      <c r="N33" s="198">
        <f>SUMIF('Sch3-Input'!$BA$10:$BA$310,"Mixed / Respite Overnight Adult",('Sch3-Input'!AB$10:AB$310))</f>
        <v>0</v>
      </c>
      <c r="O33" s="198">
        <f>SUMIF('Sch3-Input'!$BA$10:$BA$310,"Mixed / Respite Overnight Adult",('Sch3-Input'!AC$10:AC$310))</f>
        <v>0</v>
      </c>
      <c r="P33" s="198">
        <f>SUMIF('Sch3-Input'!$BA$10:$BA$310,"Mixed / Respite Overnight Adult",('Sch3-Input'!AD$10:AD$310))</f>
        <v>0</v>
      </c>
      <c r="Q33" s="199">
        <f>SUMIF('Sch3-Input'!$BA$10:$BA$310,"Mixed / Respite Overnight Adult",('Sch3-Input'!AF$10:AF$310))</f>
        <v>0</v>
      </c>
      <c r="R33" s="199">
        <f>SUMIF('Sch3-Input'!$BA$10:$BA$310,"Mixed / Respite Overnight Adult",('Sch3-Input'!AG$10:AG$310))</f>
        <v>0</v>
      </c>
      <c r="S33" s="199">
        <f>SUMIF('Sch3-Input'!$BA$10:$BA$310,"Mixed / Respite Overnight Adult",('Sch3-Input'!AH$10:AH$310))</f>
        <v>0</v>
      </c>
      <c r="T33" s="199">
        <f>SUMIF('Sch3-Input'!$BA$10:$BA$310,"Mixed / Respite Overnight Adult",('Sch3-Input'!AS$10:AS$310))</f>
        <v>0</v>
      </c>
      <c r="U33" s="199">
        <f>SUMIF('Sch3-Input'!$BA$10:$BA$310,"Mixed / Respite Overnight Adult",('Sch3-Input'!AT$10:AT$310))</f>
        <v>0</v>
      </c>
      <c r="V33" s="199">
        <f>SUMIF('Sch3-Input'!$BA$10:$BA$310,"Mixed / Respite Overnight Adult",('Sch3-Input'!AU$10:AU$310))</f>
        <v>0</v>
      </c>
      <c r="W33" s="199">
        <f>SUMIF('Sch3-Input'!$BA$10:$BA$310,"Mixed / Respite Overnight Adult",('Sch3-Input'!AV$10:AV$310))</f>
        <v>0</v>
      </c>
      <c r="X33" s="199">
        <f>SUMIF('Sch3-Input'!$L$10:$L$310,"Mixed / Respite Overnight Adult",('Sch3-Input'!AW$10:AW$310))</f>
        <v>0</v>
      </c>
      <c r="Z33" s="120" t="b">
        <f t="shared" si="0"/>
        <v>0</v>
      </c>
      <c r="AA33" s="120" t="b">
        <f t="shared" si="1"/>
        <v>0</v>
      </c>
      <c r="AB33" s="120" t="b">
        <f t="shared" si="2"/>
        <v>0</v>
      </c>
      <c r="AG33" s="197">
        <f>SUMIF('Sch3-Input'!$BB$10:$BB$310,"Mixed / Respite Overnight Adult",('Sch3-Input'!P$10:P$310))</f>
        <v>0</v>
      </c>
      <c r="AH33" s="198">
        <f>SUMIF('Sch3-Input'!$BB$10:$BB$310,"Mixed / Respite Overnight Adult",('Sch3-Input'!R$10:R$310))</f>
        <v>0</v>
      </c>
      <c r="AI33" s="198">
        <f>SUMIF('Sch3-Input'!$BB$10:$BB$310,"Mixed / Respite Overnight Adult",('Sch3-Input'!AD$10:AD$310))</f>
        <v>0</v>
      </c>
      <c r="AJ33" s="124" t="s">
        <v>1175</v>
      </c>
      <c r="AK33" s="799"/>
      <c r="AL33" s="199">
        <f>SUMIF('Sch3-Input'!$BA$10:$BA$310,"Mixed / Respite Overnight Adult",('Sch3-Input'!AI$10:AI$310))</f>
        <v>0</v>
      </c>
      <c r="AM33" s="199">
        <f>SUMIF('Sch3-Input'!$BA$10:$BA$310,"Mixed / Respite Overnight Adult",('Sch3-Input'!AJ$10:AJ$310))</f>
        <v>0</v>
      </c>
      <c r="AN33" s="199">
        <f>SUMIF('Sch3-Input'!$BA$10:$BA$310,"Mixed / Respite Overnight Adult",('Sch3-Input'!AK$10:AK$310))</f>
        <v>0</v>
      </c>
      <c r="AO33" s="199">
        <f>SUMIF('Sch3-Input'!$BA$10:$BA$310,"Mixed / Respite Overnight Adult",('Sch3-Input'!AL$10:AL$310))</f>
        <v>0</v>
      </c>
      <c r="AP33" s="199">
        <f>SUMIF('Sch3-Input'!$BA$10:$BA$310,"Mixed / Respite Overnight Adult",('Sch3-Input'!AM$10:AM$310))</f>
        <v>0</v>
      </c>
      <c r="AQ33" s="199">
        <f>SUMIF('Sch3-Input'!$BA$10:$BA$310,"Mixed / Respite Overnight Adult",('Sch3-Input'!AN$10:AN$310))</f>
        <v>0</v>
      </c>
      <c r="AR33" s="199">
        <f>SUMIF('Sch3-Input'!$BA$10:$BA$310,"Mixed / Respite Overnight Adult",('Sch3-Input'!AO$10:AO$310))</f>
        <v>0</v>
      </c>
      <c r="AS33" s="199">
        <f>SUMIF('Sch3-Input'!$BA$10:$BA$310,"Mixed / Respite Overnight Adult",('Sch3-Input'!AP$10:AP$310))</f>
        <v>0</v>
      </c>
      <c r="AT33" s="199">
        <f>SUMIF('Sch3-Input'!$BA$10:$BA$310,"Mixed / Respite Overnight Adult",('Sch3-Input'!AQ$10:AQ$310))</f>
        <v>0</v>
      </c>
      <c r="AU33" s="199">
        <f>SUMIF('Sch3-Input'!$BA$10:$BA$310,"Mixed / Respite Overnight Adult",('Sch3-Input'!AR$10:AR$310))</f>
        <v>0</v>
      </c>
    </row>
    <row r="34" spans="1:47" s="124" customFormat="1" ht="15.75" customHeight="1" thickBot="1" x14ac:dyDescent="0.3">
      <c r="A34" s="200">
        <f>+'Sch3-Input'!$F$3</f>
        <v>0</v>
      </c>
      <c r="B34" s="201" t="s">
        <v>115</v>
      </c>
      <c r="C34" s="202">
        <f>SUMIF('Sch3-Input'!$L$10:$L$310,"Respite Overnight Adult",('Sch3-Input'!P$10:P$310))</f>
        <v>0</v>
      </c>
      <c r="D34" s="202">
        <f>SUMIF('Sch3-Input'!$L$10:$L$310,"Respite Overnight Adult",('Sch3-Input'!Q$10:Q$310))</f>
        <v>0</v>
      </c>
      <c r="E34" s="203">
        <f>SUMIF('Sch3-Input'!$L$10:$L$310,"Respite Overnight Adult",('Sch3-Input'!R$10:R$310))</f>
        <v>0</v>
      </c>
      <c r="F34" s="203">
        <f>SUMIF('Sch3-Input'!$L$10:$L$310,"Respite Overnight Adult",('Sch3-Input'!S$10:S$310))</f>
        <v>0</v>
      </c>
      <c r="G34" s="203">
        <f>SUMIF('Sch3-Input'!$L$10:$L$310,"Respite Overnight Adult",('Sch3-Input'!T$10:T$310))</f>
        <v>0</v>
      </c>
      <c r="H34" s="203">
        <f>SUMIF('Sch3-Input'!$L$10:$L$310,"Respite Overnight Adult",('Sch3-Input'!U$10:U$310))</f>
        <v>0</v>
      </c>
      <c r="I34" s="203">
        <f>SUMIF('Sch3-Input'!$L$10:$L$310,"Respite Overnight Adult",('Sch3-Input'!W$10:W$310))</f>
        <v>0</v>
      </c>
      <c r="J34" s="203">
        <f>SUMIF('Sch3-Input'!$L$10:$L$310,"Respite Overnight Adult",('Sch3-Input'!X$10:X$310))</f>
        <v>0</v>
      </c>
      <c r="K34" s="203">
        <f>SUMIF('Sch3-Input'!$L$10:$L$310,"Respite Overnight Adult",('Sch3-Input'!Y$10:Y$310))</f>
        <v>0</v>
      </c>
      <c r="L34" s="203">
        <f>SUMIF('Sch3-Input'!$L$10:$L$310,"Respite Overnight Adult",('Sch3-Input'!Z$10:Z$310))</f>
        <v>0</v>
      </c>
      <c r="M34" s="203">
        <f>SUMIF('Sch3-Input'!$L$10:$L$310,"Respite Overnight Adult",('Sch3-Input'!AA$10:AA$310))</f>
        <v>0</v>
      </c>
      <c r="N34" s="203">
        <f>SUMIF('Sch3-Input'!$L$10:$L$310,"Respite Overnight Adult",('Sch3-Input'!AB$10:AB$310))</f>
        <v>0</v>
      </c>
      <c r="O34" s="203">
        <f>SUMIF('Sch3-Input'!$L$10:$L$310,"Respite Overnight Adult",('Sch3-Input'!AC$10:AC$310))</f>
        <v>0</v>
      </c>
      <c r="P34" s="203">
        <f>SUMIF('Sch3-Input'!$L$10:$L$310,"Respite Overnight Adult",('Sch3-Input'!AD$10:AD$310))</f>
        <v>0</v>
      </c>
      <c r="Q34" s="204">
        <f>SUMIF('Sch3-Input'!$L$10:$L$310,"Respite Overnight Adult",('Sch3-Input'!AF$10:AF$310))</f>
        <v>0</v>
      </c>
      <c r="R34" s="204">
        <f>SUMIF('Sch3-Input'!$L$10:$L$310,"Respite Overnight Adult",('Sch3-Input'!AG$10:AG$310))</f>
        <v>0</v>
      </c>
      <c r="S34" s="204">
        <f>SUMIF('Sch3-Input'!$L$10:$L$310,"Respite Overnight Adult",('Sch3-Input'!AH$10:AH$310))</f>
        <v>0</v>
      </c>
      <c r="T34" s="204">
        <f>SUMIF('Sch3-Input'!$L$10:$L$310,"Respite Overnight Adult",('Sch3-Input'!AS$10:AS$310))</f>
        <v>0</v>
      </c>
      <c r="U34" s="204">
        <f>SUMIF('Sch3-Input'!$L$10:$L$310,"Respite Overnight Adult",('Sch3-Input'!AT$10:AT$310))</f>
        <v>0</v>
      </c>
      <c r="V34" s="204">
        <f>SUMIF('Sch3-Input'!$L$10:$L$310,"Respite Overnight Adult",('Sch3-Input'!AU$10:AU$310))</f>
        <v>0</v>
      </c>
      <c r="W34" s="204">
        <f>SUMIF('Sch3-Input'!$L$10:$L$310,"Respite Overnight Adult",('Sch3-Input'!AV$10:AV$310))</f>
        <v>0</v>
      </c>
      <c r="X34" s="205">
        <f>SUMIF('Sch3-Input'!$L$10:$L$310,"Respite Overnight Adult",('Sch3-Input'!AW$10:AW$310))</f>
        <v>0</v>
      </c>
      <c r="Z34" s="120" t="b">
        <f t="shared" si="0"/>
        <v>0</v>
      </c>
      <c r="AA34" s="120" t="b">
        <f t="shared" si="1"/>
        <v>0</v>
      </c>
      <c r="AB34" s="120" t="b">
        <f t="shared" si="2"/>
        <v>0</v>
      </c>
      <c r="AD34" s="219">
        <f>+AD31+AD32</f>
        <v>0</v>
      </c>
      <c r="AE34" s="203">
        <f>+AE31+AE32</f>
        <v>0</v>
      </c>
      <c r="AF34" s="203">
        <f>+AF31+AF32</f>
        <v>0</v>
      </c>
      <c r="AG34" s="377" t="s">
        <v>915</v>
      </c>
      <c r="AK34" s="799">
        <f>+G34+F34</f>
        <v>0</v>
      </c>
      <c r="AL34" s="204">
        <f>SUMIF('Sch3-Input'!$L$10:$L$310,"Respite Overnight Adult",('Sch3-Input'!AI$10:AI$310))</f>
        <v>0</v>
      </c>
      <c r="AM34" s="204">
        <f>SUMIF('Sch3-Input'!$L$10:$L$310,"Respite Overnight Adult",('Sch3-Input'!AJ$10:AJ$310))</f>
        <v>0</v>
      </c>
      <c r="AN34" s="204">
        <f>SUMIF('Sch3-Input'!$L$10:$L$310,"Respite Overnight Adult",('Sch3-Input'!AK$10:AK$310))</f>
        <v>0</v>
      </c>
      <c r="AO34" s="204">
        <f>SUMIF('Sch3-Input'!$L$10:$L$310,"Respite Overnight Adult",('Sch3-Input'!AL$10:AL$310))</f>
        <v>0</v>
      </c>
      <c r="AP34" s="204">
        <f>SUMIF('Sch3-Input'!$L$10:$L$310,"Respite Overnight Adult",('Sch3-Input'!AM$10:AM$310))</f>
        <v>0</v>
      </c>
      <c r="AQ34" s="204">
        <f>SUMIF('Sch3-Input'!$L$10:$L$310,"Respite Overnight Adult",('Sch3-Input'!AN$10:AN$310))</f>
        <v>0</v>
      </c>
      <c r="AR34" s="204">
        <f>SUMIF('Sch3-Input'!$L$10:$L$310,"Respite Overnight Adult",('Sch3-Input'!AO$10:AO$310))</f>
        <v>0</v>
      </c>
      <c r="AS34" s="204">
        <f>SUMIF('Sch3-Input'!$L$10:$L$310,"Respite Overnight Adult",('Sch3-Input'!AP$10:AP$310))</f>
        <v>0</v>
      </c>
      <c r="AT34" s="204">
        <f>SUMIF('Sch3-Input'!$L$10:$L$310,"Respite Overnight Adult",('Sch3-Input'!AQ$10:AQ$310))</f>
        <v>0</v>
      </c>
      <c r="AU34" s="204">
        <f>SUMIF('Sch3-Input'!$L$10:$L$310,"Respite Overnight Adult",('Sch3-Input'!AR$10:AR$310))</f>
        <v>0</v>
      </c>
    </row>
    <row r="35" spans="1:47" s="124" customFormat="1" ht="15.75" customHeight="1" x14ac:dyDescent="0.25">
      <c r="A35" s="213">
        <f>+'Sch3-Input'!$F$3</f>
        <v>0</v>
      </c>
      <c r="B35" s="206" t="s">
        <v>88</v>
      </c>
      <c r="C35" s="193"/>
      <c r="D35" s="193"/>
      <c r="E35" s="194"/>
      <c r="F35" s="194"/>
      <c r="G35" s="194"/>
      <c r="H35" s="194"/>
      <c r="I35" s="194"/>
      <c r="J35" s="194"/>
      <c r="K35" s="194"/>
      <c r="L35" s="194"/>
      <c r="M35" s="194"/>
      <c r="N35" s="194"/>
      <c r="O35" s="194"/>
      <c r="P35" s="194"/>
      <c r="Q35" s="195"/>
      <c r="R35" s="195"/>
      <c r="S35" s="195"/>
      <c r="T35" s="195"/>
      <c r="U35" s="195"/>
      <c r="V35" s="195"/>
      <c r="W35" s="195"/>
      <c r="X35" s="195"/>
      <c r="Z35" s="120" t="b">
        <f t="shared" si="0"/>
        <v>0</v>
      </c>
      <c r="AA35" s="120" t="b">
        <f t="shared" si="1"/>
        <v>0</v>
      </c>
      <c r="AB35" s="120" t="b">
        <f t="shared" si="2"/>
        <v>0</v>
      </c>
      <c r="AD35" s="193"/>
      <c r="AE35" s="194"/>
      <c r="AF35" s="194"/>
      <c r="AK35" s="799"/>
      <c r="AL35" s="195"/>
      <c r="AM35" s="195"/>
      <c r="AN35" s="195"/>
      <c r="AO35" s="195"/>
      <c r="AP35" s="195"/>
      <c r="AQ35" s="195"/>
      <c r="AR35" s="195"/>
      <c r="AS35" s="195"/>
      <c r="AT35" s="195"/>
      <c r="AU35" s="195"/>
    </row>
    <row r="36" spans="1:47" s="124" customFormat="1" ht="15.75" customHeight="1" x14ac:dyDescent="0.25">
      <c r="A36" s="191"/>
      <c r="B36" s="192" t="s">
        <v>407</v>
      </c>
      <c r="C36" s="193">
        <f>SUMIF('Sch3-Input'!$BA$10:$BA$310,"ID / Respite Overnight Child",('Sch3-Input'!P$10:P$310))</f>
        <v>0</v>
      </c>
      <c r="D36" s="193">
        <f>SUMIF('Sch3-Input'!$BA$10:$BA$310,"ID / Respite Overnight Child",('Sch3-Input'!Q$10:Q$310))</f>
        <v>0</v>
      </c>
      <c r="E36" s="194">
        <f>SUMIF('Sch3-Input'!$BA$10:$BA$310,"ID / Respite Overnight Child",('Sch3-Input'!R$10:R$310))</f>
        <v>0</v>
      </c>
      <c r="F36" s="194">
        <f>SUMIF('Sch3-Input'!$BA$10:$BA$310,"ID / Respite Overnight Child",('Sch3-Input'!S$10:S$310))</f>
        <v>0</v>
      </c>
      <c r="G36" s="194">
        <f>SUMIF('Sch3-Input'!$BA$10:$BA$310,"ID / Respite Overnight Child",('Sch3-Input'!T$10:T$310))</f>
        <v>0</v>
      </c>
      <c r="H36" s="194">
        <f>SUMIF('Sch3-Input'!$BA$10:$BA$310,"ID / Respite Overnight Child",('Sch3-Input'!U$10:U$310))</f>
        <v>0</v>
      </c>
      <c r="I36" s="194">
        <f>SUMIF('Sch3-Input'!$BA$10:$BA$310,"ID / Respite Overnight Child",('Sch3-Input'!W$10:W$310))</f>
        <v>0</v>
      </c>
      <c r="J36" s="194">
        <f>SUMIF('Sch3-Input'!$BA$10:$BA$310,"ID / Respite Overnight Child",('Sch3-Input'!X$10:X$310))</f>
        <v>0</v>
      </c>
      <c r="K36" s="194">
        <f>SUMIF('Sch3-Input'!$BA$10:$BA$310,"ID / Respite Overnight Child",('Sch3-Input'!Y$10:Y$310))</f>
        <v>0</v>
      </c>
      <c r="L36" s="194">
        <f>SUMIF('Sch3-Input'!$BA$10:$BA$310,"ID / Respite Overnight Child",('Sch3-Input'!Z$10:Z$310))</f>
        <v>0</v>
      </c>
      <c r="M36" s="194">
        <f>SUMIF('Sch3-Input'!$BA$10:$BA$310,"ID / Respite Overnight Child",('Sch3-Input'!AA$10:AA$310))</f>
        <v>0</v>
      </c>
      <c r="N36" s="194">
        <f>SUMIF('Sch3-Input'!$BA$10:$BA$310,"ID / Respite Overnight Child",('Sch3-Input'!AB$10:AB$310))</f>
        <v>0</v>
      </c>
      <c r="O36" s="194">
        <f>SUMIF('Sch3-Input'!$BA$10:$BA$310,"ID / Respite Overnight Child",('Sch3-Input'!AC$10:AC$310))</f>
        <v>0</v>
      </c>
      <c r="P36" s="194">
        <f>SUMIF('Sch3-Input'!$BA$10:$BA$310,"ID / Respite Overnight Child",('Sch3-Input'!AD$10:AD$310))</f>
        <v>0</v>
      </c>
      <c r="Q36" s="195">
        <f>SUMIF('Sch3-Input'!$BA$10:$BA$310,"ID / Respite Overnight Child",('Sch3-Input'!AF$10:AF$310))</f>
        <v>0</v>
      </c>
      <c r="R36" s="195">
        <f>SUMIF('Sch3-Input'!$BA$10:$BA$310,"ID / Respite Overnight Child",('Sch3-Input'!AG$10:AG$310))</f>
        <v>0</v>
      </c>
      <c r="S36" s="195">
        <f>SUMIF('Sch3-Input'!$BA$10:$BA$310,"ID / Respite Overnight Child",('Sch3-Input'!AH$10:AH$310))</f>
        <v>0</v>
      </c>
      <c r="T36" s="195">
        <f>SUMIF('Sch3-Input'!$BA$10:$BA$310,"ID / Respite Overnight Child",('Sch3-Input'!AS$10:AS$310))</f>
        <v>0</v>
      </c>
      <c r="U36" s="195">
        <f>SUMIF('Sch3-Input'!$BA$10:$BA$310,"ID / Respite Overnight Child",('Sch3-Input'!AT$10:AT$310))</f>
        <v>0</v>
      </c>
      <c r="V36" s="195">
        <f>SUMIF('Sch3-Input'!$BA$10:$BA$310,"ID / Respite Overnight Child",('Sch3-Input'!AU$10:AU$310))</f>
        <v>0</v>
      </c>
      <c r="W36" s="195">
        <f>SUMIF('Sch3-Input'!$BA$10:$BA$310,"ID / Respite Overnight Child",('Sch3-Input'!AV$10:AV$310))</f>
        <v>0</v>
      </c>
      <c r="X36" s="195">
        <f>SUMIF('Sch3-Input'!$L$10:$L$310,"ID / Respite Overnight Child",('Sch3-Input'!AW$10:AW$310))</f>
        <v>0</v>
      </c>
      <c r="Z36" s="120" t="b">
        <f t="shared" si="0"/>
        <v>0</v>
      </c>
      <c r="AA36" s="120" t="b">
        <f t="shared" si="1"/>
        <v>0</v>
      </c>
      <c r="AB36" s="120" t="b">
        <f t="shared" si="2"/>
        <v>0</v>
      </c>
      <c r="AD36" s="193">
        <f>SUMIF('Sch3-Input'!$BB$10:$BB$310,"ID / Respite Overnight Child",('Sch3-Input'!P$10:P$310))</f>
        <v>0</v>
      </c>
      <c r="AE36" s="194">
        <f>SUMIF('Sch3-Input'!$BB$10:$BB$310,"ID / Respite Overnight Child",('Sch3-Input'!R$10:R$310))</f>
        <v>0</v>
      </c>
      <c r="AF36" s="194">
        <f>SUMIF('Sch3-Input'!$BB$10:$BB$310,"ID / Respite Overnight Child",('Sch3-Input'!CE$10:CE$310))</f>
        <v>0</v>
      </c>
      <c r="AK36" s="799"/>
      <c r="AL36" s="195">
        <f>SUMIF('Sch3-Input'!$BA$10:$BA$310,"ID / Respite Overnight Child",('Sch3-Input'!AI$10:AI$310))</f>
        <v>0</v>
      </c>
      <c r="AM36" s="195">
        <f>SUMIF('Sch3-Input'!$BA$10:$BA$310,"ID / Respite Overnight Child",('Sch3-Input'!AJ$10:AJ$310))</f>
        <v>0</v>
      </c>
      <c r="AN36" s="195">
        <f>SUMIF('Sch3-Input'!$BA$10:$BA$310,"ID / Respite Overnight Child",('Sch3-Input'!AK$10:AK$310))</f>
        <v>0</v>
      </c>
      <c r="AO36" s="195">
        <f>SUMIF('Sch3-Input'!$BA$10:$BA$310,"ID / Respite Overnight Child",('Sch3-Input'!AL$10:AL$310))</f>
        <v>0</v>
      </c>
      <c r="AP36" s="195">
        <f>SUMIF('Sch3-Input'!$BA$10:$BA$310,"ID / Respite Overnight Child",('Sch3-Input'!AM$10:AM$310))</f>
        <v>0</v>
      </c>
      <c r="AQ36" s="195">
        <f>SUMIF('Sch3-Input'!$BA$10:$BA$310,"ID / Respite Overnight Child",('Sch3-Input'!AN$10:AN$310))</f>
        <v>0</v>
      </c>
      <c r="AR36" s="195">
        <f>SUMIF('Sch3-Input'!$BA$10:$BA$310,"ID / Respite Overnight Child",('Sch3-Input'!AO$10:AO$310))</f>
        <v>0</v>
      </c>
      <c r="AS36" s="195">
        <f>SUMIF('Sch3-Input'!$BA$10:$BA$310,"ID / Respite Overnight Child",('Sch3-Input'!AP$10:AP$310))</f>
        <v>0</v>
      </c>
      <c r="AT36" s="195">
        <f>SUMIF('Sch3-Input'!$BA$10:$BA$310,"ID / Respite Overnight Child",('Sch3-Input'!AQ$10:AQ$310))</f>
        <v>0</v>
      </c>
      <c r="AU36" s="195">
        <f>SUMIF('Sch3-Input'!$BA$10:$BA$310,"ID / Respite Overnight Child",('Sch3-Input'!AR$10:AR$310))</f>
        <v>0</v>
      </c>
    </row>
    <row r="37" spans="1:47" s="124" customFormat="1" ht="15.75" customHeight="1" x14ac:dyDescent="0.25">
      <c r="A37" s="191"/>
      <c r="B37" s="192" t="s">
        <v>408</v>
      </c>
      <c r="C37" s="193">
        <f>SUMIF('Sch3-Input'!$BA$10:$BA$310,"P&amp;S / Respite Overnight Child",('Sch3-Input'!P$10:P$310))</f>
        <v>0</v>
      </c>
      <c r="D37" s="193">
        <f>SUMIF('Sch3-Input'!$BA$10:$BA$310,"P&amp;S / Respite Overnight Child",('Sch3-Input'!Q$10:Q$310))</f>
        <v>0</v>
      </c>
      <c r="E37" s="194">
        <f>SUMIF('Sch3-Input'!$BA$10:$BA$310,"P&amp;S / Respite Overnight Child",('Sch3-Input'!R$10:R$310))</f>
        <v>0</v>
      </c>
      <c r="F37" s="194">
        <f>SUMIF('Sch3-Input'!$BA$10:$BA$310,"P&amp;S / Respite Overnight Child",('Sch3-Input'!S$10:S$310))</f>
        <v>0</v>
      </c>
      <c r="G37" s="194">
        <f>SUMIF('Sch3-Input'!$BA$10:$BA$310,"P&amp;S / Respite Overnight Child",('Sch3-Input'!T$10:T$310))</f>
        <v>0</v>
      </c>
      <c r="H37" s="194">
        <f>SUMIF('Sch3-Input'!$BA$10:$BA$310,"P&amp;S / Respite Overnight Child",('Sch3-Input'!U$10:U$310))</f>
        <v>0</v>
      </c>
      <c r="I37" s="194">
        <f>SUMIF('Sch3-Input'!$BA$10:$BA$310,"P&amp;S / Respite Overnight Child",('Sch3-Input'!W$10:W$310))</f>
        <v>0</v>
      </c>
      <c r="J37" s="194">
        <f>SUMIF('Sch3-Input'!$BA$10:$BA$310,"P&amp;S / Respite Overnight Child",('Sch3-Input'!X$10:X$310))</f>
        <v>0</v>
      </c>
      <c r="K37" s="194">
        <f>SUMIF('Sch3-Input'!$BA$10:$BA$310,"P&amp;S / Respite Overnight Child",('Sch3-Input'!Y$10:Y$310))</f>
        <v>0</v>
      </c>
      <c r="L37" s="194">
        <f>SUMIF('Sch3-Input'!$BA$10:$BA$310,"P&amp;S / Respite Overnight Child",('Sch3-Input'!Z$10:Z$310))</f>
        <v>0</v>
      </c>
      <c r="M37" s="194">
        <f>SUMIF('Sch3-Input'!$BA$10:$BA$310,"P&amp;S / Respite Overnight Child",('Sch3-Input'!AA$10:AA$310))</f>
        <v>0</v>
      </c>
      <c r="N37" s="194">
        <f>SUMIF('Sch3-Input'!$BA$10:$BA$310,"P&amp;S / Respite Overnight Child",('Sch3-Input'!AB$10:AB$310))</f>
        <v>0</v>
      </c>
      <c r="O37" s="194">
        <f>SUMIF('Sch3-Input'!$BA$10:$BA$310,"P&amp;S / Respite Overnight Child",('Sch3-Input'!AC$10:AC$310))</f>
        <v>0</v>
      </c>
      <c r="P37" s="194">
        <f>SUMIF('Sch3-Input'!$BA$10:$BA$310,"P&amp;S / Respite Overnight Child",('Sch3-Input'!AD$10:AD$310))</f>
        <v>0</v>
      </c>
      <c r="Q37" s="195">
        <f>SUMIF('Sch3-Input'!$BA$10:$BA$310,"P&amp;S / Respite Overnight Child",('Sch3-Input'!AF$10:AF$310))</f>
        <v>0</v>
      </c>
      <c r="R37" s="195">
        <f>SUMIF('Sch3-Input'!$BA$10:$BA$310,"P&amp;S / Respite Overnight Child",('Sch3-Input'!AG$10:AG$310))</f>
        <v>0</v>
      </c>
      <c r="S37" s="195">
        <f>SUMIF('Sch3-Input'!$BA$10:$BA$310,"P&amp;S / Respite Overnight Child",('Sch3-Input'!AH$10:AH$310))</f>
        <v>0</v>
      </c>
      <c r="T37" s="195">
        <f>SUMIF('Sch3-Input'!$BA$10:$BA$310,"P&amp;S / Respite Overnight Child",('Sch3-Input'!AS$10:AS$310))</f>
        <v>0</v>
      </c>
      <c r="U37" s="195">
        <f>SUMIF('Sch3-Input'!$BA$10:$BA$310,"P&amp;S / Respite Overnight Child",('Sch3-Input'!AT$10:AT$310))</f>
        <v>0</v>
      </c>
      <c r="V37" s="195">
        <f>SUMIF('Sch3-Input'!$BA$10:$BA$310,"P&amp;S / Respite Overnight Child",('Sch3-Input'!AU$10:AU$310))</f>
        <v>0</v>
      </c>
      <c r="W37" s="195">
        <f>SUMIF('Sch3-Input'!$BA$10:$BA$310,"P&amp;S / Respite Overnight Child",('Sch3-Input'!AV$10:AV$310))</f>
        <v>0</v>
      </c>
      <c r="X37" s="195">
        <f>SUMIF('Sch3-Input'!$L$10:$L$310,"P&amp;S / Respite Overnight Child",('Sch3-Input'!AW$10:AW$310))</f>
        <v>0</v>
      </c>
      <c r="Z37" s="120" t="b">
        <f t="shared" ref="Z37:Z68" si="5">IF(S37&gt;0.1,IF(H37&gt;0.1,+S37/H37,""))</f>
        <v>0</v>
      </c>
      <c r="AA37" s="120" t="b">
        <f t="shared" si="1"/>
        <v>0</v>
      </c>
      <c r="AB37" s="120" t="b">
        <f t="shared" si="2"/>
        <v>0</v>
      </c>
      <c r="AD37" s="193">
        <f>SUMIF('Sch3-Input'!$BB$10:$BB$310,"P&amp;S / Respite Overnight Child",('Sch3-Input'!P$10:P$310))</f>
        <v>0</v>
      </c>
      <c r="AE37" s="194">
        <f>SUMIF('Sch3-Input'!$BB$10:$BB$310,"P&amp;S / Respite Overnight Child",('Sch3-Input'!R$10:R$310))</f>
        <v>0</v>
      </c>
      <c r="AF37" s="194">
        <f>SUMIF('Sch3-Input'!$BB$10:$BB$310,"P&amp;S / Respite Overnight Child",('Sch3-Input'!CE$10:CE$310))</f>
        <v>0</v>
      </c>
      <c r="AK37" s="799"/>
      <c r="AL37" s="195">
        <f>SUMIF('Sch3-Input'!$BA$10:$BA$310,"P&amp;S / Respite Overnight Child",('Sch3-Input'!AI$10:AI$310))</f>
        <v>0</v>
      </c>
      <c r="AM37" s="195">
        <f>SUMIF('Sch3-Input'!$BA$10:$BA$310,"P&amp;S / Respite Overnight Child",('Sch3-Input'!AJ$10:AJ$310))</f>
        <v>0</v>
      </c>
      <c r="AN37" s="195">
        <f>SUMIF('Sch3-Input'!$BA$10:$BA$310,"P&amp;S / Respite Overnight Child",('Sch3-Input'!AK$10:AK$310))</f>
        <v>0</v>
      </c>
      <c r="AO37" s="195">
        <f>SUMIF('Sch3-Input'!$BA$10:$BA$310,"P&amp;S / Respite Overnight Child",('Sch3-Input'!AL$10:AL$310))</f>
        <v>0</v>
      </c>
      <c r="AP37" s="195">
        <f>SUMIF('Sch3-Input'!$BA$10:$BA$310,"P&amp;S / Respite Overnight Child",('Sch3-Input'!AM$10:AM$310))</f>
        <v>0</v>
      </c>
      <c r="AQ37" s="195">
        <f>SUMIF('Sch3-Input'!$BA$10:$BA$310,"P&amp;S / Respite Overnight Child",('Sch3-Input'!AN$10:AN$310))</f>
        <v>0</v>
      </c>
      <c r="AR37" s="195">
        <f>SUMIF('Sch3-Input'!$BA$10:$BA$310,"P&amp;S / Respite Overnight Child",('Sch3-Input'!AO$10:AO$310))</f>
        <v>0</v>
      </c>
      <c r="AS37" s="195">
        <f>SUMIF('Sch3-Input'!$BA$10:$BA$310,"P&amp;S / Respite Overnight Child",('Sch3-Input'!AP$10:AP$310))</f>
        <v>0</v>
      </c>
      <c r="AT37" s="195">
        <f>SUMIF('Sch3-Input'!$BA$10:$BA$310,"P&amp;S / Respite Overnight Child",('Sch3-Input'!AQ$10:AQ$310))</f>
        <v>0</v>
      </c>
      <c r="AU37" s="195">
        <f>SUMIF('Sch3-Input'!$BA$10:$BA$310,"P&amp;S / Respite Overnight Child",('Sch3-Input'!AR$10:AR$310))</f>
        <v>0</v>
      </c>
    </row>
    <row r="38" spans="1:47" s="124" customFormat="1" ht="15.75" customHeight="1" thickBot="1" x14ac:dyDescent="0.3">
      <c r="A38" s="191"/>
      <c r="B38" s="196" t="s">
        <v>409</v>
      </c>
      <c r="C38" s="197">
        <f>SUMIF('Sch3-Input'!$BA$10:$BA$310,"Mixed / Respite Overnight Child",('Sch3-Input'!P$10:P$310))</f>
        <v>0</v>
      </c>
      <c r="D38" s="197">
        <f>SUMIF('Sch3-Input'!$BA$10:$BA$310,"Mixed / Respite Overnight Child",('Sch3-Input'!Q$10:Q$310))</f>
        <v>0</v>
      </c>
      <c r="E38" s="198">
        <f>SUMIF('Sch3-Input'!$BA$10:$BA$310,"Mixed / Respite Overnight Child",('Sch3-Input'!R$10:R$310))</f>
        <v>0</v>
      </c>
      <c r="F38" s="198">
        <f>SUMIF('Sch3-Input'!$BA$10:$BA$310,"Mixed / Respite Overnight Child",('Sch3-Input'!S$10:S$310))</f>
        <v>0</v>
      </c>
      <c r="G38" s="198">
        <f>SUMIF('Sch3-Input'!$BA$10:$BA$310,"Mixed / Respite Overnight Child",('Sch3-Input'!T$10:T$310))</f>
        <v>0</v>
      </c>
      <c r="H38" s="198">
        <f>SUMIF('Sch3-Input'!$BA$10:$BA$310,"Mixed / Respite Overnight Child",('Sch3-Input'!U$10:U$310))</f>
        <v>0</v>
      </c>
      <c r="I38" s="198">
        <f>SUMIF('Sch3-Input'!$BA$10:$BA$310,"Mixed / Respite Overnight Child",('Sch3-Input'!W$10:W$310))</f>
        <v>0</v>
      </c>
      <c r="J38" s="198">
        <f>SUMIF('Sch3-Input'!$BA$10:$BA$310,"Mixed / Respite Overnight Child",('Sch3-Input'!X$10:X$310))</f>
        <v>0</v>
      </c>
      <c r="K38" s="198">
        <f>SUMIF('Sch3-Input'!$BA$10:$BA$310,"Mixed / Respite Overnight Child",('Sch3-Input'!Y$10:Y$310))</f>
        <v>0</v>
      </c>
      <c r="L38" s="198">
        <f>SUMIF('Sch3-Input'!$BA$10:$BA$310,"Mixed / Respite Overnight Child",('Sch3-Input'!Z$10:Z$310))</f>
        <v>0</v>
      </c>
      <c r="M38" s="198">
        <f>SUMIF('Sch3-Input'!$BA$10:$BA$310,"Mixed / Respite Overnight Child",('Sch3-Input'!AA$10:AA$310))</f>
        <v>0</v>
      </c>
      <c r="N38" s="198">
        <f>SUMIF('Sch3-Input'!$BA$10:$BA$310,"Mixed / Respite Overnight Child",('Sch3-Input'!AB$10:AB$310))</f>
        <v>0</v>
      </c>
      <c r="O38" s="198">
        <f>SUMIF('Sch3-Input'!$BA$10:$BA$310,"Mixed / Respite Overnight Child",('Sch3-Input'!AC$10:AC$310))</f>
        <v>0</v>
      </c>
      <c r="P38" s="198">
        <f>SUMIF('Sch3-Input'!$BA$10:$BA$310,"Mixed / Respite Overnight Child",('Sch3-Input'!AD$10:AD$310))</f>
        <v>0</v>
      </c>
      <c r="Q38" s="199">
        <f>SUMIF('Sch3-Input'!$BA$10:$BA$310,"Mixed / Respite Overnight Child",('Sch3-Input'!AF$10:AF$310))</f>
        <v>0</v>
      </c>
      <c r="R38" s="199">
        <f>SUMIF('Sch3-Input'!$BA$10:$BA$310,"Mixed / Respite Overnight Child",('Sch3-Input'!AG$10:AG$310))</f>
        <v>0</v>
      </c>
      <c r="S38" s="199">
        <f>SUMIF('Sch3-Input'!$BA$10:$BA$310,"Mixed / Respite Overnight Child",('Sch3-Input'!AH$10:AH$310))</f>
        <v>0</v>
      </c>
      <c r="T38" s="199">
        <f>SUMIF('Sch3-Input'!$BA$10:$BA$310,"Mixed / Respite Overnight Child",('Sch3-Input'!AS$10:AS$310))</f>
        <v>0</v>
      </c>
      <c r="U38" s="199">
        <f>SUMIF('Sch3-Input'!$BA$10:$BA$310,"Mixed / Respite Overnight Child",('Sch3-Input'!AT$10:AT$310))</f>
        <v>0</v>
      </c>
      <c r="V38" s="199">
        <f>SUMIF('Sch3-Input'!$BA$10:$BA$310,"Mixed / Respite Overnight Child",('Sch3-Input'!AU$10:AU$310))</f>
        <v>0</v>
      </c>
      <c r="W38" s="199">
        <f>SUMIF('Sch3-Input'!$BA$10:$BA$310,"Mixed / Respite Overnight Child",('Sch3-Input'!AV$10:AV$310))</f>
        <v>0</v>
      </c>
      <c r="X38" s="199">
        <f>SUMIF('Sch3-Input'!$L$10:$L$310,"Mixed / Respite Overnight Child",('Sch3-Input'!AW$10:AW$310))</f>
        <v>0</v>
      </c>
      <c r="Z38" s="120" t="b">
        <f t="shared" si="5"/>
        <v>0</v>
      </c>
      <c r="AA38" s="120" t="b">
        <f t="shared" si="1"/>
        <v>0</v>
      </c>
      <c r="AB38" s="120" t="b">
        <f t="shared" si="2"/>
        <v>0</v>
      </c>
      <c r="AG38" s="197">
        <f>SUMIF('Sch3-Input'!$BB$10:$BB$310,"Mixed / Respite Overnight Child",('Sch3-Input'!P$10:P$310))</f>
        <v>0</v>
      </c>
      <c r="AH38" s="198">
        <f>SUMIF('Sch3-Input'!$BB$10:$BB$310,"Mixed / Respite Overnight Child",('Sch3-Input'!R$10:R$310))</f>
        <v>0</v>
      </c>
      <c r="AI38" s="198">
        <f>SUMIF('Sch3-Input'!$BB$10:$BB$310,"Mixed / Respite Overnight Child",('Sch3-Input'!AD$10:AD$310))</f>
        <v>0</v>
      </c>
      <c r="AJ38" s="124" t="s">
        <v>1175</v>
      </c>
      <c r="AK38" s="799"/>
      <c r="AL38" s="199">
        <f>SUMIF('Sch3-Input'!$BA$10:$BA$310,"Mixed / Respite Overnight Child",('Sch3-Input'!AI$10:AI$310))</f>
        <v>0</v>
      </c>
      <c r="AM38" s="199">
        <f>SUMIF('Sch3-Input'!$BA$10:$BA$310,"Mixed / Respite Overnight Child",('Sch3-Input'!AJ$10:AJ$310))</f>
        <v>0</v>
      </c>
      <c r="AN38" s="199">
        <f>SUMIF('Sch3-Input'!$BA$10:$BA$310,"Mixed / Respite Overnight Child",('Sch3-Input'!AK$10:AK$310))</f>
        <v>0</v>
      </c>
      <c r="AO38" s="199">
        <f>SUMIF('Sch3-Input'!$BA$10:$BA$310,"Mixed / Respite Overnight Child",('Sch3-Input'!AL$10:AL$310))</f>
        <v>0</v>
      </c>
      <c r="AP38" s="199">
        <f>SUMIF('Sch3-Input'!$BA$10:$BA$310,"Mixed / Respite Overnight Child",('Sch3-Input'!AM$10:AM$310))</f>
        <v>0</v>
      </c>
      <c r="AQ38" s="199">
        <f>SUMIF('Sch3-Input'!$BA$10:$BA$310,"Mixed / Respite Overnight Child",('Sch3-Input'!AN$10:AN$310))</f>
        <v>0</v>
      </c>
      <c r="AR38" s="199">
        <f>SUMIF('Sch3-Input'!$BA$10:$BA$310,"Mixed / Respite Overnight Child",('Sch3-Input'!AO$10:AO$310))</f>
        <v>0</v>
      </c>
      <c r="AS38" s="199">
        <f>SUMIF('Sch3-Input'!$BA$10:$BA$310,"Mixed / Respite Overnight Child",('Sch3-Input'!AP$10:AP$310))</f>
        <v>0</v>
      </c>
      <c r="AT38" s="199">
        <f>SUMIF('Sch3-Input'!$BA$10:$BA$310,"Mixed / Respite Overnight Child",('Sch3-Input'!AQ$10:AQ$310))</f>
        <v>0</v>
      </c>
      <c r="AU38" s="199">
        <f>SUMIF('Sch3-Input'!$BA$10:$BA$310,"Mixed / Respite Overnight Child",('Sch3-Input'!AR$10:AR$310))</f>
        <v>0</v>
      </c>
    </row>
    <row r="39" spans="1:47" s="124" customFormat="1" ht="15.75" customHeight="1" thickBot="1" x14ac:dyDescent="0.3">
      <c r="A39" s="200">
        <f>+'Sch3-Input'!$F$3</f>
        <v>0</v>
      </c>
      <c r="B39" s="201" t="s">
        <v>89</v>
      </c>
      <c r="C39" s="202">
        <f>SUMIF('Sch3-Input'!$L$10:$L$310,"Respite Overnight Child",('Sch3-Input'!P$10:P$310))</f>
        <v>0</v>
      </c>
      <c r="D39" s="202">
        <f>SUMIF('Sch3-Input'!$L$10:$L$310,"Respite Overnight Child",('Sch3-Input'!Q$10:Q$310))</f>
        <v>0</v>
      </c>
      <c r="E39" s="203">
        <f>SUMIF('Sch3-Input'!$L$10:$L$310,"Respite Overnight Child",('Sch3-Input'!R$10:R$310))</f>
        <v>0</v>
      </c>
      <c r="F39" s="203">
        <f>SUMIF('Sch3-Input'!$L$10:$L$310,"Respite Overnight Child",('Sch3-Input'!S$10:S$310))</f>
        <v>0</v>
      </c>
      <c r="G39" s="203">
        <f>SUMIF('Sch3-Input'!$L$10:$L$310,"Respite Overnight Child",('Sch3-Input'!T$10:T$310))</f>
        <v>0</v>
      </c>
      <c r="H39" s="203">
        <f>SUMIF('Sch3-Input'!$L$10:$L$310,"Respite Overnight Child",('Sch3-Input'!U$10:U$310))</f>
        <v>0</v>
      </c>
      <c r="I39" s="203">
        <f>SUMIF('Sch3-Input'!$L$10:$L$310,"Respite Overnight Child",('Sch3-Input'!W$10:W$310))</f>
        <v>0</v>
      </c>
      <c r="J39" s="203">
        <f>SUMIF('Sch3-Input'!$L$10:$L$310,"Respite Overnight Child",('Sch3-Input'!X$10:X$310))</f>
        <v>0</v>
      </c>
      <c r="K39" s="203">
        <f>SUMIF('Sch3-Input'!$L$10:$L$310,"Respite Overnight Child",('Sch3-Input'!Y$10:Y$310))</f>
        <v>0</v>
      </c>
      <c r="L39" s="203">
        <f>SUMIF('Sch3-Input'!$L$10:$L$310,"Respite Overnight Child",('Sch3-Input'!Z$10:Z$310))</f>
        <v>0</v>
      </c>
      <c r="M39" s="203">
        <f>SUMIF('Sch3-Input'!$L$10:$L$310,"Respite Overnight Child",('Sch3-Input'!AA$10:AA$310))</f>
        <v>0</v>
      </c>
      <c r="N39" s="203">
        <f>SUMIF('Sch3-Input'!$L$10:$L$310,"Respite Overnight Child",('Sch3-Input'!AB$10:AB$310))</f>
        <v>0</v>
      </c>
      <c r="O39" s="203">
        <f>SUMIF('Sch3-Input'!$L$10:$L$310,"Respite Overnight Child",('Sch3-Input'!AC$10:AC$310))</f>
        <v>0</v>
      </c>
      <c r="P39" s="203">
        <f>SUMIF('Sch3-Input'!$L$10:$L$310,"Respite Overnight Child",('Sch3-Input'!AD$10:AD$310))</f>
        <v>0</v>
      </c>
      <c r="Q39" s="204">
        <f>SUMIF('Sch3-Input'!$L$10:$L$310,"Respite Overnight Child",('Sch3-Input'!AF$10:AF$310))</f>
        <v>0</v>
      </c>
      <c r="R39" s="204">
        <f>SUMIF('Sch3-Input'!$L$10:$L$310,"Respite Overnight Child",('Sch3-Input'!AG$10:AG$310))</f>
        <v>0</v>
      </c>
      <c r="S39" s="204">
        <f>SUMIF('Sch3-Input'!$L$10:$L$310,"Respite Overnight Child",('Sch3-Input'!AH$10:AH$310))</f>
        <v>0</v>
      </c>
      <c r="T39" s="204">
        <f>SUMIF('Sch3-Input'!$L$10:$L$310,"Respite Overnight Child",('Sch3-Input'!AS$10:AS$310))</f>
        <v>0</v>
      </c>
      <c r="U39" s="204">
        <f>SUMIF('Sch3-Input'!$L$10:$L$310,"Respite Overnight Child",('Sch3-Input'!AT$10:AT$310))</f>
        <v>0</v>
      </c>
      <c r="V39" s="204">
        <f>SUMIF('Sch3-Input'!$L$10:$L$310,"Respite Overnight Child",('Sch3-Input'!AU$10:AU$310))</f>
        <v>0</v>
      </c>
      <c r="W39" s="204">
        <f>SUMIF('Sch3-Input'!$L$10:$L$310,"Respite Overnight Child",('Sch3-Input'!AV$10:AV$310))</f>
        <v>0</v>
      </c>
      <c r="X39" s="205">
        <f>SUMIF('Sch3-Input'!$L$10:$L$310,"Respite Overnight Child",('Sch3-Input'!AW$10:AW$310))</f>
        <v>0</v>
      </c>
      <c r="Z39" s="120" t="b">
        <f t="shared" si="5"/>
        <v>0</v>
      </c>
      <c r="AA39" s="120" t="b">
        <f t="shared" si="1"/>
        <v>0</v>
      </c>
      <c r="AB39" s="120" t="b">
        <f t="shared" si="2"/>
        <v>0</v>
      </c>
      <c r="AD39" s="468">
        <f>+AD36+AD37</f>
        <v>0</v>
      </c>
      <c r="AE39" s="469">
        <f>+AE36+AE37</f>
        <v>0</v>
      </c>
      <c r="AF39" s="469">
        <f>+AF36+AF37</f>
        <v>0</v>
      </c>
      <c r="AG39" s="377" t="s">
        <v>915</v>
      </c>
      <c r="AK39" s="799">
        <f>+G39+F39</f>
        <v>0</v>
      </c>
      <c r="AL39" s="204">
        <f>SUMIF('Sch3-Input'!$L$10:$L$310,"Respite Overnight Child",('Sch3-Input'!AI$10:AI$310))</f>
        <v>0</v>
      </c>
      <c r="AM39" s="204">
        <f>SUMIF('Sch3-Input'!$L$10:$L$310,"Respite Overnight Child",('Sch3-Input'!AJ$10:AJ$310))</f>
        <v>0</v>
      </c>
      <c r="AN39" s="204">
        <f>SUMIF('Sch3-Input'!$L$10:$L$310,"Respite Overnight Child",('Sch3-Input'!AK$10:AK$310))</f>
        <v>0</v>
      </c>
      <c r="AO39" s="204">
        <f>SUMIF('Sch3-Input'!$L$10:$L$310,"Respite Overnight Child",('Sch3-Input'!AL$10:AL$310))</f>
        <v>0</v>
      </c>
      <c r="AP39" s="204">
        <f>SUMIF('Sch3-Input'!$L$10:$L$310,"Respite Overnight Child",('Sch3-Input'!AM$10:AM$310))</f>
        <v>0</v>
      </c>
      <c r="AQ39" s="204">
        <f>SUMIF('Sch3-Input'!$L$10:$L$310,"Respite Overnight Child",('Sch3-Input'!AN$10:AN$310))</f>
        <v>0</v>
      </c>
      <c r="AR39" s="204">
        <f>SUMIF('Sch3-Input'!$L$10:$L$310,"Respite Overnight Child",('Sch3-Input'!AO$10:AO$310))</f>
        <v>0</v>
      </c>
      <c r="AS39" s="204">
        <f>SUMIF('Sch3-Input'!$L$10:$L$310,"Respite Overnight Child",('Sch3-Input'!AP$10:AP$310))</f>
        <v>0</v>
      </c>
      <c r="AT39" s="204">
        <f>SUMIF('Sch3-Input'!$L$10:$L$310,"Respite Overnight Child",('Sch3-Input'!AQ$10:AQ$310))</f>
        <v>0</v>
      </c>
      <c r="AU39" s="204">
        <f>SUMIF('Sch3-Input'!$L$10:$L$310,"Respite Overnight Child",('Sch3-Input'!AR$10:AR$310))</f>
        <v>0</v>
      </c>
    </row>
    <row r="40" spans="1:47" s="124" customFormat="1" ht="15.75" customHeight="1" x14ac:dyDescent="0.25">
      <c r="A40" s="470">
        <f>+'Sch3-Input'!$F$3</f>
        <v>0</v>
      </c>
      <c r="B40" s="523" t="s">
        <v>118</v>
      </c>
      <c r="C40" s="524"/>
      <c r="D40" s="524"/>
      <c r="E40" s="525"/>
      <c r="F40" s="525"/>
      <c r="G40" s="525"/>
      <c r="H40" s="525"/>
      <c r="I40" s="525"/>
      <c r="J40" s="525"/>
      <c r="K40" s="525"/>
      <c r="L40" s="525"/>
      <c r="M40" s="525"/>
      <c r="N40" s="525"/>
      <c r="O40" s="525"/>
      <c r="P40" s="525"/>
      <c r="Q40" s="526"/>
      <c r="R40" s="526"/>
      <c r="S40" s="526"/>
      <c r="T40" s="526"/>
      <c r="U40" s="526"/>
      <c r="V40" s="526"/>
      <c r="W40" s="526"/>
      <c r="X40" s="526"/>
      <c r="Z40" s="120" t="b">
        <f t="shared" si="5"/>
        <v>0</v>
      </c>
      <c r="AA40" s="120" t="b">
        <f t="shared" si="1"/>
        <v>0</v>
      </c>
      <c r="AB40" s="120" t="b">
        <f t="shared" si="2"/>
        <v>0</v>
      </c>
      <c r="AD40" s="524"/>
      <c r="AE40" s="525"/>
      <c r="AF40" s="525"/>
      <c r="AK40" s="799"/>
      <c r="AL40" s="526"/>
      <c r="AM40" s="526"/>
      <c r="AN40" s="526"/>
      <c r="AO40" s="526"/>
      <c r="AP40" s="526"/>
      <c r="AQ40" s="526"/>
      <c r="AR40" s="526"/>
      <c r="AS40" s="526"/>
      <c r="AT40" s="526"/>
      <c r="AU40" s="526"/>
    </row>
    <row r="41" spans="1:47" s="124" customFormat="1" ht="15.75" customHeight="1" x14ac:dyDescent="0.25">
      <c r="A41" s="471"/>
      <c r="B41" s="527" t="s">
        <v>407</v>
      </c>
      <c r="C41" s="524">
        <f>SUMIF('Sch3-Input'!$BA$10:$BA$310,"ID / Respite Day Adult",('Sch3-Input'!P$10:P$310))</f>
        <v>0</v>
      </c>
      <c r="D41" s="524">
        <f>SUMIF('Sch3-Input'!$BA$10:$BA$310,"ID / Respite Day Adult",('Sch3-Input'!Q$10:Q$310))</f>
        <v>0</v>
      </c>
      <c r="E41" s="525">
        <f>SUMIF('Sch3-Input'!$BA$10:$BA$310,"ID / Respite Day Adult",('Sch3-Input'!R$10:R$310))</f>
        <v>0</v>
      </c>
      <c r="F41" s="525">
        <f>SUMIF('Sch3-Input'!$BA$10:$BA$310,"ID / Respite Day Adult",('Sch3-Input'!S$10:S$310))</f>
        <v>0</v>
      </c>
      <c r="G41" s="525">
        <f>SUMIF('Sch3-Input'!$BA$10:$BA$310,"ID / Respite Day Adult",('Sch3-Input'!T$10:T$310))</f>
        <v>0</v>
      </c>
      <c r="H41" s="525">
        <f>SUMIF('Sch3-Input'!$BA$10:$BA$310,"ID / Respite Day Adult",('Sch3-Input'!U$10:U$310))</f>
        <v>0</v>
      </c>
      <c r="I41" s="525">
        <f>SUMIF('Sch3-Input'!$BA$10:$BA$310,"ID / Respite Day Adult",('Sch3-Input'!W$10:W$310))</f>
        <v>0</v>
      </c>
      <c r="J41" s="525">
        <f>SUMIF('Sch3-Input'!$BA$10:$BA$310,"ID / Respite Day Adult",('Sch3-Input'!X$10:X$310))</f>
        <v>0</v>
      </c>
      <c r="K41" s="525">
        <f>SUMIF('Sch3-Input'!$BA$10:$BA$310,"ID / Respite Day Adult",('Sch3-Input'!Y$10:Y$310))</f>
        <v>0</v>
      </c>
      <c r="L41" s="525">
        <f>SUMIF('Sch3-Input'!$BA$10:$BA$310,"ID / Respite Day Adult",('Sch3-Input'!Z$10:Z$310))</f>
        <v>0</v>
      </c>
      <c r="M41" s="525">
        <f>SUMIF('Sch3-Input'!$BA$10:$BA$310,"ID / Respite Day Adult",('Sch3-Input'!AA$10:AA$310))</f>
        <v>0</v>
      </c>
      <c r="N41" s="525">
        <f>SUMIF('Sch3-Input'!$BA$10:$BA$310,"ID / Respite Day Adult",('Sch3-Input'!AB$10:AB$310))</f>
        <v>0</v>
      </c>
      <c r="O41" s="525">
        <f>SUMIF('Sch3-Input'!$BA$10:$BA$310,"ID / Respite Day Adult",('Sch3-Input'!AC$10:AC$310))</f>
        <v>0</v>
      </c>
      <c r="P41" s="525">
        <f>SUMIF('Sch3-Input'!$BA$10:$BA$310,"ID / Respite Day Adult",('Sch3-Input'!AD$10:AD$310))</f>
        <v>0</v>
      </c>
      <c r="Q41" s="526">
        <f>SUMIF('Sch3-Input'!$BA$10:$BA$310,"ID / Respite Day Adult",('Sch3-Input'!AF$10:AF$310))</f>
        <v>0</v>
      </c>
      <c r="R41" s="526">
        <f>SUMIF('Sch3-Input'!$BA$10:$BA$310,"ID / Respite Day Adult",('Sch3-Input'!AG$10:AG$310))</f>
        <v>0</v>
      </c>
      <c r="S41" s="526">
        <f>SUMIF('Sch3-Input'!$BA$10:$BA$310,"ID / Respite Day Adult",('Sch3-Input'!AH$10:AH$310))</f>
        <v>0</v>
      </c>
      <c r="T41" s="526">
        <f>SUMIF('Sch3-Input'!$BA$10:$BA$310,"ID / Respite Day Adult",('Sch3-Input'!AS$10:AS$310))</f>
        <v>0</v>
      </c>
      <c r="U41" s="526">
        <f>SUMIF('Sch3-Input'!$BA$10:$BA$310,"ID / Respite Day Adult",('Sch3-Input'!AT$10:AT$310))</f>
        <v>0</v>
      </c>
      <c r="V41" s="526">
        <f>SUMIF('Sch3-Input'!$BA$10:$BA$310,"ID / Respite Day Adult",('Sch3-Input'!AU$10:AU$310))</f>
        <v>0</v>
      </c>
      <c r="W41" s="526">
        <f>SUMIF('Sch3-Input'!$BA$10:$BA$310,"ID / Respite Day Adult",('Sch3-Input'!AV$10:AV$310))</f>
        <v>0</v>
      </c>
      <c r="X41" s="526">
        <f>SUMIF('Sch3-Input'!$L$10:$L$310,"ID / Respite Day Adult",('Sch3-Input'!AW$10:AW$310))</f>
        <v>0</v>
      </c>
      <c r="Z41" s="120" t="b">
        <f t="shared" si="5"/>
        <v>0</v>
      </c>
      <c r="AA41" s="120" t="b">
        <f t="shared" si="1"/>
        <v>0</v>
      </c>
      <c r="AB41" s="120" t="b">
        <f t="shared" si="2"/>
        <v>0</v>
      </c>
      <c r="AD41" s="524">
        <f>SUMIF('Sch3-Input'!$BB$10:$BB$310,"ID / Respite Day Adult",('Sch3-Input'!P$10:P$310))</f>
        <v>0</v>
      </c>
      <c r="AE41" s="525">
        <f>SUMIF('Sch3-Input'!$BB$10:$BB$310,"ID / Respite Day Adult",('Sch3-Input'!R$10:R$310))</f>
        <v>0</v>
      </c>
      <c r="AF41" s="525">
        <f>SUMIF('Sch3-Input'!$BB$10:$BB$310,"ID / Respite Day Adult",('Sch3-Input'!CE$10:CE$310))</f>
        <v>0</v>
      </c>
      <c r="AK41" s="799"/>
      <c r="AL41" s="526">
        <f>SUMIF('Sch3-Input'!$BA$10:$BA$310,"ID / Respite Day Adult",('Sch3-Input'!AI$10:AI$310))</f>
        <v>0</v>
      </c>
      <c r="AM41" s="526">
        <f>SUMIF('Sch3-Input'!$BA$10:$BA$310,"ID / Respite Day Adult",('Sch3-Input'!AJ$10:AJ$310))</f>
        <v>0</v>
      </c>
      <c r="AN41" s="526">
        <f>SUMIF('Sch3-Input'!$BA$10:$BA$310,"ID / Respite Day Adult",('Sch3-Input'!AK$10:AK$310))</f>
        <v>0</v>
      </c>
      <c r="AO41" s="526">
        <f>SUMIF('Sch3-Input'!$BA$10:$BA$310,"ID / Respite Day Adult",('Sch3-Input'!AL$10:AL$310))</f>
        <v>0</v>
      </c>
      <c r="AP41" s="526">
        <f>SUMIF('Sch3-Input'!$BA$10:$BA$310,"ID / Respite Day Adult",('Sch3-Input'!AM$10:AM$310))</f>
        <v>0</v>
      </c>
      <c r="AQ41" s="526">
        <f>SUMIF('Sch3-Input'!$BA$10:$BA$310,"ID / Respite Day Adult",('Sch3-Input'!AN$10:AN$310))</f>
        <v>0</v>
      </c>
      <c r="AR41" s="526">
        <f>SUMIF('Sch3-Input'!$BA$10:$BA$310,"ID / Respite Day Adult",('Sch3-Input'!AO$10:AO$310))</f>
        <v>0</v>
      </c>
      <c r="AS41" s="526">
        <f>SUMIF('Sch3-Input'!$BA$10:$BA$310,"ID / Respite Day Adult",('Sch3-Input'!AP$10:AP$310))</f>
        <v>0</v>
      </c>
      <c r="AT41" s="526">
        <f>SUMIF('Sch3-Input'!$BA$10:$BA$310,"ID / Respite Day Adult",('Sch3-Input'!AQ$10:AQ$310))</f>
        <v>0</v>
      </c>
      <c r="AU41" s="526">
        <f>SUMIF('Sch3-Input'!$BA$10:$BA$310,"ID / Respite Day Adult",('Sch3-Input'!AR$10:AR$310))</f>
        <v>0</v>
      </c>
    </row>
    <row r="42" spans="1:47" s="124" customFormat="1" ht="15.75" customHeight="1" x14ac:dyDescent="0.25">
      <c r="A42" s="471"/>
      <c r="B42" s="527" t="s">
        <v>408</v>
      </c>
      <c r="C42" s="524">
        <f>SUMIF('Sch3-Input'!$BA$10:$BA$310,"P&amp;S / Respite Day Adult",('Sch3-Input'!P$10:P$310))</f>
        <v>0</v>
      </c>
      <c r="D42" s="524">
        <f>SUMIF('Sch3-Input'!$BA$10:$BA$310,"P&amp;S / Respite Day Adult",('Sch3-Input'!Q$10:Q$310))</f>
        <v>0</v>
      </c>
      <c r="E42" s="525">
        <f>SUMIF('Sch3-Input'!$BA$10:$BA$310,"P&amp;S / Respite Day Adult",('Sch3-Input'!R$10:R$310))</f>
        <v>0</v>
      </c>
      <c r="F42" s="525">
        <f>SUMIF('Sch3-Input'!$BA$10:$BA$310,"P&amp;S / Respite Day Adult",('Sch3-Input'!S$10:S$310))</f>
        <v>0</v>
      </c>
      <c r="G42" s="525">
        <f>SUMIF('Sch3-Input'!$BA$10:$BA$310,"P&amp;S / Respite Day Adult",('Sch3-Input'!T$10:T$310))</f>
        <v>0</v>
      </c>
      <c r="H42" s="525">
        <f>SUMIF('Sch3-Input'!$BA$10:$BA$310,"P&amp;S / Respite Day Adult",('Sch3-Input'!U$10:U$310))</f>
        <v>0</v>
      </c>
      <c r="I42" s="525">
        <f>SUMIF('Sch3-Input'!$BA$10:$BA$310,"P&amp;S / Respite Day Adult",('Sch3-Input'!W$10:W$310))</f>
        <v>0</v>
      </c>
      <c r="J42" s="525">
        <f>SUMIF('Sch3-Input'!$BA$10:$BA$310,"P&amp;S / Respite Day Adult",('Sch3-Input'!X$10:X$310))</f>
        <v>0</v>
      </c>
      <c r="K42" s="525">
        <f>SUMIF('Sch3-Input'!$BA$10:$BA$310,"P&amp;S / Respite Day Adult",('Sch3-Input'!Y$10:Y$310))</f>
        <v>0</v>
      </c>
      <c r="L42" s="525">
        <f>SUMIF('Sch3-Input'!$BA$10:$BA$310,"P&amp;S / Respite Day Adult",('Sch3-Input'!Z$10:Z$310))</f>
        <v>0</v>
      </c>
      <c r="M42" s="525">
        <f>SUMIF('Sch3-Input'!$BA$10:$BA$310,"P&amp;S / Respite Day Adult",('Sch3-Input'!AA$10:AA$310))</f>
        <v>0</v>
      </c>
      <c r="N42" s="525">
        <f>SUMIF('Sch3-Input'!$BA$10:$BA$310,"P&amp;S / Respite Day Adult",('Sch3-Input'!AB$10:AB$310))</f>
        <v>0</v>
      </c>
      <c r="O42" s="525">
        <f>SUMIF('Sch3-Input'!$BA$10:$BA$310,"P&amp;S / Respite Day Adult",('Sch3-Input'!AC$10:AC$310))</f>
        <v>0</v>
      </c>
      <c r="P42" s="525">
        <f>SUMIF('Sch3-Input'!$BA$10:$BA$310,"P&amp;S / Respite Day Adult",('Sch3-Input'!AD$10:AD$310))</f>
        <v>0</v>
      </c>
      <c r="Q42" s="526">
        <f>SUMIF('Sch3-Input'!$BA$10:$BA$310,"P&amp;S / Respite Day Adult",('Sch3-Input'!AF$10:AF$310))</f>
        <v>0</v>
      </c>
      <c r="R42" s="526">
        <f>SUMIF('Sch3-Input'!$BA$10:$BA$310,"P&amp;S / Respite Day Adult",('Sch3-Input'!AG$10:AG$310))</f>
        <v>0</v>
      </c>
      <c r="S42" s="526">
        <f>SUMIF('Sch3-Input'!$BA$10:$BA$310,"P&amp;S / Respite Day Adult",('Sch3-Input'!AH$10:AH$310))</f>
        <v>0</v>
      </c>
      <c r="T42" s="526">
        <f>SUMIF('Sch3-Input'!$BA$10:$BA$310,"P&amp;S / Respite Day Adult",('Sch3-Input'!AS$10:AS$310))</f>
        <v>0</v>
      </c>
      <c r="U42" s="526">
        <f>SUMIF('Sch3-Input'!$BA$10:$BA$310,"P&amp;S / Respite Day Adult",('Sch3-Input'!AT$10:AT$310))</f>
        <v>0</v>
      </c>
      <c r="V42" s="526">
        <f>SUMIF('Sch3-Input'!$BA$10:$BA$310,"P&amp;S / Respite Day Adult",('Sch3-Input'!AU$10:AU$310))</f>
        <v>0</v>
      </c>
      <c r="W42" s="526">
        <f>SUMIF('Sch3-Input'!$BA$10:$BA$310,"P&amp;S / Respite Day Adult",('Sch3-Input'!AV$10:AV$310))</f>
        <v>0</v>
      </c>
      <c r="X42" s="526">
        <f>SUMIF('Sch3-Input'!$L$10:$L$310,"P&amp;S / Respite Day Adult",('Sch3-Input'!AW$10:AW$310))</f>
        <v>0</v>
      </c>
      <c r="Z42" s="120" t="b">
        <f t="shared" si="5"/>
        <v>0</v>
      </c>
      <c r="AA42" s="120" t="b">
        <f t="shared" si="1"/>
        <v>0</v>
      </c>
      <c r="AB42" s="120" t="b">
        <f t="shared" si="2"/>
        <v>0</v>
      </c>
      <c r="AD42" s="524">
        <f>SUMIF('Sch3-Input'!$BB$10:$BB$310,"P&amp;S / Respite Day Adult",('Sch3-Input'!P$10:P$310))</f>
        <v>0</v>
      </c>
      <c r="AE42" s="525">
        <f>SUMIF('Sch3-Input'!$BB$10:$BB$310,"P&amp;S / Respite Day Adult",('Sch3-Input'!R$10:R$310))</f>
        <v>0</v>
      </c>
      <c r="AF42" s="525">
        <f>SUMIF('Sch3-Input'!$BB$10:$BB$310,"P&amp;S / Respite Day Adult",('Sch3-Input'!CE$10:CE$310))</f>
        <v>0</v>
      </c>
      <c r="AK42" s="799"/>
      <c r="AL42" s="526">
        <f>SUMIF('Sch3-Input'!$BA$10:$BA$310,"P&amp;S / Respite Day Adult",('Sch3-Input'!AI$10:AI$310))</f>
        <v>0</v>
      </c>
      <c r="AM42" s="526">
        <f>SUMIF('Sch3-Input'!$BA$10:$BA$310,"P&amp;S / Respite Day Adult",('Sch3-Input'!AJ$10:AJ$310))</f>
        <v>0</v>
      </c>
      <c r="AN42" s="526">
        <f>SUMIF('Sch3-Input'!$BA$10:$BA$310,"P&amp;S / Respite Day Adult",('Sch3-Input'!AK$10:AK$310))</f>
        <v>0</v>
      </c>
      <c r="AO42" s="526">
        <f>SUMIF('Sch3-Input'!$BA$10:$BA$310,"P&amp;S / Respite Day Adult",('Sch3-Input'!AL$10:AL$310))</f>
        <v>0</v>
      </c>
      <c r="AP42" s="526">
        <f>SUMIF('Sch3-Input'!$BA$10:$BA$310,"P&amp;S / Respite Day Adult",('Sch3-Input'!AM$10:AM$310))</f>
        <v>0</v>
      </c>
      <c r="AQ42" s="526">
        <f>SUMIF('Sch3-Input'!$BA$10:$BA$310,"P&amp;S / Respite Day Adult",('Sch3-Input'!AN$10:AN$310))</f>
        <v>0</v>
      </c>
      <c r="AR42" s="526">
        <f>SUMIF('Sch3-Input'!$BA$10:$BA$310,"P&amp;S / Respite Day Adult",('Sch3-Input'!AO$10:AO$310))</f>
        <v>0</v>
      </c>
      <c r="AS42" s="526">
        <f>SUMIF('Sch3-Input'!$BA$10:$BA$310,"P&amp;S / Respite Day Adult",('Sch3-Input'!AP$10:AP$310))</f>
        <v>0</v>
      </c>
      <c r="AT42" s="526">
        <f>SUMIF('Sch3-Input'!$BA$10:$BA$310,"P&amp;S / Respite Day Adult",('Sch3-Input'!AQ$10:AQ$310))</f>
        <v>0</v>
      </c>
      <c r="AU42" s="526">
        <f>SUMIF('Sch3-Input'!$BA$10:$BA$310,"P&amp;S / Respite Day Adult",('Sch3-Input'!AR$10:AR$310))</f>
        <v>0</v>
      </c>
    </row>
    <row r="43" spans="1:47" s="124" customFormat="1" ht="15.75" customHeight="1" thickBot="1" x14ac:dyDescent="0.3">
      <c r="A43" s="471"/>
      <c r="B43" s="528" t="s">
        <v>409</v>
      </c>
      <c r="C43" s="529">
        <f>SUMIF('Sch3-Input'!$BA$10:$BA$310,"Mixed / Respite Day Adult",('Sch3-Input'!P$10:P$310))</f>
        <v>0</v>
      </c>
      <c r="D43" s="529">
        <f>SUMIF('Sch3-Input'!$BA$10:$BA$310,"Mixed / Respite Day Adult",('Sch3-Input'!Q$10:Q$310))</f>
        <v>0</v>
      </c>
      <c r="E43" s="530">
        <f>SUMIF('Sch3-Input'!$BA$10:$BA$310,"Mixed / Respite Day Adult",('Sch3-Input'!R$10:R$310))</f>
        <v>0</v>
      </c>
      <c r="F43" s="530">
        <f>SUMIF('Sch3-Input'!$BA$10:$BA$310,"Mixed / Respite Day Adult",('Sch3-Input'!S$10:S$310))</f>
        <v>0</v>
      </c>
      <c r="G43" s="530">
        <f>SUMIF('Sch3-Input'!$BA$10:$BA$310,"Mixed / Respite Day Adult",('Sch3-Input'!T$10:T$310))</f>
        <v>0</v>
      </c>
      <c r="H43" s="530">
        <f>SUMIF('Sch3-Input'!$BA$10:$BA$310,"Mixed / Respite Day Adult",('Sch3-Input'!U$10:U$310))</f>
        <v>0</v>
      </c>
      <c r="I43" s="530">
        <f>SUMIF('Sch3-Input'!$BA$10:$BA$310,"Mixed / Respite Day Adult",('Sch3-Input'!W$10:W$310))</f>
        <v>0</v>
      </c>
      <c r="J43" s="530">
        <f>SUMIF('Sch3-Input'!$BA$10:$BA$310,"Mixed / Respite Day Adult",('Sch3-Input'!X$10:X$310))</f>
        <v>0</v>
      </c>
      <c r="K43" s="530">
        <f>SUMIF('Sch3-Input'!$BA$10:$BA$310,"Mixed / Respite Day Adult",('Sch3-Input'!Y$10:Y$310))</f>
        <v>0</v>
      </c>
      <c r="L43" s="530">
        <f>SUMIF('Sch3-Input'!$BA$10:$BA$310,"Mixed / Respite Day Adult",('Sch3-Input'!Z$10:Z$310))</f>
        <v>0</v>
      </c>
      <c r="M43" s="530">
        <f>SUMIF('Sch3-Input'!$BA$10:$BA$310,"Mixed / Respite Day Adult",('Sch3-Input'!AA$10:AA$310))</f>
        <v>0</v>
      </c>
      <c r="N43" s="530">
        <f>SUMIF('Sch3-Input'!$BA$10:$BA$310,"Mixed / Respite Day Adult",('Sch3-Input'!AB$10:AB$310))</f>
        <v>0</v>
      </c>
      <c r="O43" s="530">
        <f>SUMIF('Sch3-Input'!$BA$10:$BA$310,"Mixed / Respite Day Adult",('Sch3-Input'!AC$10:AC$310))</f>
        <v>0</v>
      </c>
      <c r="P43" s="530">
        <f>SUMIF('Sch3-Input'!$BA$10:$BA$310,"Mixed / Respite Day Adult",('Sch3-Input'!AD$10:AD$310))</f>
        <v>0</v>
      </c>
      <c r="Q43" s="531">
        <f>SUMIF('Sch3-Input'!$BA$10:$BA$310,"Mixed / Respite Day Adult",('Sch3-Input'!AF$10:AF$310))</f>
        <v>0</v>
      </c>
      <c r="R43" s="531">
        <f>SUMIF('Sch3-Input'!$BA$10:$BA$310,"Mixed / Respite Day Adult",('Sch3-Input'!AG$10:AG$310))</f>
        <v>0</v>
      </c>
      <c r="S43" s="531">
        <f>SUMIF('Sch3-Input'!$BA$10:$BA$310,"Mixed / Respite Day Adult",('Sch3-Input'!AH$10:AH$310))</f>
        <v>0</v>
      </c>
      <c r="T43" s="531">
        <f>SUMIF('Sch3-Input'!$BA$10:$BA$310,"Mixed / Respite Day Adult",('Sch3-Input'!AS$10:AS$310))</f>
        <v>0</v>
      </c>
      <c r="U43" s="531">
        <f>SUMIF('Sch3-Input'!$BA$10:$BA$310,"Mixed / Respite Day Adult",('Sch3-Input'!AT$10:AT$310))</f>
        <v>0</v>
      </c>
      <c r="V43" s="531">
        <f>SUMIF('Sch3-Input'!$BA$10:$BA$310,"Mixed / Respite Day Adult",('Sch3-Input'!AU$10:AU$310))</f>
        <v>0</v>
      </c>
      <c r="W43" s="531">
        <f>SUMIF('Sch3-Input'!$BA$10:$BA$310,"Mixed / Respite Day Adult",('Sch3-Input'!AV$10:AV$310))</f>
        <v>0</v>
      </c>
      <c r="X43" s="531">
        <f>SUMIF('Sch3-Input'!$L$10:$L$310,"Mixed / Respite Day Adult",('Sch3-Input'!AW$10:AW$310))</f>
        <v>0</v>
      </c>
      <c r="Z43" s="120" t="b">
        <f t="shared" si="5"/>
        <v>0</v>
      </c>
      <c r="AA43" s="120" t="b">
        <f t="shared" si="1"/>
        <v>0</v>
      </c>
      <c r="AB43" s="120" t="b">
        <f t="shared" si="2"/>
        <v>0</v>
      </c>
      <c r="AD43" s="529"/>
      <c r="AE43" s="530"/>
      <c r="AF43" s="530"/>
      <c r="AK43" s="799"/>
      <c r="AL43" s="531">
        <f>SUMIF('Sch3-Input'!$BA$10:$BA$310,"Mixed / Respite Day Adult",('Sch3-Input'!AI$10:AI$310))</f>
        <v>0</v>
      </c>
      <c r="AM43" s="531">
        <f>SUMIF('Sch3-Input'!$BA$10:$BA$310,"Mixed / Respite Day Adult",('Sch3-Input'!AJ$10:AJ$310))</f>
        <v>0</v>
      </c>
      <c r="AN43" s="531">
        <f>SUMIF('Sch3-Input'!$BA$10:$BA$310,"Mixed / Respite Day Adult",('Sch3-Input'!AK$10:AK$310))</f>
        <v>0</v>
      </c>
      <c r="AO43" s="531">
        <f>SUMIF('Sch3-Input'!$BA$10:$BA$310,"Mixed / Respite Day Adult",('Sch3-Input'!AL$10:AL$310))</f>
        <v>0</v>
      </c>
      <c r="AP43" s="531">
        <f>SUMIF('Sch3-Input'!$BA$10:$BA$310,"Mixed / Respite Day Adult",('Sch3-Input'!AM$10:AM$310))</f>
        <v>0</v>
      </c>
      <c r="AQ43" s="531">
        <f>SUMIF('Sch3-Input'!$BA$10:$BA$310,"Mixed / Respite Day Adult",('Sch3-Input'!AN$10:AN$310))</f>
        <v>0</v>
      </c>
      <c r="AR43" s="531">
        <f>SUMIF('Sch3-Input'!$BA$10:$BA$310,"Mixed / Respite Day Adult",('Sch3-Input'!AO$10:AO$310))</f>
        <v>0</v>
      </c>
      <c r="AS43" s="531">
        <f>SUMIF('Sch3-Input'!$BA$10:$BA$310,"Mixed / Respite Day Adult",('Sch3-Input'!AP$10:AP$310))</f>
        <v>0</v>
      </c>
      <c r="AT43" s="531">
        <f>SUMIF('Sch3-Input'!$BA$10:$BA$310,"Mixed / Respite Day Adult",('Sch3-Input'!AQ$10:AQ$310))</f>
        <v>0</v>
      </c>
      <c r="AU43" s="531">
        <f>SUMIF('Sch3-Input'!$BA$10:$BA$310,"Mixed / Respite Day Adult",('Sch3-Input'!AR$10:AR$310))</f>
        <v>0</v>
      </c>
    </row>
    <row r="44" spans="1:47" s="124" customFormat="1" ht="15.75" customHeight="1" thickBot="1" x14ac:dyDescent="0.3">
      <c r="A44" s="472">
        <f>+'Sch3-Input'!$F$3</f>
        <v>0</v>
      </c>
      <c r="B44" s="532" t="s">
        <v>116</v>
      </c>
      <c r="C44" s="533">
        <f>SUMIF('Sch3-Input'!$L$10:$L$310,"Respite Day Adult",('Sch3-Input'!P$10:P$310))</f>
        <v>0</v>
      </c>
      <c r="D44" s="533">
        <f>SUMIF('Sch3-Input'!$L$10:$L$310,"Respite Day Adult",('Sch3-Input'!Q$10:Q$310))</f>
        <v>0</v>
      </c>
      <c r="E44" s="534">
        <f>SUMIF('Sch3-Input'!$L$10:$L$310,"Respite Day Adult",('Sch3-Input'!R$10:R$310))</f>
        <v>0</v>
      </c>
      <c r="F44" s="534">
        <f>SUMIF('Sch3-Input'!$L$10:$L$310,"Respite Day Adult",('Sch3-Input'!S$10:S$310))</f>
        <v>0</v>
      </c>
      <c r="G44" s="534">
        <f>SUMIF('Sch3-Input'!$L$10:$L$310,"Respite Day Adult",('Sch3-Input'!T$10:T$310))</f>
        <v>0</v>
      </c>
      <c r="H44" s="534">
        <f>SUMIF('Sch3-Input'!$L$10:$L$310,"Respite Day Adult",('Sch3-Input'!U$10:U$310))</f>
        <v>0</v>
      </c>
      <c r="I44" s="534">
        <f>SUMIF('Sch3-Input'!$L$10:$L$310,"Respite Day Adult",('Sch3-Input'!W$10:W$310))</f>
        <v>0</v>
      </c>
      <c r="J44" s="534">
        <f>SUMIF('Sch3-Input'!$L$10:$L$310,"Respite Day Adult",('Sch3-Input'!X$10:X$310))</f>
        <v>0</v>
      </c>
      <c r="K44" s="534">
        <f>SUMIF('Sch3-Input'!$L$10:$L$310,"Respite Day Adult",('Sch3-Input'!Y$10:Y$310))</f>
        <v>0</v>
      </c>
      <c r="L44" s="534">
        <f>SUMIF('Sch3-Input'!$L$10:$L$310,"Respite Day Adult",('Sch3-Input'!Z$10:Z$310))</f>
        <v>0</v>
      </c>
      <c r="M44" s="534">
        <f>SUMIF('Sch3-Input'!$L$10:$L$310,"Respite Day Adult",('Sch3-Input'!AA$10:AA$310))</f>
        <v>0</v>
      </c>
      <c r="N44" s="534">
        <f>SUMIF('Sch3-Input'!$L$10:$L$310,"Respite Day Adult",('Sch3-Input'!AB$10:AB$310))</f>
        <v>0</v>
      </c>
      <c r="O44" s="534">
        <f>SUMIF('Sch3-Input'!$L$10:$L$310,"Respite Day Adult",('Sch3-Input'!AC$10:AC$310))</f>
        <v>0</v>
      </c>
      <c r="P44" s="534">
        <f>SUMIF('Sch3-Input'!$L$10:$L$310,"Respite Day Adult",('Sch3-Input'!AD$10:AD$310))</f>
        <v>0</v>
      </c>
      <c r="Q44" s="535">
        <f>SUMIF('Sch3-Input'!$L$10:$L$310,"Respite Day Adult",('Sch3-Input'!AF$10:AF$310))</f>
        <v>0</v>
      </c>
      <c r="R44" s="535">
        <f>SUMIF('Sch3-Input'!$L$10:$L$310,"Respite Day Adult",('Sch3-Input'!AG$10:AG$310))</f>
        <v>0</v>
      </c>
      <c r="S44" s="535">
        <f>SUMIF('Sch3-Input'!$L$10:$L$310,"Respite Day Adult",('Sch3-Input'!AH$10:AH$310))</f>
        <v>0</v>
      </c>
      <c r="T44" s="535">
        <f>SUMIF('Sch3-Input'!$L$10:$L$310,"Respite Day Adult",('Sch3-Input'!AS$10:AS$310))</f>
        <v>0</v>
      </c>
      <c r="U44" s="535">
        <f>SUMIF('Sch3-Input'!$L$10:$L$310,"Respite Day Adult",('Sch3-Input'!AT$10:AT$310))</f>
        <v>0</v>
      </c>
      <c r="V44" s="535">
        <f>SUMIF('Sch3-Input'!$L$10:$L$310,"Respite Day Adult",('Sch3-Input'!AU$10:AU$310))</f>
        <v>0</v>
      </c>
      <c r="W44" s="535">
        <f>SUMIF('Sch3-Input'!$L$10:$L$310,"Respite Day Adult",('Sch3-Input'!AV$10:AV$310))</f>
        <v>0</v>
      </c>
      <c r="X44" s="536">
        <f>SUMIF('Sch3-Input'!$L$10:$L$310,"Respite Day Adult",('Sch3-Input'!AW$10:AW$310))</f>
        <v>0</v>
      </c>
      <c r="Z44" s="120" t="b">
        <f t="shared" si="5"/>
        <v>0</v>
      </c>
      <c r="AA44" s="120" t="b">
        <f t="shared" si="1"/>
        <v>0</v>
      </c>
      <c r="AB44" s="120" t="b">
        <f t="shared" si="2"/>
        <v>0</v>
      </c>
      <c r="AD44" s="533">
        <f>+AD41+AD42</f>
        <v>0</v>
      </c>
      <c r="AE44" s="533">
        <f>+AE41+AE42</f>
        <v>0</v>
      </c>
      <c r="AF44" s="533">
        <f>+AF41+AF42</f>
        <v>0</v>
      </c>
      <c r="AG44" s="197">
        <f>SUMIF('Sch3-Input'!$BB$10:$BB$310,"Mixed / Respite day Adults",('Sch3-Input'!P$10:P$310))</f>
        <v>0</v>
      </c>
      <c r="AH44" s="198">
        <f>SUMIF('Sch3-Input'!$BB$10:$BB$310,"Mixed / Respite day Adults",('Sch3-Input'!R$10:R$310))</f>
        <v>0</v>
      </c>
      <c r="AI44" s="198">
        <f>SUMIF('Sch3-Input'!$BB$10:$BB$310,"Mixed / Respite day Adults",('Sch3-Input'!AD$10:AD$310))</f>
        <v>0</v>
      </c>
      <c r="AJ44" s="124" t="s">
        <v>1175</v>
      </c>
      <c r="AK44" s="799"/>
      <c r="AL44" s="535">
        <f>SUMIF('Sch3-Input'!$L$10:$L$310,"Respite Day Adult",('Sch3-Input'!AI$10:AI$310))</f>
        <v>0</v>
      </c>
      <c r="AM44" s="535">
        <f>SUMIF('Sch3-Input'!$L$10:$L$310,"Respite Day Adult",('Sch3-Input'!AJ$10:AJ$310))</f>
        <v>0</v>
      </c>
      <c r="AN44" s="535">
        <f>SUMIF('Sch3-Input'!$L$10:$L$310,"Respite Day Adult",('Sch3-Input'!AK$10:AK$310))</f>
        <v>0</v>
      </c>
      <c r="AO44" s="535">
        <f>SUMIF('Sch3-Input'!$L$10:$L$310,"Respite Day Adult",('Sch3-Input'!AL$10:AL$310))</f>
        <v>0</v>
      </c>
      <c r="AP44" s="535">
        <f>SUMIF('Sch3-Input'!$L$10:$L$310,"Respite Day Adult",('Sch3-Input'!AM$10:AM$310))</f>
        <v>0</v>
      </c>
      <c r="AQ44" s="535">
        <f>SUMIF('Sch3-Input'!$L$10:$L$310,"Respite Day Adult",('Sch3-Input'!AN$10:AN$310))</f>
        <v>0</v>
      </c>
      <c r="AR44" s="535">
        <f>SUMIF('Sch3-Input'!$L$10:$L$310,"Respite Day Adult",('Sch3-Input'!AO$10:AO$310))</f>
        <v>0</v>
      </c>
      <c r="AS44" s="535">
        <f>SUMIF('Sch3-Input'!$L$10:$L$310,"Respite Day Adult",('Sch3-Input'!AP$10:AP$310))</f>
        <v>0</v>
      </c>
      <c r="AT44" s="535">
        <f>SUMIF('Sch3-Input'!$L$10:$L$310,"Respite Day Adult",('Sch3-Input'!AQ$10:AQ$310))</f>
        <v>0</v>
      </c>
      <c r="AU44" s="535">
        <f>SUMIF('Sch3-Input'!$L$10:$L$310,"Respite Day Adult",('Sch3-Input'!AR$10:AR$310))</f>
        <v>0</v>
      </c>
    </row>
    <row r="45" spans="1:47" s="124" customFormat="1" ht="15.75" customHeight="1" x14ac:dyDescent="0.25">
      <c r="A45" s="470">
        <f>+'Sch3-Input'!$F$3</f>
        <v>0</v>
      </c>
      <c r="B45" s="523" t="s">
        <v>907</v>
      </c>
      <c r="C45" s="524"/>
      <c r="D45" s="524"/>
      <c r="E45" s="525"/>
      <c r="F45" s="525"/>
      <c r="G45" s="525"/>
      <c r="H45" s="525"/>
      <c r="I45" s="525"/>
      <c r="J45" s="525"/>
      <c r="K45" s="525"/>
      <c r="L45" s="525"/>
      <c r="M45" s="525"/>
      <c r="N45" s="525"/>
      <c r="O45" s="525"/>
      <c r="P45" s="525"/>
      <c r="Q45" s="526"/>
      <c r="R45" s="526"/>
      <c r="S45" s="526"/>
      <c r="T45" s="526"/>
      <c r="U45" s="526"/>
      <c r="V45" s="526"/>
      <c r="W45" s="526"/>
      <c r="X45" s="526"/>
      <c r="Z45" s="120" t="b">
        <f t="shared" si="5"/>
        <v>0</v>
      </c>
      <c r="AA45" s="120" t="b">
        <f t="shared" si="1"/>
        <v>0</v>
      </c>
      <c r="AB45" s="120" t="b">
        <f t="shared" si="2"/>
        <v>0</v>
      </c>
      <c r="AD45" s="524"/>
      <c r="AE45" s="525"/>
      <c r="AF45" s="525"/>
      <c r="AG45" s="377" t="s">
        <v>915</v>
      </c>
      <c r="AK45" s="799">
        <f>+G45+F45</f>
        <v>0</v>
      </c>
      <c r="AL45" s="526"/>
      <c r="AM45" s="526"/>
      <c r="AN45" s="526"/>
      <c r="AO45" s="526"/>
      <c r="AP45" s="526"/>
      <c r="AQ45" s="526"/>
      <c r="AR45" s="526"/>
      <c r="AS45" s="526"/>
      <c r="AT45" s="526"/>
      <c r="AU45" s="526"/>
    </row>
    <row r="46" spans="1:47" s="124" customFormat="1" ht="15.75" customHeight="1" x14ac:dyDescent="0.25">
      <c r="A46" s="471"/>
      <c r="B46" s="527" t="s">
        <v>407</v>
      </c>
      <c r="C46" s="524">
        <f>SUMIF('Sch3-Input'!$BA$10:$BA$310,"ID / Respite Day Child",('Sch3-Input'!P$10:P$310))</f>
        <v>0</v>
      </c>
      <c r="D46" s="524">
        <f>SUMIF('Sch3-Input'!$BA$10:$BA$310,"ID / Respite Day Child",('Sch3-Input'!Q$10:Q$310))</f>
        <v>0</v>
      </c>
      <c r="E46" s="525">
        <f>SUMIF('Sch3-Input'!$BA$10:$BA$310,"ID / Respite Day Child",('Sch3-Input'!R$10:R$310))</f>
        <v>0</v>
      </c>
      <c r="F46" s="525">
        <f>SUMIF('Sch3-Input'!$BA$10:$BA$310,"ID / Respite Day Child",('Sch3-Input'!S$10:S$310))</f>
        <v>0</v>
      </c>
      <c r="G46" s="525">
        <f>SUMIF('Sch3-Input'!$BA$10:$BA$310,"ID / Respite Day Child",('Sch3-Input'!T$10:T$310))</f>
        <v>0</v>
      </c>
      <c r="H46" s="525">
        <f>SUMIF('Sch3-Input'!$BA$10:$BA$310,"ID / Respite Day Child",('Sch3-Input'!U$10:U$310))</f>
        <v>0</v>
      </c>
      <c r="I46" s="525">
        <f>SUMIF('Sch3-Input'!$BA$10:$BA$310,"ID / Respite Day Child",('Sch3-Input'!W$10:W$310))</f>
        <v>0</v>
      </c>
      <c r="J46" s="525">
        <f>SUMIF('Sch3-Input'!$BA$10:$BA$310,"ID / Respite Day Child",('Sch3-Input'!X$10:X$310))</f>
        <v>0</v>
      </c>
      <c r="K46" s="525">
        <f>SUMIF('Sch3-Input'!$BA$10:$BA$310,"ID / Respite Day Child",('Sch3-Input'!Y$10:Y$310))</f>
        <v>0</v>
      </c>
      <c r="L46" s="525">
        <f>SUMIF('Sch3-Input'!$BA$10:$BA$310,"ID / Respite Day Child",('Sch3-Input'!Z$10:Z$310))</f>
        <v>0</v>
      </c>
      <c r="M46" s="525">
        <f>SUMIF('Sch3-Input'!$BA$10:$BA$310,"ID / Respite Day Child",('Sch3-Input'!AA$10:AA$310))</f>
        <v>0</v>
      </c>
      <c r="N46" s="525">
        <f>SUMIF('Sch3-Input'!$BA$10:$BA$310,"ID / Respite Day Child",('Sch3-Input'!AB$10:AB$310))</f>
        <v>0</v>
      </c>
      <c r="O46" s="525">
        <f>SUMIF('Sch3-Input'!$BA$10:$BA$310,"ID / Respite Day Child",('Sch3-Input'!AC$10:AC$310))</f>
        <v>0</v>
      </c>
      <c r="P46" s="525">
        <f>SUMIF('Sch3-Input'!$BA$10:$BA$310,"ID / Respite Day Child",('Sch3-Input'!AD$10:AD$310))</f>
        <v>0</v>
      </c>
      <c r="Q46" s="526">
        <f>SUMIF('Sch3-Input'!$BA$10:$BA$310,"ID / Respite Day Child",('Sch3-Input'!AF$10:AF$310))</f>
        <v>0</v>
      </c>
      <c r="R46" s="526">
        <f>SUMIF('Sch3-Input'!$BA$10:$BA$310,"ID / Respite Day Child",('Sch3-Input'!AG$10:AG$310))</f>
        <v>0</v>
      </c>
      <c r="S46" s="526">
        <f>SUMIF('Sch3-Input'!$BA$10:$BA$310,"ID / Respite Day Child",('Sch3-Input'!AH$10:AH$310))</f>
        <v>0</v>
      </c>
      <c r="T46" s="526">
        <f>SUMIF('Sch3-Input'!$BA$10:$BA$310,"ID / Respite Day Child",('Sch3-Input'!AS$10:AS$310))</f>
        <v>0</v>
      </c>
      <c r="U46" s="526">
        <f>SUMIF('Sch3-Input'!$BA$10:$BA$310,"ID / Respite Day Child",('Sch3-Input'!AT$10:AT$310))</f>
        <v>0</v>
      </c>
      <c r="V46" s="526">
        <f>SUMIF('Sch3-Input'!$BA$10:$BA$310,"ID / Respite Day Child",('Sch3-Input'!AU$10:AU$310))</f>
        <v>0</v>
      </c>
      <c r="W46" s="526">
        <f>SUMIF('Sch3-Input'!$BA$10:$BA$310,"ID / Respite Day Child",('Sch3-Input'!AV$10:AV$310))</f>
        <v>0</v>
      </c>
      <c r="X46" s="526">
        <f>SUMIF('Sch3-Input'!$L$10:$L$310,"ID / Respite Day Child",('Sch3-Input'!AW$10:AW$310))</f>
        <v>0</v>
      </c>
      <c r="Z46" s="120" t="b">
        <f t="shared" si="5"/>
        <v>0</v>
      </c>
      <c r="AA46" s="120" t="b">
        <f t="shared" si="1"/>
        <v>0</v>
      </c>
      <c r="AB46" s="120" t="b">
        <f t="shared" si="2"/>
        <v>0</v>
      </c>
      <c r="AD46" s="524">
        <f>SUMIF('Sch3-Input'!$BB$10:$BB$310,"ID / Respite Day Child",('Sch3-Input'!P$10:P$310))</f>
        <v>0</v>
      </c>
      <c r="AE46" s="525">
        <f>SUMIF('Sch3-Input'!$BB$10:$BB$310,"ID / Respite Day Child",('Sch3-Input'!R$10:R$310))</f>
        <v>0</v>
      </c>
      <c r="AF46" s="525">
        <f>SUMIF('Sch3-Input'!$BB$10:$BB$310,"ID / Respite Day Child",('Sch3-Input'!CE$10:CE$310))</f>
        <v>0</v>
      </c>
      <c r="AK46" s="799"/>
      <c r="AL46" s="526">
        <f>SUMIF('Sch3-Input'!$BA$10:$BA$310,"ID / Respite Day Child",('Sch3-Input'!AI$10:AI$310))</f>
        <v>0</v>
      </c>
      <c r="AM46" s="526">
        <f>SUMIF('Sch3-Input'!$BA$10:$BA$310,"ID / Respite Day Child",('Sch3-Input'!AJ$10:AJ$310))</f>
        <v>0</v>
      </c>
      <c r="AN46" s="526">
        <f>SUMIF('Sch3-Input'!$BA$10:$BA$310,"ID / Respite Day Child",('Sch3-Input'!AK$10:AK$310))</f>
        <v>0</v>
      </c>
      <c r="AO46" s="526">
        <f>SUMIF('Sch3-Input'!$BA$10:$BA$310,"ID / Respite Day Child",('Sch3-Input'!AL$10:AL$310))</f>
        <v>0</v>
      </c>
      <c r="AP46" s="526">
        <f>SUMIF('Sch3-Input'!$BA$10:$BA$310,"ID / Respite Day Child",('Sch3-Input'!AM$10:AM$310))</f>
        <v>0</v>
      </c>
      <c r="AQ46" s="526">
        <f>SUMIF('Sch3-Input'!$BA$10:$BA$310,"ID / Respite Day Child",('Sch3-Input'!AN$10:AN$310))</f>
        <v>0</v>
      </c>
      <c r="AR46" s="526">
        <f>SUMIF('Sch3-Input'!$BA$10:$BA$310,"ID / Respite Day Child",('Sch3-Input'!AO$10:AO$310))</f>
        <v>0</v>
      </c>
      <c r="AS46" s="526">
        <f>SUMIF('Sch3-Input'!$BA$10:$BA$310,"ID / Respite Day Child",('Sch3-Input'!AP$10:AP$310))</f>
        <v>0</v>
      </c>
      <c r="AT46" s="526">
        <f>SUMIF('Sch3-Input'!$BA$10:$BA$310,"ID / Respite Day Child",('Sch3-Input'!AQ$10:AQ$310))</f>
        <v>0</v>
      </c>
      <c r="AU46" s="526">
        <f>SUMIF('Sch3-Input'!$BA$10:$BA$310,"ID / Respite Day Child",('Sch3-Input'!AR$10:AR$310))</f>
        <v>0</v>
      </c>
    </row>
    <row r="47" spans="1:47" s="124" customFormat="1" ht="15.75" customHeight="1" x14ac:dyDescent="0.25">
      <c r="A47" s="471"/>
      <c r="B47" s="527" t="s">
        <v>408</v>
      </c>
      <c r="C47" s="524">
        <f>SUMIF('Sch3-Input'!$BA$10:$BA$310,"P&amp;S / Respite Day Child",('Sch3-Input'!P$10:P$310))</f>
        <v>0</v>
      </c>
      <c r="D47" s="524">
        <f>SUMIF('Sch3-Input'!$BA$10:$BA$310,"P&amp;S / Respite Day Child",('Sch3-Input'!Q$10:Q$310))</f>
        <v>0</v>
      </c>
      <c r="E47" s="525">
        <f>SUMIF('Sch3-Input'!$BA$10:$BA$310,"P&amp;S / Respite Day Child",('Sch3-Input'!R$10:R$310))</f>
        <v>0</v>
      </c>
      <c r="F47" s="525">
        <f>SUMIF('Sch3-Input'!$BA$10:$BA$310,"P&amp;S / Respite Day Child",('Sch3-Input'!S$10:S$310))</f>
        <v>0</v>
      </c>
      <c r="G47" s="525">
        <f>SUMIF('Sch3-Input'!$BA$10:$BA$310,"P&amp;S / Respite Day Child",('Sch3-Input'!T$10:T$310))</f>
        <v>0</v>
      </c>
      <c r="H47" s="525">
        <f>SUMIF('Sch3-Input'!$BA$10:$BA$310,"P&amp;S / Respite Day Child",('Sch3-Input'!U$10:U$310))</f>
        <v>0</v>
      </c>
      <c r="I47" s="525">
        <f>SUMIF('Sch3-Input'!$BA$10:$BA$310,"P&amp;S / Respite Day Child",('Sch3-Input'!W$10:W$310))</f>
        <v>0</v>
      </c>
      <c r="J47" s="525">
        <f>SUMIF('Sch3-Input'!$BA$10:$BA$310,"P&amp;S / Respite Day Child",('Sch3-Input'!X$10:X$310))</f>
        <v>0</v>
      </c>
      <c r="K47" s="525">
        <f>SUMIF('Sch3-Input'!$BA$10:$BA$310,"P&amp;S / Respite Day Child",('Sch3-Input'!Y$10:Y$310))</f>
        <v>0</v>
      </c>
      <c r="L47" s="525">
        <f>SUMIF('Sch3-Input'!$BA$10:$BA$310,"P&amp;S / Respite Day Child",('Sch3-Input'!Z$10:Z$310))</f>
        <v>0</v>
      </c>
      <c r="M47" s="525">
        <f>SUMIF('Sch3-Input'!$BA$10:$BA$310,"P&amp;S / Respite Day Child",('Sch3-Input'!AA$10:AA$310))</f>
        <v>0</v>
      </c>
      <c r="N47" s="525">
        <f>SUMIF('Sch3-Input'!$BA$10:$BA$310,"P&amp;S / Respite Day Child",('Sch3-Input'!AB$10:AB$310))</f>
        <v>0</v>
      </c>
      <c r="O47" s="525">
        <f>SUMIF('Sch3-Input'!$BA$10:$BA$310,"P&amp;S / Respite Day Child",('Sch3-Input'!AC$10:AC$310))</f>
        <v>0</v>
      </c>
      <c r="P47" s="525">
        <f>SUMIF('Sch3-Input'!$BA$10:$BA$310,"P&amp;S / Respite Day Child",('Sch3-Input'!AD$10:AD$310))</f>
        <v>0</v>
      </c>
      <c r="Q47" s="526">
        <f>SUMIF('Sch3-Input'!$BA$10:$BA$310,"P&amp;S / Respite Day Child",('Sch3-Input'!AF$10:AF$310))</f>
        <v>0</v>
      </c>
      <c r="R47" s="526">
        <f>SUMIF('Sch3-Input'!$BA$10:$BA$310,"P&amp;S / Respite Day Child",('Sch3-Input'!AG$10:AG$310))</f>
        <v>0</v>
      </c>
      <c r="S47" s="526">
        <f>SUMIF('Sch3-Input'!$BA$10:$BA$310,"P&amp;S / Respite Day Child",('Sch3-Input'!AH$10:AH$310))</f>
        <v>0</v>
      </c>
      <c r="T47" s="526">
        <f>SUMIF('Sch3-Input'!$BA$10:$BA$310,"P&amp;S / Respite Day Child",('Sch3-Input'!AS$10:AS$310))</f>
        <v>0</v>
      </c>
      <c r="U47" s="526">
        <f>SUMIF('Sch3-Input'!$BA$10:$BA$310,"P&amp;S / Respite Day Child",('Sch3-Input'!AT$10:AT$310))</f>
        <v>0</v>
      </c>
      <c r="V47" s="526">
        <f>SUMIF('Sch3-Input'!$BA$10:$BA$310,"P&amp;S / Respite Day Child",('Sch3-Input'!AU$10:AU$310))</f>
        <v>0</v>
      </c>
      <c r="W47" s="526">
        <f>SUMIF('Sch3-Input'!$BA$10:$BA$310,"P&amp;S / Respite Day Child",('Sch3-Input'!AV$10:AV$310))</f>
        <v>0</v>
      </c>
      <c r="X47" s="526">
        <f>SUMIF('Sch3-Input'!$L$10:$L$310,"P&amp;S / Respite Day Child",('Sch3-Input'!AW$10:AW$310))</f>
        <v>0</v>
      </c>
      <c r="Z47" s="120" t="b">
        <f t="shared" si="5"/>
        <v>0</v>
      </c>
      <c r="AA47" s="120" t="b">
        <f t="shared" si="1"/>
        <v>0</v>
      </c>
      <c r="AB47" s="120" t="b">
        <f t="shared" si="2"/>
        <v>0</v>
      </c>
      <c r="AD47" s="524">
        <f>SUMIF('Sch3-Input'!$BB$10:$BB$310,"P&amp;S / Respite Day Child",('Sch3-Input'!P$10:P$310))</f>
        <v>0</v>
      </c>
      <c r="AE47" s="525">
        <f>SUMIF('Sch3-Input'!$BB$10:$BB$310,"P&amp;S / Respite Day Child",('Sch3-Input'!R$10:R$310))</f>
        <v>0</v>
      </c>
      <c r="AF47" s="525">
        <f>SUMIF('Sch3-Input'!$BB$10:$BB$310,"P&amp;S / Respite Day Child",('Sch3-Input'!CE$10:CE$310))</f>
        <v>0</v>
      </c>
      <c r="AK47" s="799"/>
      <c r="AL47" s="526">
        <f>SUMIF('Sch3-Input'!$BA$10:$BA$310,"P&amp;S / Respite Day Child",('Sch3-Input'!AI$10:AI$310))</f>
        <v>0</v>
      </c>
      <c r="AM47" s="526">
        <f>SUMIF('Sch3-Input'!$BA$10:$BA$310,"P&amp;S / Respite Day Child",('Sch3-Input'!AJ$10:AJ$310))</f>
        <v>0</v>
      </c>
      <c r="AN47" s="526">
        <f>SUMIF('Sch3-Input'!$BA$10:$BA$310,"P&amp;S / Respite Day Child",('Sch3-Input'!AK$10:AK$310))</f>
        <v>0</v>
      </c>
      <c r="AO47" s="526">
        <f>SUMIF('Sch3-Input'!$BA$10:$BA$310,"P&amp;S / Respite Day Child",('Sch3-Input'!AL$10:AL$310))</f>
        <v>0</v>
      </c>
      <c r="AP47" s="526">
        <f>SUMIF('Sch3-Input'!$BA$10:$BA$310,"P&amp;S / Respite Day Child",('Sch3-Input'!AM$10:AM$310))</f>
        <v>0</v>
      </c>
      <c r="AQ47" s="526">
        <f>SUMIF('Sch3-Input'!$BA$10:$BA$310,"P&amp;S / Respite Day Child",('Sch3-Input'!AN$10:AN$310))</f>
        <v>0</v>
      </c>
      <c r="AR47" s="526">
        <f>SUMIF('Sch3-Input'!$BA$10:$BA$310,"P&amp;S / Respite Day Child",('Sch3-Input'!AO$10:AO$310))</f>
        <v>0</v>
      </c>
      <c r="AS47" s="526">
        <f>SUMIF('Sch3-Input'!$BA$10:$BA$310,"P&amp;S / Respite Day Child",('Sch3-Input'!AP$10:AP$310))</f>
        <v>0</v>
      </c>
      <c r="AT47" s="526">
        <f>SUMIF('Sch3-Input'!$BA$10:$BA$310,"P&amp;S / Respite Day Child",('Sch3-Input'!AQ$10:AQ$310))</f>
        <v>0</v>
      </c>
      <c r="AU47" s="526">
        <f>SUMIF('Sch3-Input'!$BA$10:$BA$310,"P&amp;S / Respite Day Child",('Sch3-Input'!AR$10:AR$310))</f>
        <v>0</v>
      </c>
    </row>
    <row r="48" spans="1:47" s="124" customFormat="1" ht="15.75" customHeight="1" thickBot="1" x14ac:dyDescent="0.3">
      <c r="A48" s="471"/>
      <c r="B48" s="528" t="s">
        <v>409</v>
      </c>
      <c r="C48" s="529">
        <f>SUMIF('Sch3-Input'!$BA$10:$BA$310,"Mixed / Respite Day Child",('Sch3-Input'!P$10:P$310))</f>
        <v>0</v>
      </c>
      <c r="D48" s="529">
        <f>SUMIF('Sch3-Input'!$BA$10:$BA$310,"Mixed / Respite Day Child",('Sch3-Input'!Q$10:Q$310))</f>
        <v>0</v>
      </c>
      <c r="E48" s="530">
        <f>SUMIF('Sch3-Input'!$BA$10:$BA$310,"Mixed / Respite Day Child",('Sch3-Input'!R$10:R$310))</f>
        <v>0</v>
      </c>
      <c r="F48" s="530">
        <f>SUMIF('Sch3-Input'!$BA$10:$BA$310,"Mixed / Respite Day Child",('Sch3-Input'!S$10:S$310))</f>
        <v>0</v>
      </c>
      <c r="G48" s="530">
        <f>SUMIF('Sch3-Input'!$BA$10:$BA$310,"Mixed / Respite Day Child",('Sch3-Input'!T$10:T$310))</f>
        <v>0</v>
      </c>
      <c r="H48" s="530">
        <f>SUMIF('Sch3-Input'!$BA$10:$BA$310,"Mixed / Respite Day Child",('Sch3-Input'!U$10:U$310))</f>
        <v>0</v>
      </c>
      <c r="I48" s="530">
        <f>SUMIF('Sch3-Input'!$BA$10:$BA$310,"Mixed / Respite Day Child",('Sch3-Input'!W$10:W$310))</f>
        <v>0</v>
      </c>
      <c r="J48" s="530">
        <f>SUMIF('Sch3-Input'!$BA$10:$BA$310,"Mixed / Respite Day Child",('Sch3-Input'!X$10:X$310))</f>
        <v>0</v>
      </c>
      <c r="K48" s="530">
        <f>SUMIF('Sch3-Input'!$BA$10:$BA$310,"Mixed / Respite Day Child",('Sch3-Input'!Y$10:Y$310))</f>
        <v>0</v>
      </c>
      <c r="L48" s="530">
        <f>SUMIF('Sch3-Input'!$BA$10:$BA$310,"Mixed / Respite Day Child",('Sch3-Input'!Z$10:Z$310))</f>
        <v>0</v>
      </c>
      <c r="M48" s="530">
        <f>SUMIF('Sch3-Input'!$BA$10:$BA$310,"Mixed / Respite Day Child",('Sch3-Input'!AA$10:AA$310))</f>
        <v>0</v>
      </c>
      <c r="N48" s="530">
        <f>SUMIF('Sch3-Input'!$BA$10:$BA$310,"Mixed / Respite Day Child",('Sch3-Input'!AB$10:AB$310))</f>
        <v>0</v>
      </c>
      <c r="O48" s="530">
        <f>SUMIF('Sch3-Input'!$BA$10:$BA$310,"Mixed / Respite Day Child",('Sch3-Input'!AC$10:AC$310))</f>
        <v>0</v>
      </c>
      <c r="P48" s="530">
        <f>SUMIF('Sch3-Input'!$BA$10:$BA$310,"Mixed / Respite Day Child",('Sch3-Input'!AD$10:AD$310))</f>
        <v>0</v>
      </c>
      <c r="Q48" s="531">
        <f>SUMIF('Sch3-Input'!$BA$10:$BA$310,"Mixed / Respite Day Child",('Sch3-Input'!AF$10:AF$310))</f>
        <v>0</v>
      </c>
      <c r="R48" s="531">
        <f>SUMIF('Sch3-Input'!$BA$10:$BA$310,"Mixed / Respite Day Child",('Sch3-Input'!AG$10:AG$310))</f>
        <v>0</v>
      </c>
      <c r="S48" s="531">
        <f>SUMIF('Sch3-Input'!$BA$10:$BA$310,"Mixed / Respite Day Child",('Sch3-Input'!AH$10:AH$310))</f>
        <v>0</v>
      </c>
      <c r="T48" s="531">
        <f>SUMIF('Sch3-Input'!$BA$10:$BA$310,"Mixed / Respite Day Child",('Sch3-Input'!AS$10:AS$310))</f>
        <v>0</v>
      </c>
      <c r="U48" s="531">
        <f>SUMIF('Sch3-Input'!$BA$10:$BA$310,"Mixed / Respite Day Child",('Sch3-Input'!AT$10:AT$310))</f>
        <v>0</v>
      </c>
      <c r="V48" s="531">
        <f>SUMIF('Sch3-Input'!$BA$10:$BA$310,"Mixed / Respite Day Child",('Sch3-Input'!AU$10:AU$310))</f>
        <v>0</v>
      </c>
      <c r="W48" s="531">
        <f>SUMIF('Sch3-Input'!$BA$10:$BA$310,"Mixed / Respite Day Child",('Sch3-Input'!AV$10:AV$310))</f>
        <v>0</v>
      </c>
      <c r="X48" s="531">
        <f>SUMIF('Sch3-Input'!$L$10:$L$310,"Mixed / Respite Day Child",('Sch3-Input'!AW$10:AW$310))</f>
        <v>0</v>
      </c>
      <c r="Z48" s="120" t="b">
        <f t="shared" si="5"/>
        <v>0</v>
      </c>
      <c r="AA48" s="120" t="b">
        <f t="shared" si="1"/>
        <v>0</v>
      </c>
      <c r="AB48" s="120" t="b">
        <f t="shared" si="2"/>
        <v>0</v>
      </c>
      <c r="AD48" s="529">
        <f>SUMIF('Sch3-Input'!$BB$10:$BB$310,"Mixed / Respite Day Child",('Sch3-Input'!P$10:P$310))</f>
        <v>0</v>
      </c>
      <c r="AE48" s="530">
        <f>SUMIF('Sch3-Input'!$BB$10:$BB$310,"Mixed / Respite Day Child",('Sch3-Input'!R$10:R$310))</f>
        <v>0</v>
      </c>
      <c r="AF48" s="530">
        <f>SUMIF('Sch3-Input'!$BB$10:$BB$310,"Mixed / Respite Day Child",('Sch3-Input'!CE$10:CE$310))</f>
        <v>0</v>
      </c>
      <c r="AK48" s="799"/>
      <c r="AL48" s="531">
        <f>SUMIF('Sch3-Input'!$BA$10:$BA$310,"Mixed / Respite Day Child",('Sch3-Input'!AI$10:AI$310))</f>
        <v>0</v>
      </c>
      <c r="AM48" s="531">
        <f>SUMIF('Sch3-Input'!$BA$10:$BA$310,"Mixed / Respite Day Child",('Sch3-Input'!AJ$10:AJ$310))</f>
        <v>0</v>
      </c>
      <c r="AN48" s="531">
        <f>SUMIF('Sch3-Input'!$BA$10:$BA$310,"Mixed / Respite Day Child",('Sch3-Input'!AK$10:AK$310))</f>
        <v>0</v>
      </c>
      <c r="AO48" s="531">
        <f>SUMIF('Sch3-Input'!$BA$10:$BA$310,"Mixed / Respite Day Child",('Sch3-Input'!AL$10:AL$310))</f>
        <v>0</v>
      </c>
      <c r="AP48" s="531">
        <f>SUMIF('Sch3-Input'!$BA$10:$BA$310,"Mixed / Respite Day Child",('Sch3-Input'!AM$10:AM$310))</f>
        <v>0</v>
      </c>
      <c r="AQ48" s="531">
        <f>SUMIF('Sch3-Input'!$BA$10:$BA$310,"Mixed / Respite Day Child",('Sch3-Input'!AN$10:AN$310))</f>
        <v>0</v>
      </c>
      <c r="AR48" s="531">
        <f>SUMIF('Sch3-Input'!$BA$10:$BA$310,"Mixed / Respite Day Child",('Sch3-Input'!AO$10:AO$310))</f>
        <v>0</v>
      </c>
      <c r="AS48" s="531">
        <f>SUMIF('Sch3-Input'!$BA$10:$BA$310,"Mixed / Respite Day Child",('Sch3-Input'!AP$10:AP$310))</f>
        <v>0</v>
      </c>
      <c r="AT48" s="531">
        <f>SUMIF('Sch3-Input'!$BA$10:$BA$310,"Mixed / Respite Day Child",('Sch3-Input'!AQ$10:AQ$310))</f>
        <v>0</v>
      </c>
      <c r="AU48" s="531">
        <f>SUMIF('Sch3-Input'!$BA$10:$BA$310,"Mixed / Respite Day Child",('Sch3-Input'!AR$10:AR$310))</f>
        <v>0</v>
      </c>
    </row>
    <row r="49" spans="1:47" s="124" customFormat="1" ht="15.75" customHeight="1" thickBot="1" x14ac:dyDescent="0.3">
      <c r="A49" s="472">
        <f>+'Sch3-Input'!$F$3</f>
        <v>0</v>
      </c>
      <c r="B49" s="532" t="s">
        <v>908</v>
      </c>
      <c r="C49" s="533">
        <f>SUMIF('Sch3-Input'!$L$10:$L$310,"Respite Day Child",('Sch3-Input'!P$10:P$310))</f>
        <v>0</v>
      </c>
      <c r="D49" s="533">
        <f>SUMIF('Sch3-Input'!$L$10:$L$310,"Respite Day Child",('Sch3-Input'!Q$10:Q$310))</f>
        <v>0</v>
      </c>
      <c r="E49" s="534">
        <f>SUMIF('Sch3-Input'!$L$10:$L$310,"Respite Day Child",('Sch3-Input'!R$10:R$310))</f>
        <v>0</v>
      </c>
      <c r="F49" s="534">
        <f>SUMIF('Sch3-Input'!$L$10:$L$310,"Respite Day Child",('Sch3-Input'!S$10:S$310))</f>
        <v>0</v>
      </c>
      <c r="G49" s="534">
        <f>SUMIF('Sch3-Input'!$L$10:$L$310,"Respite Day Child",('Sch3-Input'!T$10:T$310))</f>
        <v>0</v>
      </c>
      <c r="H49" s="534">
        <f>SUMIF('Sch3-Input'!$L$10:$L$310,"Respite Day Child",('Sch3-Input'!U$10:U$310))</f>
        <v>0</v>
      </c>
      <c r="I49" s="534">
        <f>SUMIF('Sch3-Input'!$L$10:$L$310,"Respite Day Child",('Sch3-Input'!W$10:W$310))</f>
        <v>0</v>
      </c>
      <c r="J49" s="534">
        <f>SUMIF('Sch3-Input'!$L$10:$L$310,"Respite Day Child",('Sch3-Input'!X$10:X$310))</f>
        <v>0</v>
      </c>
      <c r="K49" s="534">
        <f>SUMIF('Sch3-Input'!$L$10:$L$310,"Respite Day Child",('Sch3-Input'!Y$10:Y$310))</f>
        <v>0</v>
      </c>
      <c r="L49" s="534">
        <f>SUMIF('Sch3-Input'!$L$10:$L$310,"Respite Day Child",('Sch3-Input'!Z$10:Z$310))</f>
        <v>0</v>
      </c>
      <c r="M49" s="534">
        <f>SUMIF('Sch3-Input'!$L$10:$L$310,"Respite Day Child",('Sch3-Input'!AA$10:AA$310))</f>
        <v>0</v>
      </c>
      <c r="N49" s="534">
        <f>SUMIF('Sch3-Input'!$L$10:$L$310,"Respite Day Child",('Sch3-Input'!AB$10:AB$310))</f>
        <v>0</v>
      </c>
      <c r="O49" s="534">
        <f>SUMIF('Sch3-Input'!$L$10:$L$310,"Respite Day Child",('Sch3-Input'!AC$10:AC$310))</f>
        <v>0</v>
      </c>
      <c r="P49" s="534">
        <f>SUMIF('Sch3-Input'!$L$10:$L$310,"Respite Day Child",('Sch3-Input'!AD$10:AD$310))</f>
        <v>0</v>
      </c>
      <c r="Q49" s="535">
        <f>SUMIF('Sch3-Input'!$L$10:$L$310,"Respite Day Child",('Sch3-Input'!AF$10:AF$310))</f>
        <v>0</v>
      </c>
      <c r="R49" s="535">
        <f>SUMIF('Sch3-Input'!$L$10:$L$310,"Respite Day Child",('Sch3-Input'!AG$10:AG$310))</f>
        <v>0</v>
      </c>
      <c r="S49" s="535">
        <f>SUMIF('Sch3-Input'!$L$10:$L$310,"Respite Day Child",('Sch3-Input'!AH$10:AH$310))</f>
        <v>0</v>
      </c>
      <c r="T49" s="535">
        <f>SUMIF('Sch3-Input'!$L$10:$L$310,"Respite Day Child",('Sch3-Input'!AS$10:AS$310))</f>
        <v>0</v>
      </c>
      <c r="U49" s="535">
        <f>SUMIF('Sch3-Input'!$L$10:$L$310,"Respite Day Child",('Sch3-Input'!AT$10:AT$310))</f>
        <v>0</v>
      </c>
      <c r="V49" s="535">
        <f>SUMIF('Sch3-Input'!$L$10:$L$310,"Respite Day Child",('Sch3-Input'!AU$10:AU$310))</f>
        <v>0</v>
      </c>
      <c r="W49" s="535">
        <f>SUMIF('Sch3-Input'!$L$10:$L$310,"Respite Day Child",('Sch3-Input'!AV$10:AV$310))</f>
        <v>0</v>
      </c>
      <c r="X49" s="536">
        <f>SUMIF('Sch3-Input'!$L$10:$L$310,"Respite Day Child",('Sch3-Input'!AW$10:AW$310))</f>
        <v>0</v>
      </c>
      <c r="Z49" s="120" t="b">
        <f t="shared" si="5"/>
        <v>0</v>
      </c>
      <c r="AA49" s="120" t="b">
        <f t="shared" si="1"/>
        <v>0</v>
      </c>
      <c r="AB49" s="120" t="b">
        <f t="shared" si="2"/>
        <v>0</v>
      </c>
      <c r="AD49" s="533">
        <f>SUMIF('Sch3-Input'!$L$10:$L$310,"Respite Day Child",('Sch3-Input'!P$10:P$310))</f>
        <v>0</v>
      </c>
      <c r="AE49" s="534">
        <f>SUMIF('Sch3-Input'!$L$10:$L$310,"Respite Day Child",('Sch3-Input'!R$10:R$310))</f>
        <v>0</v>
      </c>
      <c r="AF49" s="534">
        <f>SUMIF('Sch3-Input'!$L$10:$L$310,"Respite Day Child",('Sch3-Input'!CE$10:CE$310))</f>
        <v>0</v>
      </c>
      <c r="AG49" s="197">
        <f>SUMIF('Sch3-Input'!$BB$10:$BB$310,"Mixed / Respite day Child",('Sch3-Input'!P$10:P$310))</f>
        <v>0</v>
      </c>
      <c r="AH49" s="198">
        <f>SUMIF('Sch3-Input'!$BB$10:$BB$310,"Mixed / Respite day Child",('Sch3-Input'!R$10:R$310))</f>
        <v>0</v>
      </c>
      <c r="AI49" s="198">
        <f>SUMIF('Sch3-Input'!$BB$10:$BB$310,"Mixed / Respite day Child",('Sch3-Input'!AD$10:AD$310))</f>
        <v>0</v>
      </c>
      <c r="AJ49" s="124" t="s">
        <v>1175</v>
      </c>
      <c r="AK49" s="799"/>
      <c r="AL49" s="535">
        <f>SUMIF('Sch3-Input'!$L$10:$L$310,"Respite Day Child",('Sch3-Input'!AI$10:AI$310))</f>
        <v>0</v>
      </c>
      <c r="AM49" s="535">
        <f>SUMIF('Sch3-Input'!$L$10:$L$310,"Respite Day Child",('Sch3-Input'!AJ$10:AJ$310))</f>
        <v>0</v>
      </c>
      <c r="AN49" s="535">
        <f>SUMIF('Sch3-Input'!$L$10:$L$310,"Respite Day Child",('Sch3-Input'!AK$10:AK$310))</f>
        <v>0</v>
      </c>
      <c r="AO49" s="535">
        <f>SUMIF('Sch3-Input'!$L$10:$L$310,"Respite Day Child",('Sch3-Input'!AL$10:AL$310))</f>
        <v>0</v>
      </c>
      <c r="AP49" s="535">
        <f>SUMIF('Sch3-Input'!$L$10:$L$310,"Respite Day Child",('Sch3-Input'!AM$10:AM$310))</f>
        <v>0</v>
      </c>
      <c r="AQ49" s="535">
        <f>SUMIF('Sch3-Input'!$L$10:$L$310,"Respite Day Child",('Sch3-Input'!AN$10:AN$310))</f>
        <v>0</v>
      </c>
      <c r="AR49" s="535">
        <f>SUMIF('Sch3-Input'!$L$10:$L$310,"Respite Day Child",('Sch3-Input'!AO$10:AO$310))</f>
        <v>0</v>
      </c>
      <c r="AS49" s="535">
        <f>SUMIF('Sch3-Input'!$L$10:$L$310,"Respite Day Child",('Sch3-Input'!AP$10:AP$310))</f>
        <v>0</v>
      </c>
      <c r="AT49" s="535">
        <f>SUMIF('Sch3-Input'!$L$10:$L$310,"Respite Day Child",('Sch3-Input'!AQ$10:AQ$310))</f>
        <v>0</v>
      </c>
      <c r="AU49" s="535">
        <f>SUMIF('Sch3-Input'!$L$10:$L$310,"Respite Day Child",('Sch3-Input'!AR$10:AR$310))</f>
        <v>0</v>
      </c>
    </row>
    <row r="50" spans="1:47" s="124" customFormat="1" ht="15.75" customHeight="1" thickBot="1" x14ac:dyDescent="0.3">
      <c r="A50" s="472"/>
      <c r="B50" s="532" t="s">
        <v>1162</v>
      </c>
      <c r="C50" s="533">
        <f>+C49+C44+C39+C34</f>
        <v>0</v>
      </c>
      <c r="D50" s="533">
        <f>+D49+D44+D39+D34</f>
        <v>0</v>
      </c>
      <c r="E50" s="534">
        <f t="shared" ref="E50:X50" si="6">+E49+E44+E39+E34</f>
        <v>0</v>
      </c>
      <c r="F50" s="534">
        <f t="shared" si="6"/>
        <v>0</v>
      </c>
      <c r="G50" s="534">
        <f t="shared" si="6"/>
        <v>0</v>
      </c>
      <c r="H50" s="534">
        <f t="shared" si="6"/>
        <v>0</v>
      </c>
      <c r="I50" s="534">
        <f t="shared" si="6"/>
        <v>0</v>
      </c>
      <c r="J50" s="534">
        <f t="shared" si="6"/>
        <v>0</v>
      </c>
      <c r="K50" s="534">
        <f t="shared" si="6"/>
        <v>0</v>
      </c>
      <c r="L50" s="534">
        <f t="shared" si="6"/>
        <v>0</v>
      </c>
      <c r="M50" s="534">
        <f t="shared" si="6"/>
        <v>0</v>
      </c>
      <c r="N50" s="534">
        <f t="shared" si="6"/>
        <v>0</v>
      </c>
      <c r="O50" s="534">
        <f t="shared" si="6"/>
        <v>0</v>
      </c>
      <c r="P50" s="534">
        <f t="shared" si="6"/>
        <v>0</v>
      </c>
      <c r="Q50" s="535">
        <f t="shared" si="6"/>
        <v>0</v>
      </c>
      <c r="R50" s="535">
        <f t="shared" si="6"/>
        <v>0</v>
      </c>
      <c r="S50" s="535">
        <f t="shared" si="6"/>
        <v>0</v>
      </c>
      <c r="T50" s="535">
        <f t="shared" si="6"/>
        <v>0</v>
      </c>
      <c r="U50" s="535">
        <f t="shared" si="6"/>
        <v>0</v>
      </c>
      <c r="V50" s="535">
        <f t="shared" si="6"/>
        <v>0</v>
      </c>
      <c r="W50" s="535">
        <f t="shared" si="6"/>
        <v>0</v>
      </c>
      <c r="X50" s="536">
        <f t="shared" si="6"/>
        <v>0</v>
      </c>
      <c r="Z50" s="120" t="b">
        <f t="shared" si="5"/>
        <v>0</v>
      </c>
      <c r="AA50" s="120"/>
      <c r="AB50" s="120"/>
      <c r="AD50" s="533"/>
      <c r="AE50" s="533"/>
      <c r="AF50" s="533"/>
      <c r="AG50" s="197"/>
      <c r="AH50" s="198"/>
      <c r="AI50" s="198"/>
      <c r="AK50" s="799"/>
      <c r="AL50" s="535">
        <f t="shared" ref="AL50:AU50" si="7">+AL49+AL44+AL39+AL34</f>
        <v>0</v>
      </c>
      <c r="AM50" s="535">
        <f t="shared" si="7"/>
        <v>0</v>
      </c>
      <c r="AN50" s="535">
        <f t="shared" si="7"/>
        <v>0</v>
      </c>
      <c r="AO50" s="535">
        <f t="shared" si="7"/>
        <v>0</v>
      </c>
      <c r="AP50" s="535">
        <f t="shared" si="7"/>
        <v>0</v>
      </c>
      <c r="AQ50" s="535">
        <f t="shared" si="7"/>
        <v>0</v>
      </c>
      <c r="AR50" s="535">
        <f t="shared" si="7"/>
        <v>0</v>
      </c>
      <c r="AS50" s="535">
        <f t="shared" si="7"/>
        <v>0</v>
      </c>
      <c r="AT50" s="535">
        <f t="shared" si="7"/>
        <v>0</v>
      </c>
      <c r="AU50" s="535">
        <f t="shared" si="7"/>
        <v>0</v>
      </c>
    </row>
    <row r="51" spans="1:47" s="124" customFormat="1" ht="15" customHeight="1" x14ac:dyDescent="0.25">
      <c r="A51" s="191">
        <f>+'Sch3-Input'!$F$3</f>
        <v>0</v>
      </c>
      <c r="B51" s="214" t="s">
        <v>772</v>
      </c>
      <c r="C51" s="193"/>
      <c r="D51" s="193"/>
      <c r="E51" s="194"/>
      <c r="F51" s="194"/>
      <c r="G51" s="194"/>
      <c r="H51" s="194"/>
      <c r="I51" s="194"/>
      <c r="J51" s="194"/>
      <c r="K51" s="194"/>
      <c r="L51" s="194"/>
      <c r="M51" s="194"/>
      <c r="N51" s="194"/>
      <c r="O51" s="194"/>
      <c r="P51" s="194"/>
      <c r="Q51" s="195"/>
      <c r="R51" s="195"/>
      <c r="S51" s="195"/>
      <c r="T51" s="195"/>
      <c r="U51" s="195"/>
      <c r="V51" s="195"/>
      <c r="W51" s="195"/>
      <c r="X51" s="195"/>
      <c r="Z51" s="120" t="b">
        <f t="shared" si="5"/>
        <v>0</v>
      </c>
      <c r="AA51" s="120" t="b">
        <f t="shared" ref="AA51:AA68" si="8">IF(Q51&gt;0.1,IF(P51&gt;0.1,+Q51/P51,""))</f>
        <v>0</v>
      </c>
      <c r="AB51" s="120" t="b">
        <f t="shared" ref="AB51:AB68" si="9">IF(S51&gt;0.1,IF(C51&gt;0.1,+S51/C51,""))</f>
        <v>0</v>
      </c>
      <c r="AD51" s="193"/>
      <c r="AE51" s="194"/>
      <c r="AF51" s="194"/>
      <c r="AG51" s="377" t="s">
        <v>915</v>
      </c>
      <c r="AK51" s="799">
        <f>+G51+F51</f>
        <v>0</v>
      </c>
      <c r="AL51" s="195"/>
      <c r="AM51" s="195"/>
      <c r="AN51" s="195"/>
      <c r="AO51" s="195"/>
      <c r="AP51" s="195"/>
      <c r="AQ51" s="195"/>
      <c r="AR51" s="195"/>
      <c r="AS51" s="195"/>
      <c r="AT51" s="195"/>
      <c r="AU51" s="195"/>
    </row>
    <row r="52" spans="1:47" s="124" customFormat="1" ht="15" customHeight="1" x14ac:dyDescent="0.25">
      <c r="A52" s="191"/>
      <c r="B52" s="192" t="s">
        <v>407</v>
      </c>
      <c r="C52" s="193">
        <f>SUMIF('Sch3-Input'!$BA$10:$BA$310,"ID / Home Supports adult",('Sch3-Input'!P$10:P$310))</f>
        <v>0</v>
      </c>
      <c r="D52" s="193">
        <f>SUMIF('Sch3-Input'!$BA$10:$BA$310,"ID / Home Supports adult",('Sch3-Input'!Q$10:Q$310))</f>
        <v>0</v>
      </c>
      <c r="E52" s="194">
        <f>SUMIF('Sch3-Input'!$BA$10:$BA$310,"ID / Home Supports adult",('Sch3-Input'!R$10:R$310))</f>
        <v>0</v>
      </c>
      <c r="F52" s="194">
        <f>SUMIF('Sch3-Input'!$BA$10:$BA$310,"ID / Home Supports adult",('Sch3-Input'!S$10:S$310))</f>
        <v>0</v>
      </c>
      <c r="G52" s="194">
        <f>SUMIF('Sch3-Input'!$BA$10:$BA$310,"ID / Home Supports adult",('Sch3-Input'!T$10:T$310))</f>
        <v>0</v>
      </c>
      <c r="H52" s="194">
        <f>SUMIF('Sch3-Input'!$BA$10:$BA$310,"ID / Home Supports adult",('Sch3-Input'!U$10:U$310))</f>
        <v>0</v>
      </c>
      <c r="I52" s="194">
        <f>SUMIF('Sch3-Input'!$BA$10:$BA$310,"ID / Home Supports adult",('Sch3-Input'!W$10:W$310))</f>
        <v>0</v>
      </c>
      <c r="J52" s="194">
        <f>SUMIF('Sch3-Input'!$BA$10:$BA$310,"ID / Home Supports adult",('Sch3-Input'!X$10:X$310))</f>
        <v>0</v>
      </c>
      <c r="K52" s="194">
        <f>SUMIF('Sch3-Input'!$BA$10:$BA$310,"ID / Home Supports adult",('Sch3-Input'!Y$10:Y$310))</f>
        <v>0</v>
      </c>
      <c r="L52" s="194">
        <f>SUMIF('Sch3-Input'!$BA$10:$BA$310,"ID / Home Supports adult",('Sch3-Input'!Z$10:Z$310))</f>
        <v>0</v>
      </c>
      <c r="M52" s="194">
        <f>SUMIF('Sch3-Input'!$BA$10:$BA$310,"ID / Home Supports adult",('Sch3-Input'!AA$10:AA$310))</f>
        <v>0</v>
      </c>
      <c r="N52" s="194">
        <f>SUMIF('Sch3-Input'!$BA$10:$BA$310,"ID / Home Supports adult",('Sch3-Input'!AB$10:AB$310))</f>
        <v>0</v>
      </c>
      <c r="O52" s="194">
        <f>SUMIF('Sch3-Input'!$BA$10:$BA$310,"ID / Home Supports adult",('Sch3-Input'!AC$10:AC$310))</f>
        <v>0</v>
      </c>
      <c r="P52" s="194">
        <f>SUMIF('Sch3-Input'!$BA$10:$BA$310,"ID / Home Supports adult",('Sch3-Input'!AD$10:AD$310))</f>
        <v>0</v>
      </c>
      <c r="Q52" s="195">
        <f>SUMIF('Sch3-Input'!$BA$10:$BA$310,"ID / Home Supports adult",('Sch3-Input'!AF$10:AF$310))</f>
        <v>0</v>
      </c>
      <c r="R52" s="195">
        <f>SUMIF('Sch3-Input'!$BA$10:$BA$310,"ID / Home Supports adult",('Sch3-Input'!AG$10:AG$310))</f>
        <v>0</v>
      </c>
      <c r="S52" s="195">
        <f>SUMIF('Sch3-Input'!$BA$10:$BA$310,"ID / Home Supports adult",('Sch3-Input'!AH$10:AH$310))</f>
        <v>0</v>
      </c>
      <c r="T52" s="195">
        <f>SUMIF('Sch3-Input'!$BA$10:$BA$310,"ID / Home Supports adult",('Sch3-Input'!AS$10:AS$310))</f>
        <v>0</v>
      </c>
      <c r="U52" s="195">
        <f>SUMIF('Sch3-Input'!$BA$10:$BA$310,"ID / Home Supports adult",('Sch3-Input'!AT$10:AT$310))</f>
        <v>0</v>
      </c>
      <c r="V52" s="195">
        <f>SUMIF('Sch3-Input'!$BA$10:$BA$310,"ID / Home Supports adult",('Sch3-Input'!AU$10:AU$310))</f>
        <v>0</v>
      </c>
      <c r="W52" s="195">
        <f>SUMIF('Sch3-Input'!$BA$10:$BA$310,"ID / Home Supports adult",('Sch3-Input'!AV$10:AV$310))</f>
        <v>0</v>
      </c>
      <c r="X52" s="195">
        <f>SUMIF('Sch3-Input'!$L$10:$L$310,"ID / Home Supports adult",('Sch3-Input'!AW$10:AW$310))</f>
        <v>0</v>
      </c>
      <c r="Z52" s="120" t="b">
        <f t="shared" si="5"/>
        <v>0</v>
      </c>
      <c r="AA52" s="120" t="b">
        <f t="shared" si="8"/>
        <v>0</v>
      </c>
      <c r="AB52" s="120" t="b">
        <f t="shared" si="9"/>
        <v>0</v>
      </c>
      <c r="AD52" s="193">
        <f>SUMIF('Sch3-Input'!$BB$10:$BB$310,"ID / Home Supports adult",('Sch3-Input'!P$10:P$310))</f>
        <v>0</v>
      </c>
      <c r="AE52" s="194">
        <f>SUMIF('Sch3-Input'!$BB$10:$BB$310,"ID / Home Supports adult",('Sch3-Input'!R$10:R$310))</f>
        <v>0</v>
      </c>
      <c r="AF52" s="194">
        <f>SUMIF('Sch3-Input'!$BB$10:$BB$310,"ID / Home Supports adult",('Sch3-Input'!CE$10:CE$310))</f>
        <v>0</v>
      </c>
      <c r="AK52" s="799"/>
      <c r="AL52" s="195">
        <f>SUMIF('Sch3-Input'!$BA$10:$BA$310,"ID / Home Supports adult",('Sch3-Input'!AI$10:AI$310))</f>
        <v>0</v>
      </c>
      <c r="AM52" s="195">
        <f>SUMIF('Sch3-Input'!$BA$10:$BA$310,"ID / Home Supports adult",('Sch3-Input'!AJ$10:AJ$310))</f>
        <v>0</v>
      </c>
      <c r="AN52" s="195">
        <f>SUMIF('Sch3-Input'!$BA$10:$BA$310,"ID / Home Supports adult",('Sch3-Input'!AK$10:AK$310))</f>
        <v>0</v>
      </c>
      <c r="AO52" s="195">
        <f>SUMIF('Sch3-Input'!$BA$10:$BA$310,"ID / Home Supports adult",('Sch3-Input'!AL$10:AL$310))</f>
        <v>0</v>
      </c>
      <c r="AP52" s="195">
        <f>SUMIF('Sch3-Input'!$BA$10:$BA$310,"ID / Home Supports adult",('Sch3-Input'!AM$10:AM$310))</f>
        <v>0</v>
      </c>
      <c r="AQ52" s="195">
        <f>SUMIF('Sch3-Input'!$BA$10:$BA$310,"ID / Home Supports adult",('Sch3-Input'!AN$10:AN$310))</f>
        <v>0</v>
      </c>
      <c r="AR52" s="195">
        <f>SUMIF('Sch3-Input'!$BA$10:$BA$310,"ID / Home Supports adult",('Sch3-Input'!AO$10:AO$310))</f>
        <v>0</v>
      </c>
      <c r="AS52" s="195">
        <f>SUMIF('Sch3-Input'!$BA$10:$BA$310,"ID / Home Supports adult",('Sch3-Input'!AP$10:AP$310))</f>
        <v>0</v>
      </c>
      <c r="AT52" s="195">
        <f>SUMIF('Sch3-Input'!$BA$10:$BA$310,"ID / Home Supports adult",('Sch3-Input'!AQ$10:AQ$310))</f>
        <v>0</v>
      </c>
      <c r="AU52" s="195">
        <f>SUMIF('Sch3-Input'!$BA$10:$BA$310,"ID / Home Supports adult",('Sch3-Input'!AR$10:AR$310))</f>
        <v>0</v>
      </c>
    </row>
    <row r="53" spans="1:47" s="124" customFormat="1" ht="15" customHeight="1" x14ac:dyDescent="0.25">
      <c r="A53" s="191"/>
      <c r="B53" s="192" t="s">
        <v>408</v>
      </c>
      <c r="C53" s="193">
        <f>SUMIF('Sch3-Input'!$BA$10:$BA$310,"P&amp;S / Home Supports adult",('Sch3-Input'!P$10:P$310))</f>
        <v>0</v>
      </c>
      <c r="D53" s="193">
        <f>SUMIF('Sch3-Input'!$BA$10:$BA$310,"P&amp;S / Home Supports adult",('Sch3-Input'!Q$10:Q$310))</f>
        <v>0</v>
      </c>
      <c r="E53" s="194">
        <f>SUMIF('Sch3-Input'!$BA$10:$BA$310,"P&amp;S / Home Supports adult",('Sch3-Input'!R$10:R$310))</f>
        <v>0</v>
      </c>
      <c r="F53" s="194">
        <f>SUMIF('Sch3-Input'!$BA$10:$BA$310,"P&amp;S / Home Supports adult",('Sch3-Input'!S$10:S$310))</f>
        <v>0</v>
      </c>
      <c r="G53" s="194">
        <f>SUMIF('Sch3-Input'!$BA$10:$BA$310,"P&amp;S / Home Supports adult",('Sch3-Input'!T$10:T$310))</f>
        <v>0</v>
      </c>
      <c r="H53" s="194">
        <f>SUMIF('Sch3-Input'!$BA$10:$BA$310,"P&amp;S / Home Supports adult",('Sch3-Input'!U$10:U$310))</f>
        <v>0</v>
      </c>
      <c r="I53" s="194">
        <f>SUMIF('Sch3-Input'!$BA$10:$BA$310,"P&amp;S / Home Supports adult",('Sch3-Input'!W$10:W$310))</f>
        <v>0</v>
      </c>
      <c r="J53" s="194">
        <f>SUMIF('Sch3-Input'!$BA$10:$BA$310,"P&amp;S / Home Supports adult",('Sch3-Input'!X$10:X$310))</f>
        <v>0</v>
      </c>
      <c r="K53" s="194">
        <f>SUMIF('Sch3-Input'!$BA$10:$BA$310,"P&amp;S / Home Supports adult",('Sch3-Input'!Y$10:Y$310))</f>
        <v>0</v>
      </c>
      <c r="L53" s="194">
        <f>SUMIF('Sch3-Input'!$BA$10:$BA$310,"P&amp;S / Home Supports adult",('Sch3-Input'!Z$10:Z$310))</f>
        <v>0</v>
      </c>
      <c r="M53" s="194">
        <f>SUMIF('Sch3-Input'!$BA$10:$BA$310,"P&amp;S / Home Supports adult",('Sch3-Input'!AA$10:AA$310))</f>
        <v>0</v>
      </c>
      <c r="N53" s="194">
        <f>SUMIF('Sch3-Input'!$BA$10:$BA$310,"P&amp;S / Home Supports adult",('Sch3-Input'!AB$10:AB$310))</f>
        <v>0</v>
      </c>
      <c r="O53" s="194">
        <f>SUMIF('Sch3-Input'!$BA$10:$BA$310,"P&amp;S / Home Supports adult",('Sch3-Input'!AC$10:AC$310))</f>
        <v>0</v>
      </c>
      <c r="P53" s="194">
        <f>SUMIF('Sch3-Input'!$BA$10:$BA$310,"P&amp;S / Home Supports adult",('Sch3-Input'!AD$10:AD$310))</f>
        <v>0</v>
      </c>
      <c r="Q53" s="195">
        <f>SUMIF('Sch3-Input'!$BA$10:$BA$310,"P&amp;S / Home Supports adult",('Sch3-Input'!AF$10:AF$310))</f>
        <v>0</v>
      </c>
      <c r="R53" s="195">
        <f>SUMIF('Sch3-Input'!$BA$10:$BA$310,"P&amp;S / Home Supports adult",('Sch3-Input'!AG$10:AG$310))</f>
        <v>0</v>
      </c>
      <c r="S53" s="195">
        <f>SUMIF('Sch3-Input'!$BA$10:$BA$310,"P&amp;S / Home Supports adult",('Sch3-Input'!AH$10:AH$310))</f>
        <v>0</v>
      </c>
      <c r="T53" s="195">
        <f>SUMIF('Sch3-Input'!$BA$10:$BA$310,"P&amp;S / Home Supports adult",('Sch3-Input'!AS$10:AS$310))</f>
        <v>0</v>
      </c>
      <c r="U53" s="195">
        <f>SUMIF('Sch3-Input'!$BA$10:$BA$310,"P&amp;S / Home Supports adult",('Sch3-Input'!AT$10:AT$310))</f>
        <v>0</v>
      </c>
      <c r="V53" s="195">
        <f>SUMIF('Sch3-Input'!$BA$10:$BA$310,"P&amp;S / Home Supports adult",('Sch3-Input'!AU$10:AU$310))</f>
        <v>0</v>
      </c>
      <c r="W53" s="195">
        <f>SUMIF('Sch3-Input'!$BA$10:$BA$310,"P&amp;S / Home Supports adult",('Sch3-Input'!AV$10:AV$310))</f>
        <v>0</v>
      </c>
      <c r="X53" s="195">
        <f>SUMIF('Sch3-Input'!$L$10:$L$310,"P&amp;S / Home Supports adult",('Sch3-Input'!AW$10:AW$310))</f>
        <v>0</v>
      </c>
      <c r="Z53" s="120" t="b">
        <f t="shared" si="5"/>
        <v>0</v>
      </c>
      <c r="AA53" s="120" t="b">
        <f t="shared" si="8"/>
        <v>0</v>
      </c>
      <c r="AB53" s="120" t="b">
        <f t="shared" si="9"/>
        <v>0</v>
      </c>
      <c r="AD53" s="193">
        <f>SUMIF('Sch3-Input'!$BB$10:$BB$310,"P&amp;S / Home Supports adult",('Sch3-Input'!P$10:P$310))</f>
        <v>0</v>
      </c>
      <c r="AE53" s="194">
        <f>SUMIF('Sch3-Input'!$BB$10:$BB$310,"P&amp;S / Home Supports adult",('Sch3-Input'!R$10:R$310))</f>
        <v>0</v>
      </c>
      <c r="AF53" s="194">
        <f>SUMIF('Sch3-Input'!$BB$10:$BB$310,"P&amp;S / Home Supports adult",('Sch3-Input'!CE$10:CE$310))</f>
        <v>0</v>
      </c>
      <c r="AK53" s="799"/>
      <c r="AL53" s="195">
        <f>SUMIF('Sch3-Input'!$BA$10:$BA$310,"P&amp;S / Home Supports adult",('Sch3-Input'!AI$10:AI$310))</f>
        <v>0</v>
      </c>
      <c r="AM53" s="195">
        <f>SUMIF('Sch3-Input'!$BA$10:$BA$310,"P&amp;S / Home Supports adult",('Sch3-Input'!AJ$10:AJ$310))</f>
        <v>0</v>
      </c>
      <c r="AN53" s="195">
        <f>SUMIF('Sch3-Input'!$BA$10:$BA$310,"P&amp;S / Home Supports adult",('Sch3-Input'!AK$10:AK$310))</f>
        <v>0</v>
      </c>
      <c r="AO53" s="195">
        <f>SUMIF('Sch3-Input'!$BA$10:$BA$310,"P&amp;S / Home Supports adult",('Sch3-Input'!AL$10:AL$310))</f>
        <v>0</v>
      </c>
      <c r="AP53" s="195">
        <f>SUMIF('Sch3-Input'!$BA$10:$BA$310,"P&amp;S / Home Supports adult",('Sch3-Input'!AM$10:AM$310))</f>
        <v>0</v>
      </c>
      <c r="AQ53" s="195">
        <f>SUMIF('Sch3-Input'!$BA$10:$BA$310,"P&amp;S / Home Supports adult",('Sch3-Input'!AN$10:AN$310))</f>
        <v>0</v>
      </c>
      <c r="AR53" s="195">
        <f>SUMIF('Sch3-Input'!$BA$10:$BA$310,"P&amp;S / Home Supports adult",('Sch3-Input'!AO$10:AO$310))</f>
        <v>0</v>
      </c>
      <c r="AS53" s="195">
        <f>SUMIF('Sch3-Input'!$BA$10:$BA$310,"P&amp;S / Home Supports adult",('Sch3-Input'!AP$10:AP$310))</f>
        <v>0</v>
      </c>
      <c r="AT53" s="195">
        <f>SUMIF('Sch3-Input'!$BA$10:$BA$310,"P&amp;S / Home Supports adult",('Sch3-Input'!AQ$10:AQ$310))</f>
        <v>0</v>
      </c>
      <c r="AU53" s="195">
        <f>SUMIF('Sch3-Input'!$BA$10:$BA$310,"P&amp;S / Home Supports adult",('Sch3-Input'!AR$10:AR$310))</f>
        <v>0</v>
      </c>
    </row>
    <row r="54" spans="1:47" s="124" customFormat="1" ht="15" customHeight="1" thickBot="1" x14ac:dyDescent="0.3">
      <c r="A54" s="191"/>
      <c r="B54" s="196" t="s">
        <v>409</v>
      </c>
      <c r="C54" s="197">
        <f>SUMIF('Sch3-Input'!$BA$10:$BA$310,"Mixed / Home Supports adult",('Sch3-Input'!P$10:P$310))</f>
        <v>0</v>
      </c>
      <c r="D54" s="197">
        <f>SUMIF('Sch3-Input'!$BA$10:$BA$310,"Mixed / Home Supports adult",('Sch3-Input'!Q$10:Q$310))</f>
        <v>0</v>
      </c>
      <c r="E54" s="198">
        <f>SUMIF('Sch3-Input'!$BA$10:$BA$310,"Mixed / Home Supports adult",('Sch3-Input'!R$10:R$310))</f>
        <v>0</v>
      </c>
      <c r="F54" s="198">
        <f>SUMIF('Sch3-Input'!$BA$10:$BA$310,"Mixed / Home Supports adult",('Sch3-Input'!S$10:S$310))</f>
        <v>0</v>
      </c>
      <c r="G54" s="198">
        <f>SUMIF('Sch3-Input'!$BA$10:$BA$310,"Mixed / Home Supports adult",('Sch3-Input'!T$10:T$310))</f>
        <v>0</v>
      </c>
      <c r="H54" s="198">
        <f>SUMIF('Sch3-Input'!$BA$10:$BA$310,"Mixed / Home Supports adult",('Sch3-Input'!U$10:U$310))</f>
        <v>0</v>
      </c>
      <c r="I54" s="198">
        <f>SUMIF('Sch3-Input'!$BA$10:$BA$310,"Mixed / Home Supports adult",('Sch3-Input'!W$10:W$310))</f>
        <v>0</v>
      </c>
      <c r="J54" s="198">
        <f>SUMIF('Sch3-Input'!$BA$10:$BA$310,"Mixed / Home Supports adult",('Sch3-Input'!X$10:X$310))</f>
        <v>0</v>
      </c>
      <c r="K54" s="198">
        <f>SUMIF('Sch3-Input'!$BA$10:$BA$310,"Mixed / Home Supports adult",('Sch3-Input'!Y$10:Y$310))</f>
        <v>0</v>
      </c>
      <c r="L54" s="198">
        <f>SUMIF('Sch3-Input'!$BA$10:$BA$310,"Mixed / Home Supports adult",('Sch3-Input'!Z$10:Z$310))</f>
        <v>0</v>
      </c>
      <c r="M54" s="198">
        <f>SUMIF('Sch3-Input'!$BA$10:$BA$310,"Mixed / Home Supports adult",('Sch3-Input'!AA$10:AA$310))</f>
        <v>0</v>
      </c>
      <c r="N54" s="198">
        <f>SUMIF('Sch3-Input'!$BA$10:$BA$310,"Mixed / Home Supports adult",('Sch3-Input'!AB$10:AB$310))</f>
        <v>0</v>
      </c>
      <c r="O54" s="198">
        <f>SUMIF('Sch3-Input'!$BA$10:$BA$310,"Mixed / Home Supports adult",('Sch3-Input'!AC$10:AC$310))</f>
        <v>0</v>
      </c>
      <c r="P54" s="198">
        <f>SUMIF('Sch3-Input'!$BA$10:$BA$310,"Mixed / Home Supports adult",('Sch3-Input'!AD$10:AD$310))</f>
        <v>0</v>
      </c>
      <c r="Q54" s="199">
        <f>SUMIF('Sch3-Input'!$BA$10:$BA$310,"Mixed / Home Supports adult",('Sch3-Input'!AF$10:AF$310))</f>
        <v>0</v>
      </c>
      <c r="R54" s="199">
        <f>SUMIF('Sch3-Input'!$BA$10:$BA$310,"Mixed / Home Supports adult",('Sch3-Input'!AG$10:AG$310))</f>
        <v>0</v>
      </c>
      <c r="S54" s="199">
        <f>SUMIF('Sch3-Input'!$BA$10:$BA$310,"Mixed / Home Supports adult",('Sch3-Input'!AH$10:AH$310))</f>
        <v>0</v>
      </c>
      <c r="T54" s="199">
        <f>SUMIF('Sch3-Input'!$BA$10:$BA$310,"Mixed / Home Supports adult",('Sch3-Input'!AS$10:AS$310))</f>
        <v>0</v>
      </c>
      <c r="U54" s="199">
        <f>SUMIF('Sch3-Input'!$BA$10:$BA$310,"Mixed / Home Supports adult",('Sch3-Input'!AT$10:AT$310))</f>
        <v>0</v>
      </c>
      <c r="V54" s="199">
        <f>SUMIF('Sch3-Input'!$BA$10:$BA$310,"Mixed / Home Supports adult",('Sch3-Input'!AU$10:AU$310))</f>
        <v>0</v>
      </c>
      <c r="W54" s="199">
        <f>SUMIF('Sch3-Input'!$BA$10:$BA$310,"Mixed / Home Supports adult",('Sch3-Input'!AV$10:AV$310))</f>
        <v>0</v>
      </c>
      <c r="X54" s="199">
        <f>SUMIF('Sch3-Input'!$L$10:$L$310,"Mixed / Home Supports adult",('Sch3-Input'!AW$10:AW$310))</f>
        <v>0</v>
      </c>
      <c r="Z54" s="120" t="b">
        <f t="shared" si="5"/>
        <v>0</v>
      </c>
      <c r="AA54" s="120" t="b">
        <f t="shared" si="8"/>
        <v>0</v>
      </c>
      <c r="AB54" s="120" t="b">
        <f t="shared" si="9"/>
        <v>0</v>
      </c>
      <c r="AG54" s="197">
        <f>SUMIF('Sch3-Input'!$BB$10:$BB$310,"Mixed / Home Supports adult",('Sch3-Input'!P$10:P$310))</f>
        <v>0</v>
      </c>
      <c r="AH54" s="198">
        <f>SUMIF('Sch3-Input'!$BB$10:$BB$310,"Mixed / Home Supports adult",('Sch3-Input'!R$10:R$310))</f>
        <v>0</v>
      </c>
      <c r="AI54" s="198">
        <f>SUMIF('Sch3-Input'!$BB$10:$BB$310,"Mixed / Home Supports adult",('Sch3-Input'!AD$10:AD$310))</f>
        <v>0</v>
      </c>
      <c r="AJ54" s="124" t="s">
        <v>1175</v>
      </c>
      <c r="AK54" s="799"/>
      <c r="AL54" s="199">
        <f>SUMIF('Sch3-Input'!$BA$10:$BA$310,"Mixed / Home Supports adult",('Sch3-Input'!AI$10:AI$310))</f>
        <v>0</v>
      </c>
      <c r="AM54" s="199">
        <f>SUMIF('Sch3-Input'!$BA$10:$BA$310,"Mixed / Home Supports adult",('Sch3-Input'!AJ$10:AJ$310))</f>
        <v>0</v>
      </c>
      <c r="AN54" s="199">
        <f>SUMIF('Sch3-Input'!$BA$10:$BA$310,"Mixed / Home Supports adult",('Sch3-Input'!AK$10:AK$310))</f>
        <v>0</v>
      </c>
      <c r="AO54" s="199">
        <f>SUMIF('Sch3-Input'!$BA$10:$BA$310,"Mixed / Home Supports adult",('Sch3-Input'!AL$10:AL$310))</f>
        <v>0</v>
      </c>
      <c r="AP54" s="199">
        <f>SUMIF('Sch3-Input'!$BA$10:$BA$310,"Mixed / Home Supports adult",('Sch3-Input'!AM$10:AM$310))</f>
        <v>0</v>
      </c>
      <c r="AQ54" s="199">
        <f>SUMIF('Sch3-Input'!$BA$10:$BA$310,"Mixed / Home Supports adult",('Sch3-Input'!AN$10:AN$310))</f>
        <v>0</v>
      </c>
      <c r="AR54" s="199">
        <f>SUMIF('Sch3-Input'!$BA$10:$BA$310,"Mixed / Home Supports adult",('Sch3-Input'!AO$10:AO$310))</f>
        <v>0</v>
      </c>
      <c r="AS54" s="199">
        <f>SUMIF('Sch3-Input'!$BA$10:$BA$310,"Mixed / Home Supports adult",('Sch3-Input'!AP$10:AP$310))</f>
        <v>0</v>
      </c>
      <c r="AT54" s="199">
        <f>SUMIF('Sch3-Input'!$BA$10:$BA$310,"Mixed / Home Supports adult",('Sch3-Input'!AQ$10:AQ$310))</f>
        <v>0</v>
      </c>
      <c r="AU54" s="199">
        <f>SUMIF('Sch3-Input'!$BA$10:$BA$310,"Mixed / Home Supports adult",('Sch3-Input'!AR$10:AR$310))</f>
        <v>0</v>
      </c>
    </row>
    <row r="55" spans="1:47" s="124" customFormat="1" ht="15" customHeight="1" thickBot="1" x14ac:dyDescent="0.3">
      <c r="A55" s="200">
        <f>+'Sch3-Input'!$F$3</f>
        <v>0</v>
      </c>
      <c r="B55" s="215" t="s">
        <v>773</v>
      </c>
      <c r="C55" s="202">
        <f>SUMIF('Sch3-Input'!$L$10:$L$310,"Home Supports adult",('Sch3-Input'!P$10:P$310))</f>
        <v>0</v>
      </c>
      <c r="D55" s="202">
        <f>SUMIF('Sch3-Input'!$L$10:$L$310,"Home Supports adult",('Sch3-Input'!Q$10:Q$310))</f>
        <v>0</v>
      </c>
      <c r="E55" s="203">
        <f>SUMIF('Sch3-Input'!$L$10:$L$310,"Home Supports adult",('Sch3-Input'!R$10:R$310))</f>
        <v>0</v>
      </c>
      <c r="F55" s="203">
        <f>SUMIF('Sch3-Input'!$L$10:$L$310,"Home Supports adult",('Sch3-Input'!S$10:S$310))</f>
        <v>0</v>
      </c>
      <c r="G55" s="203">
        <f>SUMIF('Sch3-Input'!$L$10:$L$310,"Home Supports adult",('Sch3-Input'!T$10:T$310))</f>
        <v>0</v>
      </c>
      <c r="H55" s="203">
        <f>SUMIF('Sch3-Input'!$L$10:$L$310,"Home Supports adult",('Sch3-Input'!U$10:U$310))</f>
        <v>0</v>
      </c>
      <c r="I55" s="203">
        <f>SUMIF('Sch3-Input'!$L$10:$L$310,"Home Supports adult",('Sch3-Input'!W$10:W$310))</f>
        <v>0</v>
      </c>
      <c r="J55" s="203">
        <f>SUMIF('Sch3-Input'!$L$10:$L$310,"Home Supports adult",('Sch3-Input'!X$10:X$310))</f>
        <v>0</v>
      </c>
      <c r="K55" s="203">
        <f>SUMIF('Sch3-Input'!$L$10:$L$310,"Home Supports adult",('Sch3-Input'!Y$10:Y$310))</f>
        <v>0</v>
      </c>
      <c r="L55" s="203">
        <f>SUMIF('Sch3-Input'!$L$10:$L$310,"Home Supports adult",('Sch3-Input'!Z$10:Z$310))</f>
        <v>0</v>
      </c>
      <c r="M55" s="203">
        <f>SUMIF('Sch3-Input'!$L$10:$L$310,"Home Supports adult",('Sch3-Input'!AA$10:AA$310))</f>
        <v>0</v>
      </c>
      <c r="N55" s="203">
        <f>SUMIF('Sch3-Input'!$L$10:$L$310,"Home Supports adult",('Sch3-Input'!AB$10:AB$310))</f>
        <v>0</v>
      </c>
      <c r="O55" s="203">
        <f>SUMIF('Sch3-Input'!$L$10:$L$310,"Home Supports adult",('Sch3-Input'!AC$10:AC$310))</f>
        <v>0</v>
      </c>
      <c r="P55" s="203">
        <f>SUMIF('Sch3-Input'!$L$10:$L$310,"Home Supports adult",('Sch3-Input'!AD$10:AD$310))</f>
        <v>0</v>
      </c>
      <c r="Q55" s="204">
        <f>SUMIF('Sch3-Input'!$L$10:$L$310,"Home Supports adult",('Sch3-Input'!AF$10:AF$310))</f>
        <v>0</v>
      </c>
      <c r="R55" s="204">
        <f>SUMIF('Sch3-Input'!$L$10:$L$310,"Home Supports adult",('Sch3-Input'!AG$10:AG$310))</f>
        <v>0</v>
      </c>
      <c r="S55" s="204">
        <f>SUMIF('Sch3-Input'!$L$10:$L$310,"Home Supports adult",('Sch3-Input'!AH$10:AH$310))</f>
        <v>0</v>
      </c>
      <c r="T55" s="204">
        <f>SUMIF('Sch3-Input'!$L$10:$L$310,"Home Supports adult",('Sch3-Input'!AS$10:AS$310))</f>
        <v>0</v>
      </c>
      <c r="U55" s="204">
        <f>SUMIF('Sch3-Input'!$L$10:$L$310,"Home Supports adult",('Sch3-Input'!AT$10:AT$310))</f>
        <v>0</v>
      </c>
      <c r="V55" s="204">
        <f>SUMIF('Sch3-Input'!$L$10:$L$310,"Home Supports adult",('Sch3-Input'!AU$10:AU$310))</f>
        <v>0</v>
      </c>
      <c r="W55" s="204">
        <f>SUMIF('Sch3-Input'!$L$10:$L$310,"Home Supports adult",('Sch3-Input'!AV$10:AV$310))</f>
        <v>0</v>
      </c>
      <c r="X55" s="205">
        <f>SUMIF('Sch3-Input'!$L$10:$L$310,"Home Supports adult",('Sch3-Input'!AW$10:AW$310))</f>
        <v>0</v>
      </c>
      <c r="Z55" s="120" t="b">
        <f t="shared" si="5"/>
        <v>0</v>
      </c>
      <c r="AA55" s="120" t="b">
        <f t="shared" si="8"/>
        <v>0</v>
      </c>
      <c r="AB55" s="120" t="b">
        <f t="shared" si="9"/>
        <v>0</v>
      </c>
      <c r="AD55" s="219">
        <f>SUMIF('Sch3-Input'!$L$10:$L$310,"Home Supports adult",('Sch3-Input'!P$10:P$310))</f>
        <v>0</v>
      </c>
      <c r="AE55" s="203">
        <f>SUMIF('Sch3-Input'!$L$10:$L$310,"Home Supports adult",('Sch3-Input'!R$10:R$310))</f>
        <v>0</v>
      </c>
      <c r="AF55" s="203">
        <f>SUMIF('Sch3-Input'!$L$10:$L$310,"Home Supports adult",('Sch3-Input'!CE$10:CE$310))</f>
        <v>0</v>
      </c>
      <c r="AG55" s="377" t="s">
        <v>915</v>
      </c>
      <c r="AK55" s="799">
        <f>+G55+F55</f>
        <v>0</v>
      </c>
      <c r="AL55" s="204">
        <f>SUMIF('Sch3-Input'!$L$10:$L$310,"Home Supports adult",('Sch3-Input'!AI$10:AI$310))</f>
        <v>0</v>
      </c>
      <c r="AM55" s="204">
        <f>SUMIF('Sch3-Input'!$L$10:$L$310,"Home Supports adult",('Sch3-Input'!AJ$10:AJ$310))</f>
        <v>0</v>
      </c>
      <c r="AN55" s="204">
        <f>SUMIF('Sch3-Input'!$L$10:$L$310,"Home Supports adult",('Sch3-Input'!AK$10:AK$310))</f>
        <v>0</v>
      </c>
      <c r="AO55" s="204">
        <f>SUMIF('Sch3-Input'!$L$10:$L$310,"Home Supports adult",('Sch3-Input'!AL$10:AL$310))</f>
        <v>0</v>
      </c>
      <c r="AP55" s="204">
        <f>SUMIF('Sch3-Input'!$L$10:$L$310,"Home Supports adult",('Sch3-Input'!AM$10:AM$310))</f>
        <v>0</v>
      </c>
      <c r="AQ55" s="204">
        <f>SUMIF('Sch3-Input'!$L$10:$L$310,"Home Supports adult",('Sch3-Input'!AN$10:AN$310))</f>
        <v>0</v>
      </c>
      <c r="AR55" s="204">
        <f>SUMIF('Sch3-Input'!$L$10:$L$310,"Home Supports adult",('Sch3-Input'!AO$10:AO$310))</f>
        <v>0</v>
      </c>
      <c r="AS55" s="204">
        <f>SUMIF('Sch3-Input'!$L$10:$L$310,"Home Supports adult",('Sch3-Input'!AP$10:AP$310))</f>
        <v>0</v>
      </c>
      <c r="AT55" s="204">
        <f>SUMIF('Sch3-Input'!$L$10:$L$310,"Home Supports adult",('Sch3-Input'!AQ$10:AQ$310))</f>
        <v>0</v>
      </c>
      <c r="AU55" s="204">
        <f>SUMIF('Sch3-Input'!$L$10:$L$310,"Home Supports adult",('Sch3-Input'!AR$10:AR$310))</f>
        <v>0</v>
      </c>
    </row>
    <row r="56" spans="1:47" s="124" customFormat="1" ht="15" customHeight="1" x14ac:dyDescent="0.25">
      <c r="A56" s="191">
        <f>+'Sch3-Input'!$F$3</f>
        <v>0</v>
      </c>
      <c r="B56" s="214" t="s">
        <v>906</v>
      </c>
      <c r="C56" s="193"/>
      <c r="D56" s="193"/>
      <c r="E56" s="194"/>
      <c r="F56" s="194"/>
      <c r="G56" s="194"/>
      <c r="H56" s="194"/>
      <c r="I56" s="194"/>
      <c r="J56" s="194"/>
      <c r="K56" s="194"/>
      <c r="L56" s="194"/>
      <c r="M56" s="194"/>
      <c r="N56" s="194"/>
      <c r="O56" s="194"/>
      <c r="P56" s="194"/>
      <c r="Q56" s="195"/>
      <c r="R56" s="195"/>
      <c r="S56" s="195"/>
      <c r="T56" s="195"/>
      <c r="U56" s="195"/>
      <c r="V56" s="195"/>
      <c r="W56" s="195"/>
      <c r="X56" s="195"/>
      <c r="Z56" s="120" t="b">
        <f t="shared" si="5"/>
        <v>0</v>
      </c>
      <c r="AA56" s="120" t="b">
        <f t="shared" si="8"/>
        <v>0</v>
      </c>
      <c r="AB56" s="120" t="b">
        <f t="shared" si="9"/>
        <v>0</v>
      </c>
      <c r="AD56" s="193"/>
      <c r="AE56" s="194"/>
      <c r="AF56" s="194"/>
      <c r="AK56" s="799"/>
      <c r="AL56" s="195"/>
      <c r="AM56" s="195"/>
      <c r="AN56" s="195"/>
      <c r="AO56" s="195"/>
      <c r="AP56" s="195"/>
      <c r="AQ56" s="195"/>
      <c r="AR56" s="195"/>
      <c r="AS56" s="195"/>
      <c r="AT56" s="195"/>
      <c r="AU56" s="195"/>
    </row>
    <row r="57" spans="1:47" s="124" customFormat="1" ht="15" customHeight="1" x14ac:dyDescent="0.25">
      <c r="A57" s="191"/>
      <c r="B57" s="192" t="s">
        <v>407</v>
      </c>
      <c r="C57" s="193">
        <f>SUMIF('Sch3-Input'!$BA$10:$BA$310,"ID / Home Supports Children",('Sch3-Input'!P$10:P$310))</f>
        <v>0</v>
      </c>
      <c r="D57" s="193">
        <f>SUMIF('Sch3-Input'!$BA$10:$BA$310,"ID / Home Supports Children",('Sch3-Input'!Q$10:Q$310))</f>
        <v>0</v>
      </c>
      <c r="E57" s="194">
        <f>SUMIF('Sch3-Input'!$BA$10:$BA$310,"ID / Home Supports Children",('Sch3-Input'!R$10:R$310))</f>
        <v>0</v>
      </c>
      <c r="F57" s="194">
        <f>SUMIF('Sch3-Input'!$BA$10:$BA$310,"ID / Home Supports Children",('Sch3-Input'!S$10:S$310))</f>
        <v>0</v>
      </c>
      <c r="G57" s="194">
        <f>SUMIF('Sch3-Input'!$BA$10:$BA$310,"ID / Home Supports Children",('Sch3-Input'!T$10:T$310))</f>
        <v>0</v>
      </c>
      <c r="H57" s="194">
        <f>SUMIF('Sch3-Input'!$BA$10:$BA$310,"ID / Home Supports Children",('Sch3-Input'!U$10:U$310))</f>
        <v>0</v>
      </c>
      <c r="I57" s="194">
        <f>SUMIF('Sch3-Input'!$BA$10:$BA$310,"ID / Home Supports Children",('Sch3-Input'!W$10:W$310))</f>
        <v>0</v>
      </c>
      <c r="J57" s="194">
        <f>SUMIF('Sch3-Input'!$BA$10:$BA$310,"ID / Home Supports Children",('Sch3-Input'!X$10:X$310))</f>
        <v>0</v>
      </c>
      <c r="K57" s="194">
        <f>SUMIF('Sch3-Input'!$BA$10:$BA$310,"ID / Home Supports Children",('Sch3-Input'!Y$10:Y$310))</f>
        <v>0</v>
      </c>
      <c r="L57" s="194">
        <f>SUMIF('Sch3-Input'!$BA$10:$BA$310,"ID / Home Supports Children",('Sch3-Input'!Z$10:Z$310))</f>
        <v>0</v>
      </c>
      <c r="M57" s="194">
        <f>SUMIF('Sch3-Input'!$BA$10:$BA$310,"ID / Home Supports Children",('Sch3-Input'!AA$10:AA$310))</f>
        <v>0</v>
      </c>
      <c r="N57" s="194">
        <f>SUMIF('Sch3-Input'!$BA$10:$BA$310,"ID / Home Supports Children",('Sch3-Input'!AB$10:AB$310))</f>
        <v>0</v>
      </c>
      <c r="O57" s="194">
        <f>SUMIF('Sch3-Input'!$BA$10:$BA$310,"ID / Home Supports Children",('Sch3-Input'!AC$10:AC$310))</f>
        <v>0</v>
      </c>
      <c r="P57" s="194">
        <f>SUMIF('Sch3-Input'!$BA$10:$BA$310,"ID / Home Supports Children",('Sch3-Input'!AD$10:AD$310))</f>
        <v>0</v>
      </c>
      <c r="Q57" s="195">
        <f>SUMIF('Sch3-Input'!$BA$10:$BA$310,"ID / Home Supports Children",('Sch3-Input'!AF$10:AF$310))</f>
        <v>0</v>
      </c>
      <c r="R57" s="195">
        <f>SUMIF('Sch3-Input'!$BA$10:$BA$310,"ID / Home Supports Children",('Sch3-Input'!AG$10:AG$310))</f>
        <v>0</v>
      </c>
      <c r="S57" s="195">
        <f>SUMIF('Sch3-Input'!$BA$10:$BA$310,"ID / Home Supports Children",('Sch3-Input'!AH$10:AH$310))</f>
        <v>0</v>
      </c>
      <c r="T57" s="195">
        <f>SUMIF('Sch3-Input'!$BA$10:$BA$310,"ID / Home Supports Children",('Sch3-Input'!AS$10:AS$310))</f>
        <v>0</v>
      </c>
      <c r="U57" s="195">
        <f>SUMIF('Sch3-Input'!$BA$10:$BA$310,"ID / Home Supports Children",('Sch3-Input'!AT$10:AT$310))</f>
        <v>0</v>
      </c>
      <c r="V57" s="195">
        <f>SUMIF('Sch3-Input'!$BA$10:$BA$310,"ID / Home Supports Children",('Sch3-Input'!AU$10:AU$310))</f>
        <v>0</v>
      </c>
      <c r="W57" s="195">
        <f>SUMIF('Sch3-Input'!$BA$10:$BA$310,"ID / Home Supports Children",('Sch3-Input'!AV$10:AV$310))</f>
        <v>0</v>
      </c>
      <c r="X57" s="195">
        <f>SUMIF('Sch3-Input'!$L$10:$L$310,"ID / Home Supports Children",('Sch3-Input'!AW$10:AW$310))</f>
        <v>0</v>
      </c>
      <c r="Z57" s="120" t="b">
        <f t="shared" si="5"/>
        <v>0</v>
      </c>
      <c r="AA57" s="120" t="b">
        <f t="shared" si="8"/>
        <v>0</v>
      </c>
      <c r="AB57" s="120" t="b">
        <f t="shared" si="9"/>
        <v>0</v>
      </c>
      <c r="AD57" s="193">
        <f>SUMIF('Sch3-Input'!$BB$10:$BB$310,"ID / Home Supports Children",('Sch3-Input'!P$10:P$310))</f>
        <v>0</v>
      </c>
      <c r="AE57" s="194">
        <f>SUMIF('Sch3-Input'!$BB$10:$BB$310,"ID / Home Supports Children",('Sch3-Input'!R$10:R$310))</f>
        <v>0</v>
      </c>
      <c r="AF57" s="194">
        <f>SUMIF('Sch3-Input'!$BB$10:$BB$310,"ID / Home Supports Children",('Sch3-Input'!CE$10:CE$310))</f>
        <v>0</v>
      </c>
      <c r="AK57" s="799"/>
      <c r="AL57" s="195">
        <f>SUMIF('Sch3-Input'!$BA$10:$BA$310,"ID / Home Supports Children",('Sch3-Input'!AI$10:AI$310))</f>
        <v>0</v>
      </c>
      <c r="AM57" s="195">
        <f>SUMIF('Sch3-Input'!$BA$10:$BA$310,"ID / Home Supports Children",('Sch3-Input'!AJ$10:AJ$310))</f>
        <v>0</v>
      </c>
      <c r="AN57" s="195">
        <f>SUMIF('Sch3-Input'!$BA$10:$BA$310,"ID / Home Supports Children",('Sch3-Input'!AK$10:AK$310))</f>
        <v>0</v>
      </c>
      <c r="AO57" s="195">
        <f>SUMIF('Sch3-Input'!$BA$10:$BA$310,"ID / Home Supports Children",('Sch3-Input'!AL$10:AL$310))</f>
        <v>0</v>
      </c>
      <c r="AP57" s="195">
        <f>SUMIF('Sch3-Input'!$BA$10:$BA$310,"ID / Home Supports Children",('Sch3-Input'!AM$10:AM$310))</f>
        <v>0</v>
      </c>
      <c r="AQ57" s="195">
        <f>SUMIF('Sch3-Input'!$BA$10:$BA$310,"ID / Home Supports Children",('Sch3-Input'!AN$10:AN$310))</f>
        <v>0</v>
      </c>
      <c r="AR57" s="195">
        <f>SUMIF('Sch3-Input'!$BA$10:$BA$310,"ID / Home Supports Children",('Sch3-Input'!AO$10:AO$310))</f>
        <v>0</v>
      </c>
      <c r="AS57" s="195">
        <f>SUMIF('Sch3-Input'!$BA$10:$BA$310,"ID / Home Supports Children",('Sch3-Input'!AP$10:AP$310))</f>
        <v>0</v>
      </c>
      <c r="AT57" s="195">
        <f>SUMIF('Sch3-Input'!$BA$10:$BA$310,"ID / Home Supports Children",('Sch3-Input'!AQ$10:AQ$310))</f>
        <v>0</v>
      </c>
      <c r="AU57" s="195">
        <f>SUMIF('Sch3-Input'!$BA$10:$BA$310,"ID / Home Supports Children",('Sch3-Input'!AR$10:AR$310))</f>
        <v>0</v>
      </c>
    </row>
    <row r="58" spans="1:47" s="124" customFormat="1" ht="15" customHeight="1" x14ac:dyDescent="0.25">
      <c r="A58" s="191"/>
      <c r="B58" s="192" t="s">
        <v>408</v>
      </c>
      <c r="C58" s="193">
        <f>SUMIF('Sch3-Input'!$BA$10:$BA$310,"P&amp;S / Home Supports Children",('Sch3-Input'!P$10:P$310))</f>
        <v>0</v>
      </c>
      <c r="D58" s="193">
        <f>SUMIF('Sch3-Input'!$BA$10:$BA$310,"P&amp;S / Home Supports Children",('Sch3-Input'!Q$10:Q$310))</f>
        <v>0</v>
      </c>
      <c r="E58" s="194">
        <f>SUMIF('Sch3-Input'!$BA$10:$BA$310,"P&amp;S / Home Supports Children",('Sch3-Input'!R$10:R$310))</f>
        <v>0</v>
      </c>
      <c r="F58" s="194">
        <f>SUMIF('Sch3-Input'!$BA$10:$BA$310,"P&amp;S / Home Supports Children",('Sch3-Input'!S$10:S$310))</f>
        <v>0</v>
      </c>
      <c r="G58" s="194">
        <f>SUMIF('Sch3-Input'!$BA$10:$BA$310,"P&amp;S / Home Supports Children",('Sch3-Input'!T$10:T$310))</f>
        <v>0</v>
      </c>
      <c r="H58" s="194">
        <f>SUMIF('Sch3-Input'!$BA$10:$BA$310,"P&amp;S / Home Supports Children",('Sch3-Input'!U$10:U$310))</f>
        <v>0</v>
      </c>
      <c r="I58" s="194">
        <f>SUMIF('Sch3-Input'!$BA$10:$BA$310,"P&amp;S / Home Supports Children",('Sch3-Input'!W$10:W$310))</f>
        <v>0</v>
      </c>
      <c r="J58" s="194">
        <f>SUMIF('Sch3-Input'!$BA$10:$BA$310,"P&amp;S / Home Supports Children",('Sch3-Input'!X$10:X$310))</f>
        <v>0</v>
      </c>
      <c r="K58" s="194">
        <f>SUMIF('Sch3-Input'!$BA$10:$BA$310,"P&amp;S / Home Supports Children",('Sch3-Input'!Y$10:Y$310))</f>
        <v>0</v>
      </c>
      <c r="L58" s="194">
        <f>SUMIF('Sch3-Input'!$BA$10:$BA$310,"P&amp;S / Home Supports Children",('Sch3-Input'!Z$10:Z$310))</f>
        <v>0</v>
      </c>
      <c r="M58" s="194">
        <f>SUMIF('Sch3-Input'!$BA$10:$BA$310,"P&amp;S / Home Supports Children",('Sch3-Input'!AA$10:AA$310))</f>
        <v>0</v>
      </c>
      <c r="N58" s="194">
        <f>SUMIF('Sch3-Input'!$BA$10:$BA$310,"P&amp;S / Home Supports Children",('Sch3-Input'!AB$10:AB$310))</f>
        <v>0</v>
      </c>
      <c r="O58" s="194">
        <f>SUMIF('Sch3-Input'!$BA$10:$BA$310,"P&amp;S / Home Supports Children",('Sch3-Input'!AC$10:AC$310))</f>
        <v>0</v>
      </c>
      <c r="P58" s="194">
        <f>SUMIF('Sch3-Input'!$BA$10:$BA$310,"P&amp;S / Home Supports Children",('Sch3-Input'!AD$10:AD$310))</f>
        <v>0</v>
      </c>
      <c r="Q58" s="195">
        <f>SUMIF('Sch3-Input'!$BA$10:$BA$310,"P&amp;S / Home Supports Children",('Sch3-Input'!AF$10:AF$310))</f>
        <v>0</v>
      </c>
      <c r="R58" s="195">
        <f>SUMIF('Sch3-Input'!$BA$10:$BA$310,"P&amp;S / Home Supports Children",('Sch3-Input'!AG$10:AG$310))</f>
        <v>0</v>
      </c>
      <c r="S58" s="195">
        <f>SUMIF('Sch3-Input'!$BA$10:$BA$310,"P&amp;S / Home Supports Children",('Sch3-Input'!AH$10:AH$310))</f>
        <v>0</v>
      </c>
      <c r="T58" s="195">
        <f>SUMIF('Sch3-Input'!$BA$10:$BA$310,"P&amp;S / Home Supports Children",('Sch3-Input'!AS$10:AS$310))</f>
        <v>0</v>
      </c>
      <c r="U58" s="195">
        <f>SUMIF('Sch3-Input'!$BA$10:$BA$310,"P&amp;S / Home Supports Children",('Sch3-Input'!AT$10:AT$310))</f>
        <v>0</v>
      </c>
      <c r="V58" s="195">
        <f>SUMIF('Sch3-Input'!$BA$10:$BA$310,"P&amp;S / Home Supports Children",('Sch3-Input'!AU$10:AU$310))</f>
        <v>0</v>
      </c>
      <c r="W58" s="195">
        <f>SUMIF('Sch3-Input'!$BA$10:$BA$310,"P&amp;S / Home Supports Children",('Sch3-Input'!AV$10:AV$310))</f>
        <v>0</v>
      </c>
      <c r="X58" s="195">
        <f>SUMIF('Sch3-Input'!$L$10:$L$310,"P&amp;S / Home Supports Children",('Sch3-Input'!AW$10:AW$310))</f>
        <v>0</v>
      </c>
      <c r="Z58" s="120" t="b">
        <f t="shared" si="5"/>
        <v>0</v>
      </c>
      <c r="AA58" s="120" t="b">
        <f t="shared" si="8"/>
        <v>0</v>
      </c>
      <c r="AB58" s="120" t="b">
        <f t="shared" si="9"/>
        <v>0</v>
      </c>
      <c r="AD58" s="193">
        <f>SUMIF('Sch3-Input'!$BB$10:$BB$310,"P&amp;S / Home Supports Children",('Sch3-Input'!P$10:P$310))</f>
        <v>0</v>
      </c>
      <c r="AE58" s="194">
        <f>SUMIF('Sch3-Input'!$BB$10:$BB$310,"P&amp;S / Home Supports Children",('Sch3-Input'!R$10:R$310))</f>
        <v>0</v>
      </c>
      <c r="AF58" s="194">
        <f>SUMIF('Sch3-Input'!$BB$10:$BB$310,"P&amp;S / Home Supports Children",('Sch3-Input'!CE$10:CE$310))</f>
        <v>0</v>
      </c>
      <c r="AK58" s="799"/>
      <c r="AL58" s="195">
        <f>SUMIF('Sch3-Input'!$BA$10:$BA$310,"P&amp;S / Home Supports Children",('Sch3-Input'!AI$10:AI$310))</f>
        <v>0</v>
      </c>
      <c r="AM58" s="195">
        <f>SUMIF('Sch3-Input'!$BA$10:$BA$310,"P&amp;S / Home Supports Children",('Sch3-Input'!AJ$10:AJ$310))</f>
        <v>0</v>
      </c>
      <c r="AN58" s="195">
        <f>SUMIF('Sch3-Input'!$BA$10:$BA$310,"P&amp;S / Home Supports Children",('Sch3-Input'!AK$10:AK$310))</f>
        <v>0</v>
      </c>
      <c r="AO58" s="195">
        <f>SUMIF('Sch3-Input'!$BA$10:$BA$310,"P&amp;S / Home Supports Children",('Sch3-Input'!AL$10:AL$310))</f>
        <v>0</v>
      </c>
      <c r="AP58" s="195">
        <f>SUMIF('Sch3-Input'!$BA$10:$BA$310,"P&amp;S / Home Supports Children",('Sch3-Input'!AM$10:AM$310))</f>
        <v>0</v>
      </c>
      <c r="AQ58" s="195">
        <f>SUMIF('Sch3-Input'!$BA$10:$BA$310,"P&amp;S / Home Supports Children",('Sch3-Input'!AN$10:AN$310))</f>
        <v>0</v>
      </c>
      <c r="AR58" s="195">
        <f>SUMIF('Sch3-Input'!$BA$10:$BA$310,"P&amp;S / Home Supports Children",('Sch3-Input'!AO$10:AO$310))</f>
        <v>0</v>
      </c>
      <c r="AS58" s="195">
        <f>SUMIF('Sch3-Input'!$BA$10:$BA$310,"P&amp;S / Home Supports Children",('Sch3-Input'!AP$10:AP$310))</f>
        <v>0</v>
      </c>
      <c r="AT58" s="195">
        <f>SUMIF('Sch3-Input'!$BA$10:$BA$310,"P&amp;S / Home Supports Children",('Sch3-Input'!AQ$10:AQ$310))</f>
        <v>0</v>
      </c>
      <c r="AU58" s="195">
        <f>SUMIF('Sch3-Input'!$BA$10:$BA$310,"P&amp;S / Home Supports Children",('Sch3-Input'!AR$10:AR$310))</f>
        <v>0</v>
      </c>
    </row>
    <row r="59" spans="1:47" s="124" customFormat="1" ht="15" customHeight="1" thickBot="1" x14ac:dyDescent="0.3">
      <c r="A59" s="191"/>
      <c r="B59" s="196" t="s">
        <v>409</v>
      </c>
      <c r="C59" s="197">
        <f>SUMIF('Sch3-Input'!$BA$10:$BA$310,"Mixed / Home Supports Children",('Sch3-Input'!P$10:P$310))</f>
        <v>0</v>
      </c>
      <c r="D59" s="197">
        <f>SUMIF('Sch3-Input'!$BA$10:$BA$310,"Mixed / Home Supports Children",('Sch3-Input'!Q$10:Q$310))</f>
        <v>0</v>
      </c>
      <c r="E59" s="198">
        <f>SUMIF('Sch3-Input'!$BA$10:$BA$310,"Mixed / Home Supports Children",('Sch3-Input'!R$10:R$310))</f>
        <v>0</v>
      </c>
      <c r="F59" s="198">
        <f>SUMIF('Sch3-Input'!$BA$10:$BA$310,"Mixed / Home Supports Children",('Sch3-Input'!S$10:S$310))</f>
        <v>0</v>
      </c>
      <c r="G59" s="198">
        <f>SUMIF('Sch3-Input'!$BA$10:$BA$310,"Mixed / Home Supports Children",('Sch3-Input'!T$10:T$310))</f>
        <v>0</v>
      </c>
      <c r="H59" s="198">
        <f>SUMIF('Sch3-Input'!$BA$10:$BA$310,"Mixed / Home Supports Children",('Sch3-Input'!U$10:U$310))</f>
        <v>0</v>
      </c>
      <c r="I59" s="198">
        <f>SUMIF('Sch3-Input'!$BA$10:$BA$310,"Mixed / Home Supports Children",('Sch3-Input'!W$10:W$310))</f>
        <v>0</v>
      </c>
      <c r="J59" s="198">
        <f>SUMIF('Sch3-Input'!$BA$10:$BA$310,"Mixed / Home Supports Children",('Sch3-Input'!X$10:X$310))</f>
        <v>0</v>
      </c>
      <c r="K59" s="198">
        <f>SUMIF('Sch3-Input'!$BA$10:$BA$310,"Mixed / Home Supports Children",('Sch3-Input'!Y$10:Y$310))</f>
        <v>0</v>
      </c>
      <c r="L59" s="198">
        <f>SUMIF('Sch3-Input'!$BA$10:$BA$310,"Mixed / Home Supports Children",('Sch3-Input'!Z$10:Z$310))</f>
        <v>0</v>
      </c>
      <c r="M59" s="198">
        <f>SUMIF('Sch3-Input'!$BA$10:$BA$310,"Mixed / Home Supports Children",('Sch3-Input'!AA$10:AA$310))</f>
        <v>0</v>
      </c>
      <c r="N59" s="198">
        <f>SUMIF('Sch3-Input'!$BA$10:$BA$310,"Mixed / Home Supports Children",('Sch3-Input'!AB$10:AB$310))</f>
        <v>0</v>
      </c>
      <c r="O59" s="198">
        <f>SUMIF('Sch3-Input'!$BA$10:$BA$310,"Mixed / Home Supports Children",('Sch3-Input'!AC$10:AC$310))</f>
        <v>0</v>
      </c>
      <c r="P59" s="198">
        <f>SUMIF('Sch3-Input'!$BA$10:$BA$310,"Mixed / Home Supports Children",('Sch3-Input'!AD$10:AD$310))</f>
        <v>0</v>
      </c>
      <c r="Q59" s="199">
        <f>SUMIF('Sch3-Input'!$BA$10:$BA$310,"Mixed / Home Supports Children",('Sch3-Input'!AF$10:AF$310))</f>
        <v>0</v>
      </c>
      <c r="R59" s="199">
        <f>SUMIF('Sch3-Input'!$BA$10:$BA$310,"Mixed / Home Supports Children",('Sch3-Input'!AG$10:AG$310))</f>
        <v>0</v>
      </c>
      <c r="S59" s="199">
        <f>SUMIF('Sch3-Input'!$BA$10:$BA$310,"Mixed / Home Supports Children",('Sch3-Input'!AH$10:AH$310))</f>
        <v>0</v>
      </c>
      <c r="T59" s="199">
        <f>SUMIF('Sch3-Input'!$BA$10:$BA$310,"Mixed / Home Supports Children",('Sch3-Input'!AS$10:AS$310))</f>
        <v>0</v>
      </c>
      <c r="U59" s="199">
        <f>SUMIF('Sch3-Input'!$BA$10:$BA$310,"Mixed / Home Supports Children",('Sch3-Input'!AT$10:AT$310))</f>
        <v>0</v>
      </c>
      <c r="V59" s="199">
        <f>SUMIF('Sch3-Input'!$BA$10:$BA$310,"Mixed / Home Supports Children",('Sch3-Input'!AU$10:AU$310))</f>
        <v>0</v>
      </c>
      <c r="W59" s="199">
        <f>SUMIF('Sch3-Input'!$BA$10:$BA$310,"Mixed / Home Supports Children",('Sch3-Input'!AV$10:AV$310))</f>
        <v>0</v>
      </c>
      <c r="X59" s="199">
        <f>SUMIF('Sch3-Input'!$L$10:$L$310,"Mixed / Home Supports Children",('Sch3-Input'!AW$10:AW$310))</f>
        <v>0</v>
      </c>
      <c r="Z59" s="120" t="b">
        <f t="shared" si="5"/>
        <v>0</v>
      </c>
      <c r="AA59" s="120" t="b">
        <f t="shared" si="8"/>
        <v>0</v>
      </c>
      <c r="AB59" s="120" t="b">
        <f t="shared" si="9"/>
        <v>0</v>
      </c>
      <c r="AG59" s="197">
        <f>SUMIF('Sch3-Input'!$BB$10:$BB$310,"Mixed / Home Supports Children",('Sch3-Input'!P$10:P$310))</f>
        <v>0</v>
      </c>
      <c r="AH59" s="198">
        <f>SUMIF('Sch3-Input'!$BB$10:$BB$310,"Mixed / Home Supports Children",('Sch3-Input'!R$10:R$310))</f>
        <v>0</v>
      </c>
      <c r="AI59" s="198">
        <f>SUMIF('Sch3-Input'!$BB$10:$BB$310,"Mixed / Home Supports Children",('Sch3-Input'!AD$10:AD$310))</f>
        <v>0</v>
      </c>
      <c r="AJ59" s="124" t="s">
        <v>1175</v>
      </c>
      <c r="AK59" s="799"/>
      <c r="AL59" s="199">
        <f>SUMIF('Sch3-Input'!$BA$10:$BA$310,"Mixed / Home Supports Children",('Sch3-Input'!AI$10:AI$310))</f>
        <v>0</v>
      </c>
      <c r="AM59" s="199">
        <f>SUMIF('Sch3-Input'!$BA$10:$BA$310,"Mixed / Home Supports Children",('Sch3-Input'!AJ$10:AJ$310))</f>
        <v>0</v>
      </c>
      <c r="AN59" s="199">
        <f>SUMIF('Sch3-Input'!$BA$10:$BA$310,"Mixed / Home Supports Children",('Sch3-Input'!AK$10:AK$310))</f>
        <v>0</v>
      </c>
      <c r="AO59" s="199">
        <f>SUMIF('Sch3-Input'!$BA$10:$BA$310,"Mixed / Home Supports Children",('Sch3-Input'!AL$10:AL$310))</f>
        <v>0</v>
      </c>
      <c r="AP59" s="199">
        <f>SUMIF('Sch3-Input'!$BA$10:$BA$310,"Mixed / Home Supports Children",('Sch3-Input'!AM$10:AM$310))</f>
        <v>0</v>
      </c>
      <c r="AQ59" s="199">
        <f>SUMIF('Sch3-Input'!$BA$10:$BA$310,"Mixed / Home Supports Children",('Sch3-Input'!AN$10:AN$310))</f>
        <v>0</v>
      </c>
      <c r="AR59" s="199">
        <f>SUMIF('Sch3-Input'!$BA$10:$BA$310,"Mixed / Home Supports Children",('Sch3-Input'!AO$10:AO$310))</f>
        <v>0</v>
      </c>
      <c r="AS59" s="199">
        <f>SUMIF('Sch3-Input'!$BA$10:$BA$310,"Mixed / Home Supports Children",('Sch3-Input'!AP$10:AP$310))</f>
        <v>0</v>
      </c>
      <c r="AT59" s="199">
        <f>SUMIF('Sch3-Input'!$BA$10:$BA$310,"Mixed / Home Supports Children",('Sch3-Input'!AQ$10:AQ$310))</f>
        <v>0</v>
      </c>
      <c r="AU59" s="199">
        <f>SUMIF('Sch3-Input'!$BA$10:$BA$310,"Mixed / Home Supports Children",('Sch3-Input'!AR$10:AR$310))</f>
        <v>0</v>
      </c>
    </row>
    <row r="60" spans="1:47" s="124" customFormat="1" ht="15" customHeight="1" thickBot="1" x14ac:dyDescent="0.3">
      <c r="A60" s="200">
        <f>+'Sch3-Input'!$F$3</f>
        <v>0</v>
      </c>
      <c r="B60" s="215" t="s">
        <v>891</v>
      </c>
      <c r="C60" s="202">
        <f>SUMIF('Sch3-Input'!$L$10:$L$310,"Home Supports Children",('Sch3-Input'!P$10:P$310))</f>
        <v>0</v>
      </c>
      <c r="D60" s="202">
        <f>SUMIF('Sch3-Input'!$L$10:$L$310,"Home Supports Children",('Sch3-Input'!Q$10:Q$310))</f>
        <v>0</v>
      </c>
      <c r="E60" s="203">
        <f>SUMIF('Sch3-Input'!$L$10:$L$310,"Home Supports Children",('Sch3-Input'!R$10:R$310))</f>
        <v>0</v>
      </c>
      <c r="F60" s="203">
        <f>SUMIF('Sch3-Input'!$L$10:$L$310,"Home Supports Children",('Sch3-Input'!S$10:S$310))</f>
        <v>0</v>
      </c>
      <c r="G60" s="203">
        <f>SUMIF('Sch3-Input'!$L$10:$L$310,"Home Supports Children",('Sch3-Input'!T$10:T$310))</f>
        <v>0</v>
      </c>
      <c r="H60" s="203">
        <f>SUMIF('Sch3-Input'!$L$10:$L$310,"Home Supports Children",('Sch3-Input'!U$10:U$310))</f>
        <v>0</v>
      </c>
      <c r="I60" s="203">
        <f>SUMIF('Sch3-Input'!$L$10:$L$310,"Home Supports Children",('Sch3-Input'!W$10:W$310))</f>
        <v>0</v>
      </c>
      <c r="J60" s="203">
        <f>SUMIF('Sch3-Input'!$L$10:$L$310,"Home Supports Children",('Sch3-Input'!X$10:X$310))</f>
        <v>0</v>
      </c>
      <c r="K60" s="203">
        <f>SUMIF('Sch3-Input'!$L$10:$L$310,"Home Supports Children",('Sch3-Input'!Y$10:Y$310))</f>
        <v>0</v>
      </c>
      <c r="L60" s="203">
        <f>SUMIF('Sch3-Input'!$L$10:$L$310,"Home Supports Children",('Sch3-Input'!Z$10:Z$310))</f>
        <v>0</v>
      </c>
      <c r="M60" s="203">
        <f>SUMIF('Sch3-Input'!$L$10:$L$310,"Home Supports Children",('Sch3-Input'!AA$10:AA$310))</f>
        <v>0</v>
      </c>
      <c r="N60" s="203">
        <f>SUMIF('Sch3-Input'!$L$10:$L$310,"Home Supports Children",('Sch3-Input'!AB$10:AB$310))</f>
        <v>0</v>
      </c>
      <c r="O60" s="203">
        <f>SUMIF('Sch3-Input'!$L$10:$L$310,"Home Supports Children",('Sch3-Input'!AC$10:AC$310))</f>
        <v>0</v>
      </c>
      <c r="P60" s="203">
        <f>SUMIF('Sch3-Input'!$L$10:$L$310,"Home Supports Children",('Sch3-Input'!AD$10:AD$310))</f>
        <v>0</v>
      </c>
      <c r="Q60" s="204">
        <f>SUMIF('Sch3-Input'!$L$10:$L$310,"Home Supports Children",('Sch3-Input'!AF$10:AF$310))</f>
        <v>0</v>
      </c>
      <c r="R60" s="204">
        <f>SUMIF('Sch3-Input'!$L$10:$L$310,"Home Supports Children",('Sch3-Input'!AG$10:AG$310))</f>
        <v>0</v>
      </c>
      <c r="S60" s="204">
        <f>SUMIF('Sch3-Input'!$L$10:$L$310,"Home Supports Children",('Sch3-Input'!AH$10:AH$310))</f>
        <v>0</v>
      </c>
      <c r="T60" s="204">
        <f>SUMIF('Sch3-Input'!$L$10:$L$310,"Home Supports Children",('Sch3-Input'!AS$10:AS$310))</f>
        <v>0</v>
      </c>
      <c r="U60" s="204">
        <f>SUMIF('Sch3-Input'!$L$10:$L$310,"Home Supports Children",('Sch3-Input'!AT$10:AT$310))</f>
        <v>0</v>
      </c>
      <c r="V60" s="204">
        <f>SUMIF('Sch3-Input'!$L$10:$L$310,"Home Supports Children",('Sch3-Input'!AU$10:AU$310))</f>
        <v>0</v>
      </c>
      <c r="W60" s="204">
        <f>SUMIF('Sch3-Input'!$L$10:$L$310,"Home Supports Children",('Sch3-Input'!AV$10:AV$310))</f>
        <v>0</v>
      </c>
      <c r="X60" s="205">
        <f>SUMIF('Sch3-Input'!$L$10:$L$310,"Home Supports Children",('Sch3-Input'!AW$10:AW$310))</f>
        <v>0</v>
      </c>
      <c r="Z60" s="120" t="b">
        <f t="shared" si="5"/>
        <v>0</v>
      </c>
      <c r="AA60" s="120" t="b">
        <f t="shared" si="8"/>
        <v>0</v>
      </c>
      <c r="AB60" s="120" t="b">
        <f t="shared" si="9"/>
        <v>0</v>
      </c>
      <c r="AD60" s="219">
        <f>+AD58+AD57</f>
        <v>0</v>
      </c>
      <c r="AE60" s="203">
        <f>+AE57+AE58</f>
        <v>0</v>
      </c>
      <c r="AF60" s="203">
        <f>+AF57+AF58</f>
        <v>0</v>
      </c>
      <c r="AG60" s="377" t="s">
        <v>915</v>
      </c>
      <c r="AK60" s="799"/>
      <c r="AL60" s="204">
        <f>SUMIF('Sch3-Input'!$L$10:$L$310,"Home Supports Children",('Sch3-Input'!AI$10:AI$310))</f>
        <v>0</v>
      </c>
      <c r="AM60" s="204">
        <f>SUMIF('Sch3-Input'!$L$10:$L$310,"Home Supports Children",('Sch3-Input'!AJ$10:AJ$310))</f>
        <v>0</v>
      </c>
      <c r="AN60" s="204">
        <f>SUMIF('Sch3-Input'!$L$10:$L$310,"Home Supports Children",('Sch3-Input'!AK$10:AK$310))</f>
        <v>0</v>
      </c>
      <c r="AO60" s="204">
        <f>SUMIF('Sch3-Input'!$L$10:$L$310,"Home Supports Children",('Sch3-Input'!AL$10:AL$310))</f>
        <v>0</v>
      </c>
      <c r="AP60" s="204">
        <f>SUMIF('Sch3-Input'!$L$10:$L$310,"Home Supports Children",('Sch3-Input'!AM$10:AM$310))</f>
        <v>0</v>
      </c>
      <c r="AQ60" s="204">
        <f>SUMIF('Sch3-Input'!$L$10:$L$310,"Home Supports Children",('Sch3-Input'!AN$10:AN$310))</f>
        <v>0</v>
      </c>
      <c r="AR60" s="204">
        <f>SUMIF('Sch3-Input'!$L$10:$L$310,"Home Supports Children",('Sch3-Input'!AO$10:AO$310))</f>
        <v>0</v>
      </c>
      <c r="AS60" s="204">
        <f>SUMIF('Sch3-Input'!$L$10:$L$310,"Home Supports Children",('Sch3-Input'!AP$10:AP$310))</f>
        <v>0</v>
      </c>
      <c r="AT60" s="204">
        <f>SUMIF('Sch3-Input'!$L$10:$L$310,"Home Supports Children",('Sch3-Input'!AQ$10:AQ$310))</f>
        <v>0</v>
      </c>
      <c r="AU60" s="204">
        <f>SUMIF('Sch3-Input'!$L$10:$L$310,"Home Supports Children",('Sch3-Input'!AR$10:AR$310))</f>
        <v>0</v>
      </c>
    </row>
    <row r="61" spans="1:47" s="124" customFormat="1" ht="15.75" customHeight="1" thickBot="1" x14ac:dyDescent="0.3">
      <c r="A61" s="191">
        <f>+'Sch3-Input'!$F$3</f>
        <v>0</v>
      </c>
      <c r="B61" s="216" t="s">
        <v>414</v>
      </c>
      <c r="C61" s="193">
        <f>SUMIF('Sch3-Input'!$L$10:$L$310,"Personal Assistant (PA) P&amp;S - Adult",('Sch3-Input'!P$10:P$310))</f>
        <v>0</v>
      </c>
      <c r="D61" s="193">
        <f>SUMIF('Sch3-Input'!$L$10:$L$310,"Personal Assistant (PA) P&amp;S - Adult",('Sch3-Input'!Q$10:Q$310))</f>
        <v>0</v>
      </c>
      <c r="E61" s="194">
        <f>SUMIF('Sch3-Input'!$L$10:$L$310,"Personal Assistant (PA) P&amp;S - Adult",('Sch3-Input'!R$10:R$310))</f>
        <v>0</v>
      </c>
      <c r="F61" s="194">
        <f>SUMIF('Sch3-Input'!$L$10:$L$310,"Personal Assistant (PA) P&amp;S - Adult",('Sch3-Input'!S$10:S$310))</f>
        <v>0</v>
      </c>
      <c r="G61" s="194">
        <f>SUMIF('Sch3-Input'!$L$10:$L$310,"Personal Assistant (PA) P&amp;S - Adult",('Sch3-Input'!T$10:T$310))</f>
        <v>0</v>
      </c>
      <c r="H61" s="194">
        <f>SUMIF('Sch3-Input'!$L$10:$L$310,"Personal Assistant (PA) P&amp;S - Adult",('Sch3-Input'!U$10:U$310))</f>
        <v>0</v>
      </c>
      <c r="I61" s="194">
        <f>SUMIF('Sch3-Input'!$L$10:$L$310,"Personal Assistant (PA) P&amp;S - Adult",('Sch3-Input'!W$10:W$310))</f>
        <v>0</v>
      </c>
      <c r="J61" s="194">
        <f>SUMIF('Sch3-Input'!$L$10:$L$310,"Personal Assistant (PA) P&amp;S - Adult",('Sch3-Input'!X$10:X$310))</f>
        <v>0</v>
      </c>
      <c r="K61" s="194">
        <f>SUMIF('Sch3-Input'!$L$10:$L$310,"Personal Assistant (PA) P&amp;S - Adult",('Sch3-Input'!Y$10:Y$310))</f>
        <v>0</v>
      </c>
      <c r="L61" s="194">
        <f>SUMIF('Sch3-Input'!$L$10:$L$310,"Personal Assistant (PA) P&amp;S - Adult",('Sch3-Input'!Z$10:Z$310))</f>
        <v>0</v>
      </c>
      <c r="M61" s="194">
        <f>SUMIF('Sch3-Input'!$L$10:$L$310,"Personal Assistant (PA) P&amp;S - Adult",('Sch3-Input'!AA$10:AA$310))</f>
        <v>0</v>
      </c>
      <c r="N61" s="194">
        <f>SUMIF('Sch3-Input'!$L$10:$L$310,"Personal Assistant (PA) P&amp;S - Adult",('Sch3-Input'!AB$10:AB$310))</f>
        <v>0</v>
      </c>
      <c r="O61" s="194">
        <f>SUMIF('Sch3-Input'!$L$10:$L$310,"Personal Assistant (PA) P&amp;S - Adult",('Sch3-Input'!AC$10:AC$310))</f>
        <v>0</v>
      </c>
      <c r="P61" s="194">
        <f>SUMIF('Sch3-Input'!$L$10:$L$310,"Personal Assistant (PA) P&amp;S - Adult",('Sch3-Input'!AD$10:AD$310))</f>
        <v>0</v>
      </c>
      <c r="Q61" s="195">
        <f>SUMIF('Sch3-Input'!$L$10:$L$310,"Personal Assistant (PA) P&amp;S - Adult",('Sch3-Input'!AF$10:AF$310))</f>
        <v>0</v>
      </c>
      <c r="R61" s="195">
        <f>SUMIF('Sch3-Input'!$L$10:$L$310,"Personal Assistant (PA) P&amp;S - Adult",('Sch3-Input'!AG$10:AG$310))</f>
        <v>0</v>
      </c>
      <c r="S61" s="195">
        <f>SUMIF('Sch3-Input'!$L$10:$L$310,"Personal Assistant (PA) P&amp;S - Adult",('Sch3-Input'!AH$10:AH$310))</f>
        <v>0</v>
      </c>
      <c r="T61" s="195">
        <f>SUMIF('Sch3-Input'!$L$10:$L$310,"Personal Assistant (PA) P&amp;S - Adult",('Sch3-Input'!AS$10:AS$310))</f>
        <v>0</v>
      </c>
      <c r="U61" s="195">
        <f>SUMIF('Sch3-Input'!$L$10:$L$310,"Personal Assistant (PA) P&amp;S - Adult",('Sch3-Input'!AT$10:AT$310))</f>
        <v>0</v>
      </c>
      <c r="V61" s="195">
        <f>SUMIF('Sch3-Input'!$L$10:$L$310,"Personal Assistant (PA) P&amp;S - Adult",('Sch3-Input'!AU$10:AU$310))</f>
        <v>0</v>
      </c>
      <c r="W61" s="195">
        <f>SUMIF('Sch3-Input'!$L$10:$L$310,"Personal Assistant (PA) P&amp;S - Adult",('Sch3-Input'!AV$10:AV$310))</f>
        <v>0</v>
      </c>
      <c r="X61" s="195">
        <f>SUMIF('Sch3-Input'!$L$10:$L$310,"Personal Assistant (PA) P&amp;S - Adult",('Sch3-Input'!AW$10:AW$310))</f>
        <v>0</v>
      </c>
      <c r="Z61" s="120" t="b">
        <f t="shared" si="5"/>
        <v>0</v>
      </c>
      <c r="AA61" s="120" t="b">
        <f t="shared" si="8"/>
        <v>0</v>
      </c>
      <c r="AB61" s="120" t="b">
        <f t="shared" si="9"/>
        <v>0</v>
      </c>
      <c r="AD61" s="219">
        <f>SUMIF('Sch3-Input'!$L$10:$L$310,"Personal Assistant (PA) P&amp;S - Adult",('Sch3-Input'!P$10:P$310))</f>
        <v>0</v>
      </c>
      <c r="AE61" s="203">
        <f>SUMIF('Sch3-Input'!$L$10:$L$310,"Personal Assistant (PA) P&amp;S - Adult",('Sch3-Input'!R$10:R$310))</f>
        <v>0</v>
      </c>
      <c r="AF61" s="203">
        <f>SUMIF('Sch3-Input'!$L$10:$L$310,"Personal Assistant (PA) P&amp;S - Adult",('Sch3-Input'!CE$10:CE$310))</f>
        <v>0</v>
      </c>
      <c r="AK61" s="799">
        <f>+G61+F61</f>
        <v>0</v>
      </c>
      <c r="AL61" s="195">
        <f>SUMIF('Sch3-Input'!$L$10:$L$310,"Personal Assistant (PA) P&amp;S - Adult",('Sch3-Input'!AI$10:AI$310))</f>
        <v>0</v>
      </c>
      <c r="AM61" s="195">
        <f>SUMIF('Sch3-Input'!$L$10:$L$310,"Personal Assistant (PA) P&amp;S - Adult",('Sch3-Input'!AJ$10:AJ$310))</f>
        <v>0</v>
      </c>
      <c r="AN61" s="195">
        <f>SUMIF('Sch3-Input'!$L$10:$L$310,"Personal Assistant (PA) P&amp;S - Adult",('Sch3-Input'!AK$10:AK$310))</f>
        <v>0</v>
      </c>
      <c r="AO61" s="195">
        <f>SUMIF('Sch3-Input'!$L$10:$L$310,"Personal Assistant (PA) P&amp;S - Adult",('Sch3-Input'!AL$10:AL$310))</f>
        <v>0</v>
      </c>
      <c r="AP61" s="195">
        <f>SUMIF('Sch3-Input'!$L$10:$L$310,"Personal Assistant (PA) P&amp;S - Adult",('Sch3-Input'!AM$10:AM$310))</f>
        <v>0</v>
      </c>
      <c r="AQ61" s="195">
        <f>SUMIF('Sch3-Input'!$L$10:$L$310,"Personal Assistant (PA) P&amp;S - Adult",('Sch3-Input'!AN$10:AN$310))</f>
        <v>0</v>
      </c>
      <c r="AR61" s="195">
        <f>SUMIF('Sch3-Input'!$L$10:$L$310,"Personal Assistant (PA) P&amp;S - Adult",('Sch3-Input'!AO$10:AO$310))</f>
        <v>0</v>
      </c>
      <c r="AS61" s="195">
        <f>SUMIF('Sch3-Input'!$L$10:$L$310,"Personal Assistant (PA) P&amp;S - Adult",('Sch3-Input'!AP$10:AP$310))</f>
        <v>0</v>
      </c>
      <c r="AT61" s="195">
        <f>SUMIF('Sch3-Input'!$L$10:$L$310,"Personal Assistant (PA) P&amp;S - Adult",('Sch3-Input'!AQ$10:AQ$310))</f>
        <v>0</v>
      </c>
      <c r="AU61" s="195">
        <f>SUMIF('Sch3-Input'!$L$10:$L$310,"Personal Assistant (PA) P&amp;S - Adult",('Sch3-Input'!AR$10:AR$310))</f>
        <v>0</v>
      </c>
    </row>
    <row r="62" spans="1:47" s="816" customFormat="1" ht="30" customHeight="1" x14ac:dyDescent="0.25">
      <c r="A62" s="817"/>
      <c r="B62" s="827" t="s">
        <v>1216</v>
      </c>
      <c r="C62" s="828">
        <f>SUMIF('Sch3-Input'!$M$10:$M$310,+$B62,('Sch3-Input'!P$10:P$310))</f>
        <v>0</v>
      </c>
      <c r="D62" s="828">
        <f>SUMIF('Sch3-Input'!$M$10:$M$310,+$B62,('Sch3-Input'!Q$10:Q$310))</f>
        <v>0</v>
      </c>
      <c r="E62" s="829">
        <f>SUMIF('Sch3-Input'!$M$10:$M$310,+$B62,('Sch3-Input'!R$10:R$310))</f>
        <v>0</v>
      </c>
      <c r="F62" s="829">
        <f>SUMIF('Sch3-Input'!$M$10:$M$310,+$B62,('Sch3-Input'!S$10:S$310))</f>
        <v>0</v>
      </c>
      <c r="G62" s="829">
        <f>SUMIF('Sch3-Input'!$M$10:$M$310,+$B62,('Sch3-Input'!T$10:T$310))</f>
        <v>0</v>
      </c>
      <c r="H62" s="829">
        <f>SUMIF('Sch3-Input'!$M$10:$M$310,+$B62,('Sch3-Input'!U$10:U$310))</f>
        <v>0</v>
      </c>
      <c r="I62" s="829">
        <f>SUMIF('Sch3-Input'!$M$10:$M$310,+$B62,('Sch3-Input'!W$10:W$310))</f>
        <v>0</v>
      </c>
      <c r="J62" s="829">
        <f>SUMIF('Sch3-Input'!$M$10:$M$310,+$B62,('Sch3-Input'!X$10:X$310))</f>
        <v>0</v>
      </c>
      <c r="K62" s="829">
        <f>SUMIF('Sch3-Input'!$M$10:$M$310,+$B62,('Sch3-Input'!Y$10:Y$310))</f>
        <v>0</v>
      </c>
      <c r="L62" s="829">
        <f>SUMIF('Sch3-Input'!$M$10:$M$310,+$B62,('Sch3-Input'!Z$10:Z$310))</f>
        <v>0</v>
      </c>
      <c r="M62" s="829">
        <f>SUMIF('Sch3-Input'!$M$10:$M$310,+$B62,('Sch3-Input'!AA$10:AA$310))</f>
        <v>0</v>
      </c>
      <c r="N62" s="829">
        <f>SUMIF('Sch3-Input'!$M$10:$M$310,+$B62,('Sch3-Input'!AB$10:AB$310))</f>
        <v>0</v>
      </c>
      <c r="O62" s="829">
        <f>SUMIF('Sch3-Input'!$M$10:$M$310,+$B62,('Sch3-Input'!AC$10:AC$310))</f>
        <v>0</v>
      </c>
      <c r="P62" s="829">
        <f>SUMIF('Sch3-Input'!$M$10:$M$310,+$B62,('Sch3-Input'!AD$10:AD$310))</f>
        <v>0</v>
      </c>
      <c r="Q62" s="830">
        <f>SUMIF('Sch3-Input'!$M$10:$M$310,+$B62,('Sch3-Input'!AF$10:AF$310))</f>
        <v>0</v>
      </c>
      <c r="R62" s="830">
        <f>SUMIF('Sch3-Input'!$M$10:$M$310,+$B62,('Sch3-Input'!AG$10:AG$310))</f>
        <v>0</v>
      </c>
      <c r="S62" s="830">
        <f>SUMIF('Sch3-Input'!$M$10:$M$310,+$B62,('Sch3-Input'!AH$10:AH$310))</f>
        <v>0</v>
      </c>
      <c r="T62" s="830">
        <f>SUMIF('Sch3-Input'!$M$10:$M$310,+$B62,('Sch3-Input'!AS$10:AS$310))</f>
        <v>0</v>
      </c>
      <c r="U62" s="830">
        <f>SUMIF('Sch3-Input'!$M$10:$M$310,+$B62,('Sch3-Input'!AT$10:AT$310))</f>
        <v>0</v>
      </c>
      <c r="V62" s="830">
        <f>SUMIF('Sch3-Input'!$M$10:$M$310,+$B62,('Sch3-Input'!AU$10:AU$310))</f>
        <v>0</v>
      </c>
      <c r="W62" s="830">
        <f>SUMIF('Sch3-Input'!$M$10:$M$310,+$B62,('Sch3-Input'!AV$10:AV$310))</f>
        <v>0</v>
      </c>
      <c r="X62" s="830">
        <f>SUMIF('Sch3-Input'!$M$10:$M$310,+$B62,('Sch3-Input'!AW$10:AW$310))</f>
        <v>0</v>
      </c>
      <c r="Y62" s="831"/>
      <c r="Z62" s="832" t="b">
        <f t="shared" si="5"/>
        <v>0</v>
      </c>
      <c r="AA62" s="832" t="b">
        <f t="shared" si="8"/>
        <v>0</v>
      </c>
      <c r="AB62" s="832" t="b">
        <f t="shared" si="9"/>
        <v>0</v>
      </c>
      <c r="AC62" s="831"/>
      <c r="AD62" s="833">
        <f>SUMIF('Sch3-Input'!$M$10:$M$310,+$B62,('Sch3-Input'!P$10:P$310))</f>
        <v>0</v>
      </c>
      <c r="AE62" s="834">
        <f>SUMIF('Sch3-Input'!$M$10:$M$310,+$B62,('Sch3-Input'!R$10:R$310))</f>
        <v>0</v>
      </c>
      <c r="AF62" s="834">
        <f>SUMIF('Sch3-Input'!$M$10:$M$310,+$B62,('Sch3-Input'!CE$10:CE$310))</f>
        <v>0</v>
      </c>
      <c r="AG62" s="831"/>
      <c r="AH62" s="831"/>
      <c r="AI62" s="831"/>
      <c r="AJ62" s="831"/>
      <c r="AK62" s="831"/>
      <c r="AL62" s="830">
        <f>SUMIF('Sch3-Input'!$M$10:$M$310,+$B62,('Sch3-Input'!AI$10:AI$310))</f>
        <v>0</v>
      </c>
      <c r="AM62" s="830">
        <f>SUMIF('Sch3-Input'!$M$10:$M$310,+$B62,('Sch3-Input'!AJ$10:AJ$310))</f>
        <v>0</v>
      </c>
      <c r="AN62" s="830">
        <f>SUMIF('Sch3-Input'!$M$10:$M$310,+$B62,('Sch3-Input'!AK$10:AK$310))</f>
        <v>0</v>
      </c>
      <c r="AO62" s="830">
        <f>SUMIF('Sch3-Input'!$M$10:$M$310,+$B62,('Sch3-Input'!AL$10:AL$310))</f>
        <v>0</v>
      </c>
      <c r="AP62" s="830">
        <f>SUMIF('Sch3-Input'!$M$10:$M$310,+$B62,('Sch3-Input'!AM$10:AM$310))</f>
        <v>0</v>
      </c>
      <c r="AQ62" s="830">
        <f>SUMIF('Sch3-Input'!$M$10:$M$310,+$B62,('Sch3-Input'!AN$10:AN$310))</f>
        <v>0</v>
      </c>
      <c r="AR62" s="830">
        <f>SUMIF('Sch3-Input'!$M$10:$M$310,+$B62,('Sch3-Input'!AO$10:AO$310))</f>
        <v>0</v>
      </c>
      <c r="AS62" s="830">
        <f>SUMIF('Sch3-Input'!$M$10:$M$310,+$B62,('Sch3-Input'!AP$10:AP$310))</f>
        <v>0</v>
      </c>
      <c r="AT62" s="830">
        <f>SUMIF('Sch3-Input'!$M$10:$M$310,+$B62,('Sch3-Input'!AQ$10:AQ$310))</f>
        <v>0</v>
      </c>
      <c r="AU62" s="830">
        <f>SUMIF('Sch3-Input'!$M$10:$M$310,+$B62,('Sch3-Input'!AR$10:AR$310))</f>
        <v>0</v>
      </c>
    </row>
    <row r="63" spans="1:47" s="816" customFormat="1" ht="30" customHeight="1" thickBot="1" x14ac:dyDescent="0.3">
      <c r="A63" s="817"/>
      <c r="B63" s="835" t="s">
        <v>1217</v>
      </c>
      <c r="C63" s="833">
        <f>SUMIF('Sch3-Input'!$M$10:$M$310,+$B63,('Sch3-Input'!P$10:P$310))</f>
        <v>0</v>
      </c>
      <c r="D63" s="833">
        <f>SUMIF('Sch3-Input'!$M$10:$M$310,+$B63,('Sch3-Input'!Q$10:Q$310))</f>
        <v>0</v>
      </c>
      <c r="E63" s="834">
        <f>SUMIF('Sch3-Input'!$M$10:$M$310,+$B63,('Sch3-Input'!R$10:R$310))</f>
        <v>0</v>
      </c>
      <c r="F63" s="834">
        <f>SUMIF('Sch3-Input'!$M$10:$M$310,+$B63,('Sch3-Input'!S$10:S$310))</f>
        <v>0</v>
      </c>
      <c r="G63" s="834">
        <f>SUMIF('Sch3-Input'!$M$10:$M$310,+$B63,('Sch3-Input'!T$10:T$310))</f>
        <v>0</v>
      </c>
      <c r="H63" s="834">
        <f>SUMIF('Sch3-Input'!$M$10:$M$310,+$B63,('Sch3-Input'!U$10:U$310))</f>
        <v>0</v>
      </c>
      <c r="I63" s="834">
        <f>SUMIF('Sch3-Input'!$M$10:$M$310,+$B63,('Sch3-Input'!W$10:W$310))</f>
        <v>0</v>
      </c>
      <c r="J63" s="834">
        <f>SUMIF('Sch3-Input'!$M$10:$M$310,+$B63,('Sch3-Input'!X$10:X$310))</f>
        <v>0</v>
      </c>
      <c r="K63" s="834">
        <f>SUMIF('Sch3-Input'!$M$10:$M$310,+$B63,('Sch3-Input'!Y$10:Y$310))</f>
        <v>0</v>
      </c>
      <c r="L63" s="834">
        <f>SUMIF('Sch3-Input'!$M$10:$M$310,+$B63,('Sch3-Input'!Z$10:Z$310))</f>
        <v>0</v>
      </c>
      <c r="M63" s="834">
        <f>SUMIF('Sch3-Input'!$M$10:$M$310,+$B63,('Sch3-Input'!AA$10:AA$310))</f>
        <v>0</v>
      </c>
      <c r="N63" s="834">
        <f>SUMIF('Sch3-Input'!$M$10:$M$310,+$B63,('Sch3-Input'!AB$10:AB$310))</f>
        <v>0</v>
      </c>
      <c r="O63" s="834">
        <f>SUMIF('Sch3-Input'!$M$10:$M$310,+$B63,('Sch3-Input'!AC$10:AC$310))</f>
        <v>0</v>
      </c>
      <c r="P63" s="834">
        <f>SUMIF('Sch3-Input'!$M$10:$M$310,+$B63,('Sch3-Input'!AD$10:AD$310))</f>
        <v>0</v>
      </c>
      <c r="Q63" s="836">
        <f>SUMIF('Sch3-Input'!$M$10:$M$310,+$B63,('Sch3-Input'!AF$10:AF$310))</f>
        <v>0</v>
      </c>
      <c r="R63" s="836">
        <f>SUMIF('Sch3-Input'!$M$10:$M$310,+$B63,('Sch3-Input'!AG$10:AG$310))</f>
        <v>0</v>
      </c>
      <c r="S63" s="836">
        <f>SUMIF('Sch3-Input'!$M$10:$M$310,+$B63,('Sch3-Input'!AH$10:AH$310))</f>
        <v>0</v>
      </c>
      <c r="T63" s="836">
        <f>SUMIF('Sch3-Input'!$M$10:$M$310,+$B63,('Sch3-Input'!AS$10:AS$310))</f>
        <v>0</v>
      </c>
      <c r="U63" s="836">
        <f>SUMIF('Sch3-Input'!$M$10:$M$310,+$B63,('Sch3-Input'!AT$10:AT$310))</f>
        <v>0</v>
      </c>
      <c r="V63" s="836">
        <f>SUMIF('Sch3-Input'!$M$10:$M$310,+$B63,('Sch3-Input'!AU$10:AU$310))</f>
        <v>0</v>
      </c>
      <c r="W63" s="836">
        <f>SUMIF('Sch3-Input'!$M$10:$M$310,+$B63,('Sch3-Input'!AV$10:AV$310))</f>
        <v>0</v>
      </c>
      <c r="X63" s="836">
        <f>SUMIF('Sch3-Input'!$M$10:$M$310,+$B63,('Sch3-Input'!AW$10:AW$310))</f>
        <v>0</v>
      </c>
      <c r="Y63" s="831"/>
      <c r="Z63" s="832" t="b">
        <f t="shared" si="5"/>
        <v>0</v>
      </c>
      <c r="AA63" s="832" t="b">
        <f t="shared" si="8"/>
        <v>0</v>
      </c>
      <c r="AB63" s="832" t="b">
        <f t="shared" si="9"/>
        <v>0</v>
      </c>
      <c r="AC63" s="831"/>
      <c r="AD63" s="833">
        <f>SUMIF('Sch3-Input'!$M$10:$M$310,+$B63,('Sch3-Input'!P$10:P$310))</f>
        <v>0</v>
      </c>
      <c r="AE63" s="834">
        <f>SUMIF('Sch3-Input'!$M$10:$M$310,+$B63,('Sch3-Input'!R$10:R$310))</f>
        <v>0</v>
      </c>
      <c r="AF63" s="834">
        <f>SUMIF('Sch3-Input'!$M$10:$M$310,+$B63,('Sch3-Input'!CE$10:CE$310))</f>
        <v>0</v>
      </c>
      <c r="AG63" s="831"/>
      <c r="AH63" s="831"/>
      <c r="AI63" s="831"/>
      <c r="AJ63" s="831"/>
      <c r="AK63" s="831"/>
      <c r="AL63" s="836">
        <f>SUMIF('Sch3-Input'!$M$10:$M$310,+$B63,('Sch3-Input'!AI$10:AI$310))</f>
        <v>0</v>
      </c>
      <c r="AM63" s="836">
        <f>SUMIF('Sch3-Input'!$M$10:$M$310,+$B63,('Sch3-Input'!AJ$10:AJ$310))</f>
        <v>0</v>
      </c>
      <c r="AN63" s="836">
        <f>SUMIF('Sch3-Input'!$M$10:$M$310,+$B63,('Sch3-Input'!AK$10:AK$310))</f>
        <v>0</v>
      </c>
      <c r="AO63" s="836">
        <f>SUMIF('Sch3-Input'!$M$10:$M$310,+$B63,('Sch3-Input'!AL$10:AL$310))</f>
        <v>0</v>
      </c>
      <c r="AP63" s="836">
        <f>SUMIF('Sch3-Input'!$M$10:$M$310,+$B63,('Sch3-Input'!AM$10:AM$310))</f>
        <v>0</v>
      </c>
      <c r="AQ63" s="836">
        <f>SUMIF('Sch3-Input'!$M$10:$M$310,+$B63,('Sch3-Input'!AN$10:AN$310))</f>
        <v>0</v>
      </c>
      <c r="AR63" s="836">
        <f>SUMIF('Sch3-Input'!$M$10:$M$310,+$B63,('Sch3-Input'!AO$10:AO$310))</f>
        <v>0</v>
      </c>
      <c r="AS63" s="836">
        <f>SUMIF('Sch3-Input'!$M$10:$M$310,+$B63,('Sch3-Input'!AP$10:AP$310))</f>
        <v>0</v>
      </c>
      <c r="AT63" s="836">
        <f>SUMIF('Sch3-Input'!$M$10:$M$310,+$B63,('Sch3-Input'!AQ$10:AQ$310))</f>
        <v>0</v>
      </c>
      <c r="AU63" s="836">
        <f>SUMIF('Sch3-Input'!$M$10:$M$310,+$B63,('Sch3-Input'!AR$10:AR$310))</f>
        <v>0</v>
      </c>
    </row>
    <row r="64" spans="1:47" s="124" customFormat="1" ht="15.75" customHeight="1" thickBot="1" x14ac:dyDescent="0.3">
      <c r="A64" s="129">
        <f>+'Sch3-Input'!$F$3</f>
        <v>0</v>
      </c>
      <c r="B64" s="837" t="s">
        <v>1214</v>
      </c>
      <c r="C64" s="838">
        <f>SUMIF('Sch3-Input'!$L$10:$L$310,+$B64,('Sch3-Input'!P$10:P$310))</f>
        <v>0</v>
      </c>
      <c r="D64" s="838">
        <f>SUMIF('Sch3-Input'!$L$10:$L$310,+$B64,('Sch3-Input'!Q$10:Q$310))</f>
        <v>0</v>
      </c>
      <c r="E64" s="839">
        <f>SUMIF('Sch3-Input'!$L$10:$L$310,+$B64,('Sch3-Input'!R$10:R$310))</f>
        <v>0</v>
      </c>
      <c r="F64" s="839">
        <f>SUMIF('Sch3-Input'!$L$10:$L$310,+$B64,('Sch3-Input'!S$10:S$310))</f>
        <v>0</v>
      </c>
      <c r="G64" s="839">
        <f>SUMIF('Sch3-Input'!$L$10:$L$310,+$B64,('Sch3-Input'!T$10:T$310))</f>
        <v>0</v>
      </c>
      <c r="H64" s="839">
        <f>SUMIF('Sch3-Input'!$L$10:$L$310,+$B64,('Sch3-Input'!U$10:U$310))</f>
        <v>0</v>
      </c>
      <c r="I64" s="839">
        <f>SUMIF('Sch3-Input'!$L$10:$L$310,+$B64,('Sch3-Input'!W$10:W$310))</f>
        <v>0</v>
      </c>
      <c r="J64" s="839">
        <f>SUMIF('Sch3-Input'!$L$10:$L$310,+$B64,('Sch3-Input'!X$10:X$310))</f>
        <v>0</v>
      </c>
      <c r="K64" s="839">
        <f>SUMIF('Sch3-Input'!$L$10:$L$310,+$B64,('Sch3-Input'!Y$10:Y$310))</f>
        <v>0</v>
      </c>
      <c r="L64" s="839">
        <f>SUMIF('Sch3-Input'!$L$10:$L$310,+$B64,('Sch3-Input'!Z$10:Z$310))</f>
        <v>0</v>
      </c>
      <c r="M64" s="839">
        <f>SUMIF('Sch3-Input'!$L$10:$L$310,+$B64,('Sch3-Input'!AA$10:AA$310))</f>
        <v>0</v>
      </c>
      <c r="N64" s="839">
        <f>SUMIF('Sch3-Input'!$L$10:$L$310,+$B64,('Sch3-Input'!AB$10:AB$310))</f>
        <v>0</v>
      </c>
      <c r="O64" s="839">
        <f>SUMIF('Sch3-Input'!$L$10:$L$310,+$B64,('Sch3-Input'!AC$10:AC$310))</f>
        <v>0</v>
      </c>
      <c r="P64" s="839">
        <f>SUMIF('Sch3-Input'!$L$10:$L$310,+$B64,('Sch3-Input'!AD$10:AD$310))</f>
        <v>0</v>
      </c>
      <c r="Q64" s="840">
        <f>SUMIF('Sch3-Input'!$L$10:$L$310,+$B64,('Sch3-Input'!AF$10:AF$310))</f>
        <v>0</v>
      </c>
      <c r="R64" s="840">
        <f>SUMIF('Sch3-Input'!$L$10:$L$310,+$B64,('Sch3-Input'!AG$10:AG$310))</f>
        <v>0</v>
      </c>
      <c r="S64" s="840">
        <f>SUMIF('Sch3-Input'!$L$10:$L$310,+$B64,('Sch3-Input'!AH$10:AH$310))</f>
        <v>0</v>
      </c>
      <c r="T64" s="840">
        <f>SUMIF('Sch3-Input'!$L$10:$L$310,+$B64,('Sch3-Input'!AS$10:AS$310))</f>
        <v>0</v>
      </c>
      <c r="U64" s="840">
        <f>SUMIF('Sch3-Input'!$L$10:$L$310,+$B64,('Sch3-Input'!AT$10:AT$310))</f>
        <v>0</v>
      </c>
      <c r="V64" s="840">
        <f>SUMIF('Sch3-Input'!$L$10:$L$310,+$B64,('Sch3-Input'!AU$10:AU$310))</f>
        <v>0</v>
      </c>
      <c r="W64" s="840">
        <f>SUMIF('Sch3-Input'!$L$10:$L$310,+$B64,('Sch3-Input'!AV$10:AV$310))</f>
        <v>0</v>
      </c>
      <c r="X64" s="841">
        <f>SUMIF('Sch3-Input'!$L$10:$L$310,+$B64,('Sch3-Input'!AW$10:AW$310))</f>
        <v>0</v>
      </c>
      <c r="Y64" s="831"/>
      <c r="Z64" s="832" t="b">
        <f>IF(S64&gt;0.1,IF(H64&gt;0.1,+S64/H64,""))</f>
        <v>0</v>
      </c>
      <c r="AA64" s="832" t="b">
        <f>IF(Q64&gt;0.1,IF(P64&gt;0.1,+Q64/P64,""))</f>
        <v>0</v>
      </c>
      <c r="AB64" s="832" t="b">
        <f>IF(S64&gt;0.1,IF(C64&gt;0.1,+S64/C64,""))</f>
        <v>0</v>
      </c>
      <c r="AC64" s="831"/>
      <c r="AD64" s="839">
        <f>SUMIF('Sch3-Input'!$L$10:$L$310,+$B64,('Sch3-Input'!P$10:P$310))</f>
        <v>0</v>
      </c>
      <c r="AE64" s="839">
        <f>SUMIF('Sch3-Input'!$L$10:$L$310,+$B64,('Sch3-Input'!R$10:R$310))</f>
        <v>0</v>
      </c>
      <c r="AF64" s="842">
        <f>SUMIF('Sch3-Input'!$L$10:$L$310,+$B64,('Sch3-Input'!CE$10:CE$310))</f>
        <v>0</v>
      </c>
      <c r="AG64" s="831"/>
      <c r="AH64" s="831"/>
      <c r="AI64" s="831"/>
      <c r="AJ64" s="831"/>
      <c r="AK64" s="831"/>
      <c r="AL64" s="840">
        <f>SUMIF('Sch3-Input'!$L$10:$L$310,+$B64,('Sch3-Input'!AI$10:AI$310))</f>
        <v>0</v>
      </c>
      <c r="AM64" s="840">
        <f>SUMIF('Sch3-Input'!$L$10:$L$310,+$B64,('Sch3-Input'!AJ$10:AJ$310))</f>
        <v>0</v>
      </c>
      <c r="AN64" s="840">
        <f>SUMIF('Sch3-Input'!$L$10:$L$310,+$B64,('Sch3-Input'!AK$10:AK$310))</f>
        <v>0</v>
      </c>
      <c r="AO64" s="840">
        <f>SUMIF('Sch3-Input'!$L$10:$L$310,+$B64,('Sch3-Input'!AL$10:AL$310))</f>
        <v>0</v>
      </c>
      <c r="AP64" s="840">
        <f>SUMIF('Sch3-Input'!$L$10:$L$310,+$B64,('Sch3-Input'!AM$10:AM$310))</f>
        <v>0</v>
      </c>
      <c r="AQ64" s="840">
        <f>SUMIF('Sch3-Input'!$L$10:$L$310,+$B64,('Sch3-Input'!AN$10:AN$310))</f>
        <v>0</v>
      </c>
      <c r="AR64" s="840">
        <f>SUMIF('Sch3-Input'!$L$10:$L$310,+$B64,('Sch3-Input'!AO$10:AO$310))</f>
        <v>0</v>
      </c>
      <c r="AS64" s="840">
        <f>SUMIF('Sch3-Input'!$L$10:$L$310,+$B64,('Sch3-Input'!AP$10:AP$310))</f>
        <v>0</v>
      </c>
      <c r="AT64" s="840">
        <f>SUMIF('Sch3-Input'!$L$10:$L$310,+$B64,('Sch3-Input'!AQ$10:AQ$310))</f>
        <v>0</v>
      </c>
      <c r="AU64" s="841">
        <f>SUMIF('Sch3-Input'!$L$10:$L$310,+$B64,('Sch3-Input'!AR$10:AR$310))</f>
        <v>0</v>
      </c>
    </row>
    <row r="65" spans="1:47" s="124" customFormat="1" ht="15.75" customHeight="1" x14ac:dyDescent="0.25">
      <c r="A65" s="120">
        <f>+'Sch3-Input'!$F$3</f>
        <v>0</v>
      </c>
      <c r="B65" s="819" t="s">
        <v>1220</v>
      </c>
      <c r="C65" s="121">
        <f>SUMIF('Sch3-Input'!$L$10:$L$310,"Multi Disciplinary Supports Adult",('Sch3-Input'!P$10:P$310))</f>
        <v>0</v>
      </c>
      <c r="D65" s="121">
        <f>SUMIF('Sch3-Input'!$L$10:$L$310,"Multi Disciplinary Supports Adult",('Sch3-Input'!Q$10:Q$310))</f>
        <v>0</v>
      </c>
      <c r="E65" s="122">
        <f>SUMIF('Sch3-Input'!$L$10:$L$310,"Multi Disciplinary Supports Adult",('Sch3-Input'!R$10:R$310))</f>
        <v>0</v>
      </c>
      <c r="F65" s="122">
        <f>SUMIF('Sch3-Input'!$L$10:$L$310,"Multi Disciplinary Supports Adult",('Sch3-Input'!S$10:S$310))</f>
        <v>0</v>
      </c>
      <c r="G65" s="122">
        <f>SUMIF('Sch3-Input'!$L$10:$L$310,"Multi Disciplinary Supports Adult",('Sch3-Input'!T$10:T$310))</f>
        <v>0</v>
      </c>
      <c r="H65" s="122">
        <f>SUMIF('Sch3-Input'!$L$10:$L$310,"Multi Disciplinary Supports Adult",('Sch3-Input'!U$10:U$310))</f>
        <v>0</v>
      </c>
      <c r="I65" s="122">
        <f>SUMIF('Sch3-Input'!$L$10:$L$310,"Multi Disciplinary Supports Adult",('Sch3-Input'!W$10:W$310))</f>
        <v>0</v>
      </c>
      <c r="J65" s="122">
        <f>SUMIF('Sch3-Input'!$L$10:$L$310,"Multi Disciplinary Supports Adult",('Sch3-Input'!X$10:X$310))</f>
        <v>0</v>
      </c>
      <c r="K65" s="122">
        <f>SUMIF('Sch3-Input'!$L$10:$L$310,"Multi Disciplinary Supports Adult",('Sch3-Input'!Y$10:Y$310))</f>
        <v>0</v>
      </c>
      <c r="L65" s="122">
        <f>SUMIF('Sch3-Input'!$L$10:$L$310,"Multi Disciplinary Supports Adult",('Sch3-Input'!Z$10:Z$310))</f>
        <v>0</v>
      </c>
      <c r="M65" s="122">
        <f>SUMIF('Sch3-Input'!$L$10:$L$310,"Multi Disciplinary Supports Adult",('Sch3-Input'!AA$10:AA$310))</f>
        <v>0</v>
      </c>
      <c r="N65" s="122">
        <f>SUMIF('Sch3-Input'!$L$10:$L$310,"Multi Disciplinary Supports Adult",('Sch3-Input'!AB$10:AB$310))</f>
        <v>0</v>
      </c>
      <c r="O65" s="122">
        <f>SUMIF('Sch3-Input'!$L$10:$L$310,"Multi Disciplinary Supports Adult",('Sch3-Input'!AC$10:AC$310))</f>
        <v>0</v>
      </c>
      <c r="P65" s="122">
        <f>SUMIF('Sch3-Input'!$L$10:$L$310,"Multi Disciplinary Supports Adult",('Sch3-Input'!AD$10:AD$310))</f>
        <v>0</v>
      </c>
      <c r="Q65" s="123">
        <f>SUMIF('Sch3-Input'!$L$10:$L$310,"Multi Disciplinary Supports Adult",('Sch3-Input'!AF$10:AF$310))</f>
        <v>0</v>
      </c>
      <c r="R65" s="123">
        <f>SUMIF('Sch3-Input'!$L$10:$L$310,"Multi Disciplinary Supports Adult",('Sch3-Input'!AG$10:AG$310))</f>
        <v>0</v>
      </c>
      <c r="S65" s="123">
        <f>SUMIF('Sch3-Input'!$L$10:$L$310,"Multi Disciplinary Supports Adult",('Sch3-Input'!AH$10:AH$310))</f>
        <v>0</v>
      </c>
      <c r="T65" s="123">
        <f>SUMIF('Sch3-Input'!$L$10:$L$310,"Multi Disciplinary Supports Adult",('Sch3-Input'!AS$10:AS$310))</f>
        <v>0</v>
      </c>
      <c r="U65" s="123">
        <f>SUMIF('Sch3-Input'!$L$10:$L$310,"Multi Disciplinary Supports Adult",('Sch3-Input'!AT$10:AT$310))</f>
        <v>0</v>
      </c>
      <c r="V65" s="123">
        <f>SUMIF('Sch3-Input'!$L$10:$L$310,"Multi Disciplinary Supports Adult",('Sch3-Input'!AU$10:AU$310))</f>
        <v>0</v>
      </c>
      <c r="W65" s="123">
        <f>SUMIF('Sch3-Input'!$L$10:$L$310,"Multi Disciplinary Supports Adult",('Sch3-Input'!AV$10:AV$310))</f>
        <v>0</v>
      </c>
      <c r="X65" s="123">
        <f>SUMIF('Sch3-Input'!$L$10:$L$310,"Multi Disciplinary Supports Adult",('Sch3-Input'!AW$10:AW$310))</f>
        <v>0</v>
      </c>
      <c r="Z65" s="120" t="b">
        <f t="shared" si="5"/>
        <v>0</v>
      </c>
      <c r="AA65" s="120" t="b">
        <f t="shared" si="8"/>
        <v>0</v>
      </c>
      <c r="AB65" s="120" t="b">
        <f t="shared" si="9"/>
        <v>0</v>
      </c>
      <c r="AD65" s="121">
        <f>SUMIF('Sch3-Input'!$L$10:$L$310,"Multi Disciplinary Supports Adult",('Sch3-Input'!P$10:P$310))</f>
        <v>0</v>
      </c>
      <c r="AE65" s="122">
        <f>SUMIF('Sch3-Input'!$L$10:$L$310,"Multi Disciplinary Supports Adult",('Sch3-Input'!R$10:R$310))</f>
        <v>0</v>
      </c>
      <c r="AF65" s="122">
        <f>SUMIF('Sch3-Input'!$L$10:$L$310,"Multi Disciplinary Supports Adult",('Sch3-Input'!CE$10:CE$310))</f>
        <v>0</v>
      </c>
      <c r="AK65" s="799"/>
      <c r="AL65" s="123">
        <f>SUMIF('Sch3-Input'!$L$10:$L$310,"Multi Disciplinary Supports Adult",('Sch3-Input'!AI$10:AI$310))</f>
        <v>0</v>
      </c>
      <c r="AM65" s="123">
        <f>SUMIF('Sch3-Input'!$L$10:$L$310,"Multi Disciplinary Supports Adult",('Sch3-Input'!AJ$10:AJ$310))</f>
        <v>0</v>
      </c>
      <c r="AN65" s="123">
        <f>SUMIF('Sch3-Input'!$L$10:$L$310,"Multi Disciplinary Supports Adult",('Sch3-Input'!AK$10:AK$310))</f>
        <v>0</v>
      </c>
      <c r="AO65" s="123">
        <f>SUMIF('Sch3-Input'!$L$10:$L$310,"Multi Disciplinary Supports Adult",('Sch3-Input'!AL$10:AL$310))</f>
        <v>0</v>
      </c>
      <c r="AP65" s="123">
        <f>SUMIF('Sch3-Input'!$L$10:$L$310,"Multi Disciplinary Supports Adult",('Sch3-Input'!AM$10:AM$310))</f>
        <v>0</v>
      </c>
      <c r="AQ65" s="123">
        <f>SUMIF('Sch3-Input'!$L$10:$L$310,"Multi Disciplinary Supports Adult",('Sch3-Input'!AN$10:AN$310))</f>
        <v>0</v>
      </c>
      <c r="AR65" s="123">
        <f>SUMIF('Sch3-Input'!$L$10:$L$310,"Multi Disciplinary Supports Adult",('Sch3-Input'!AO$10:AO$310))</f>
        <v>0</v>
      </c>
      <c r="AS65" s="123">
        <f>SUMIF('Sch3-Input'!$L$10:$L$310,"Multi Disciplinary Supports Adult",('Sch3-Input'!AP$10:AP$310))</f>
        <v>0</v>
      </c>
      <c r="AT65" s="123">
        <f>SUMIF('Sch3-Input'!$L$10:$L$310,"Multi Disciplinary Supports Adult",('Sch3-Input'!AQ$10:AQ$310))</f>
        <v>0</v>
      </c>
      <c r="AU65" s="123">
        <f>SUMIF('Sch3-Input'!$L$10:$L$310,"Multi Disciplinary Supports Adult",('Sch3-Input'!AR$10:AR$310))</f>
        <v>0</v>
      </c>
    </row>
    <row r="66" spans="1:47" s="124" customFormat="1" ht="16.5" customHeight="1" x14ac:dyDescent="0.25">
      <c r="A66" s="120">
        <f>+'Sch3-Input'!$F$3</f>
        <v>0</v>
      </c>
      <c r="B66" s="125" t="s">
        <v>399</v>
      </c>
      <c r="C66" s="126">
        <f>SUMIF('Sch3-Input'!$L$10:$L$310,"Other",('Sch3-Input'!P$10:P$310))</f>
        <v>0</v>
      </c>
      <c r="D66" s="126">
        <f>SUMIF('Sch3-Input'!$L$10:$L$310,"Other",('Sch3-Input'!Q$10:Q$310))</f>
        <v>0</v>
      </c>
      <c r="E66" s="127">
        <f>SUMIF('Sch3-Input'!$L$10:$L$310,"Other",('Sch3-Input'!R$10:R$310))</f>
        <v>0</v>
      </c>
      <c r="F66" s="127">
        <f>SUMIF('Sch3-Input'!$L$10:$L$310,"Other",('Sch3-Input'!S$10:S$310))</f>
        <v>0</v>
      </c>
      <c r="G66" s="127">
        <f>SUMIF('Sch3-Input'!$L$10:$L$310,"Other",('Sch3-Input'!T$10:T$310))</f>
        <v>0</v>
      </c>
      <c r="H66" s="127">
        <f>SUMIF('Sch3-Input'!$L$10:$L$310,"Other",('Sch3-Input'!U$10:U$310))</f>
        <v>0</v>
      </c>
      <c r="I66" s="127">
        <f>SUMIF('Sch3-Input'!$L$10:$L$310,"Other",('Sch3-Input'!W$10:W$310))</f>
        <v>0</v>
      </c>
      <c r="J66" s="127">
        <f>SUMIF('Sch3-Input'!$L$10:$L$310,"Other",('Sch3-Input'!X$10:X$310))</f>
        <v>0</v>
      </c>
      <c r="K66" s="127">
        <f>SUMIF('Sch3-Input'!$L$10:$L$310,"Other",('Sch3-Input'!Y$10:Y$310))</f>
        <v>0</v>
      </c>
      <c r="L66" s="127">
        <f>SUMIF('Sch3-Input'!$L$10:$L$310,"Other",('Sch3-Input'!Z$10:Z$310))</f>
        <v>0</v>
      </c>
      <c r="M66" s="127">
        <f>SUMIF('Sch3-Input'!$L$10:$L$310,"Other",('Sch3-Input'!AA$10:AA$310))</f>
        <v>0</v>
      </c>
      <c r="N66" s="127">
        <f>SUMIF('Sch3-Input'!$L$10:$L$310,"Other",('Sch3-Input'!AB$10:AB$310))</f>
        <v>0</v>
      </c>
      <c r="O66" s="127">
        <f>SUMIF('Sch3-Input'!$L$10:$L$310,"Other",('Sch3-Input'!AC$10:AC$310))</f>
        <v>0</v>
      </c>
      <c r="P66" s="127">
        <f>SUMIF('Sch3-Input'!$L$10:$L$310,"Other",('Sch3-Input'!AD$10:AD$310))</f>
        <v>0</v>
      </c>
      <c r="Q66" s="128">
        <f>SUMIF('Sch3-Input'!$L$10:$L$310,"Other",('Sch3-Input'!AF$10:AF$310))</f>
        <v>0</v>
      </c>
      <c r="R66" s="128">
        <f>SUMIF('Sch3-Input'!$L$10:$L$310,"Other",('Sch3-Input'!AG$10:AG$310))</f>
        <v>0</v>
      </c>
      <c r="S66" s="128">
        <f>SUMIF('Sch3-Input'!$L$10:$L$310,"Other",('Sch3-Input'!AH$10:AH$310))</f>
        <v>0</v>
      </c>
      <c r="T66" s="128">
        <f>SUMIF('Sch3-Input'!$L$10:$L$310,"Other",('Sch3-Input'!AS$10:AS$310))</f>
        <v>0</v>
      </c>
      <c r="U66" s="128">
        <f>SUMIF('Sch3-Input'!$L$10:$L$310,"Other",('Sch3-Input'!AT$10:AT$310))</f>
        <v>0</v>
      </c>
      <c r="V66" s="128">
        <f>SUMIF('Sch3-Input'!$L$10:$L$310,"Other",('Sch3-Input'!AU$10:AU$310))</f>
        <v>0</v>
      </c>
      <c r="W66" s="128">
        <f>SUMIF('Sch3-Input'!$L$10:$L$310,"Other",('Sch3-Input'!AV$10:AV$310))</f>
        <v>0</v>
      </c>
      <c r="X66" s="128">
        <f>SUMIF('Sch3-Input'!$L$10:$L$310,"Other",('Sch3-Input'!AW$10:AW$310))</f>
        <v>0</v>
      </c>
      <c r="Z66" s="120" t="b">
        <f t="shared" si="5"/>
        <v>0</v>
      </c>
      <c r="AA66" s="120" t="b">
        <f t="shared" si="8"/>
        <v>0</v>
      </c>
      <c r="AB66" s="120" t="b">
        <f t="shared" si="9"/>
        <v>0</v>
      </c>
      <c r="AD66" s="126">
        <f>SUMIF('Sch3-Input'!$L$10:$L$310,"Other",('Sch3-Input'!P$10:P$310))</f>
        <v>0</v>
      </c>
      <c r="AE66" s="127">
        <f>SUMIF('Sch3-Input'!$L$10:$L$310,"Other",('Sch3-Input'!R$10:R$310))</f>
        <v>0</v>
      </c>
      <c r="AF66" s="127">
        <f>SUMIF('Sch3-Input'!$L$10:$L$310,"Other",('Sch3-Input'!CE$10:CE$310))</f>
        <v>0</v>
      </c>
      <c r="AK66" s="799"/>
      <c r="AL66" s="128">
        <f>SUMIF('Sch3-Input'!$L$10:$L$310,"Other",('Sch3-Input'!AI$10:AI$310))</f>
        <v>0</v>
      </c>
      <c r="AM66" s="128">
        <f>SUMIF('Sch3-Input'!$L$10:$L$310,"Other",('Sch3-Input'!AJ$10:AJ$310))</f>
        <v>0</v>
      </c>
      <c r="AN66" s="128">
        <f>SUMIF('Sch3-Input'!$L$10:$L$310,"Other",('Sch3-Input'!AK$10:AK$310))</f>
        <v>0</v>
      </c>
      <c r="AO66" s="128">
        <f>SUMIF('Sch3-Input'!$L$10:$L$310,"Other",('Sch3-Input'!AL$10:AL$310))</f>
        <v>0</v>
      </c>
      <c r="AP66" s="128">
        <f>SUMIF('Sch3-Input'!$L$10:$L$310,"Other",('Sch3-Input'!AM$10:AM$310))</f>
        <v>0</v>
      </c>
      <c r="AQ66" s="128">
        <f>SUMIF('Sch3-Input'!$L$10:$L$310,"Other",('Sch3-Input'!AN$10:AN$310))</f>
        <v>0</v>
      </c>
      <c r="AR66" s="128">
        <f>SUMIF('Sch3-Input'!$L$10:$L$310,"Other",('Sch3-Input'!AO$10:AO$310))</f>
        <v>0</v>
      </c>
      <c r="AS66" s="128">
        <f>SUMIF('Sch3-Input'!$L$10:$L$310,"Other",('Sch3-Input'!AP$10:AP$310))</f>
        <v>0</v>
      </c>
      <c r="AT66" s="128">
        <f>SUMIF('Sch3-Input'!$L$10:$L$310,"Other",('Sch3-Input'!AQ$10:AQ$310))</f>
        <v>0</v>
      </c>
      <c r="AU66" s="128">
        <f>SUMIF('Sch3-Input'!$L$10:$L$310,"Other",('Sch3-Input'!AR$10:AR$310))</f>
        <v>0</v>
      </c>
    </row>
    <row r="67" spans="1:47" s="124" customFormat="1" ht="13.5" customHeight="1" x14ac:dyDescent="0.25">
      <c r="A67" s="120">
        <f>+'Sch3-Input'!$F$3</f>
        <v>0</v>
      </c>
      <c r="B67" s="73" t="s">
        <v>959</v>
      </c>
      <c r="C67" s="121">
        <f>SUMIF('Sch3-Input'!$L$10:$L$310,"Management / administration",('Sch3-Input'!P$10:P$310))</f>
        <v>0</v>
      </c>
      <c r="D67" s="121">
        <f>SUMIF('Sch3-Input'!$L$10:$L$310,"Management / administration",('Sch3-Input'!Q$10:Q$310))</f>
        <v>0</v>
      </c>
      <c r="E67" s="122">
        <f>SUMIF('Sch3-Input'!$L$10:$L$310,"Management / administration",('Sch3-Input'!R$10:R$310))</f>
        <v>0</v>
      </c>
      <c r="F67" s="122">
        <f>SUMIF('Sch3-Input'!$L$10:$L$310,"Management / administration",('Sch3-Input'!S$10:S$310))</f>
        <v>0</v>
      </c>
      <c r="G67" s="122">
        <f>SUMIF('Sch3-Input'!$L$10:$L$310,"Management / administration",('Sch3-Input'!T$10:T$310))</f>
        <v>0</v>
      </c>
      <c r="H67" s="122">
        <f>SUMIF('Sch3-Input'!$L$10:$L$310,"Management / administration",('Sch3-Input'!U$10:U$310))</f>
        <v>0</v>
      </c>
      <c r="I67" s="122">
        <f>SUMIF('Sch3-Input'!$L$10:$L$310,"Management / administration",('Sch3-Input'!W$10:W$310))</f>
        <v>0</v>
      </c>
      <c r="J67" s="122">
        <f>SUMIF('Sch3-Input'!$L$10:$L$310,"Management / administration",('Sch3-Input'!X$10:X$310))</f>
        <v>0</v>
      </c>
      <c r="K67" s="122">
        <f>SUMIF('Sch3-Input'!$L$10:$L$310,"Management / administration",('Sch3-Input'!Y$10:Y$310))</f>
        <v>0</v>
      </c>
      <c r="L67" s="122">
        <f>SUMIF('Sch3-Input'!$L$10:$L$310,"Management / administration",('Sch3-Input'!Z$10:Z$310))</f>
        <v>0</v>
      </c>
      <c r="M67" s="122">
        <f>SUMIF('Sch3-Input'!$L$10:$L$310,"Management / administration",('Sch3-Input'!AA$10:AA$310))</f>
        <v>0</v>
      </c>
      <c r="N67" s="122">
        <f>SUMIF('Sch3-Input'!$L$10:$L$310,"Management / administration",('Sch3-Input'!AB$10:AB$310))</f>
        <v>0</v>
      </c>
      <c r="O67" s="122">
        <f>SUMIF('Sch3-Input'!$L$10:$L$310,"Management / administration",('Sch3-Input'!AC$10:AC$310))</f>
        <v>0</v>
      </c>
      <c r="P67" s="122">
        <f>SUMIF('Sch3-Input'!$L$10:$L$310,"Management / administration",('Sch3-Input'!AD$10:AD$310))</f>
        <v>0</v>
      </c>
      <c r="Q67" s="123">
        <f>SUMIF('Sch3-Input'!$L$10:$L$310,"Management / administration",('Sch3-Input'!AF$10:AF$310))</f>
        <v>0</v>
      </c>
      <c r="R67" s="123">
        <f>SUMIF('Sch3-Input'!$L$10:$L$310,"Management / administration",('Sch3-Input'!AG$10:AG$310))</f>
        <v>0</v>
      </c>
      <c r="S67" s="123">
        <f>SUMIF('Sch3-Input'!$L$10:$L$310,"Management / administration",('Sch3-Input'!AH$10:AH$310))</f>
        <v>0</v>
      </c>
      <c r="T67" s="123">
        <f>SUMIF('Sch3-Input'!$L$10:$L$310,"Management / administration",('Sch3-Input'!AS$10:AS$310))</f>
        <v>0</v>
      </c>
      <c r="U67" s="123">
        <f>SUMIF('Sch3-Input'!$L$10:$L$310,"Management / administration",('Sch3-Input'!AT$10:AT$310))</f>
        <v>0</v>
      </c>
      <c r="V67" s="123">
        <f>SUMIF('Sch3-Input'!$L$10:$L$310,"Management / administration",('Sch3-Input'!AU$10:AU$310))</f>
        <v>0</v>
      </c>
      <c r="W67" s="123">
        <f>SUMIF('Sch3-Input'!$L$10:$L$310,"Management / administration",('Sch3-Input'!AV$10:AV$310))</f>
        <v>0</v>
      </c>
      <c r="X67" s="123">
        <f>SUMIF('Sch3-Input'!$L$10:$L$310,"Management / administration",('Sch3-Input'!AW$10:AW$310))</f>
        <v>0</v>
      </c>
      <c r="Z67" s="120" t="b">
        <f t="shared" si="5"/>
        <v>0</v>
      </c>
      <c r="AA67" s="120" t="b">
        <f t="shared" si="8"/>
        <v>0</v>
      </c>
      <c r="AB67" s="120" t="b">
        <f t="shared" si="9"/>
        <v>0</v>
      </c>
      <c r="AD67" s="121">
        <f>SUMIF('Sch3-Input'!$L$10:$L$310,"Management / administration",('Sch3-Input'!P$10:P$310))</f>
        <v>0</v>
      </c>
      <c r="AE67" s="122">
        <f>SUMIF('Sch3-Input'!$L$10:$L$310,"Management / administration",('Sch3-Input'!R$10:R$310))</f>
        <v>0</v>
      </c>
      <c r="AF67" s="122">
        <f>SUMIF('Sch3-Input'!$L$10:$L$310,"Management / administration",('Sch3-Input'!CE$10:CE$310))</f>
        <v>0</v>
      </c>
      <c r="AK67" s="799"/>
      <c r="AL67" s="123">
        <f>SUMIF('Sch3-Input'!$L$10:$L$310,"Management / administration",('Sch3-Input'!AI$10:AI$310))</f>
        <v>0</v>
      </c>
      <c r="AM67" s="123">
        <f>SUMIF('Sch3-Input'!$L$10:$L$310,"Management / administration",('Sch3-Input'!AJ$10:AJ$310))</f>
        <v>0</v>
      </c>
      <c r="AN67" s="123">
        <f>SUMIF('Sch3-Input'!$L$10:$L$310,"Management / administration",('Sch3-Input'!AK$10:AK$310))</f>
        <v>0</v>
      </c>
      <c r="AO67" s="123">
        <f>SUMIF('Sch3-Input'!$L$10:$L$310,"Management / administration",('Sch3-Input'!AL$10:AL$310))</f>
        <v>0</v>
      </c>
      <c r="AP67" s="123">
        <f>SUMIF('Sch3-Input'!$L$10:$L$310,"Management / administration",('Sch3-Input'!AM$10:AM$310))</f>
        <v>0</v>
      </c>
      <c r="AQ67" s="123">
        <f>SUMIF('Sch3-Input'!$L$10:$L$310,"Management / administration",('Sch3-Input'!AN$10:AN$310))</f>
        <v>0</v>
      </c>
      <c r="AR67" s="123">
        <f>SUMIF('Sch3-Input'!$L$10:$L$310,"Management / administration",('Sch3-Input'!AO$10:AO$310))</f>
        <v>0</v>
      </c>
      <c r="AS67" s="123">
        <f>SUMIF('Sch3-Input'!$L$10:$L$310,"Management / administration",('Sch3-Input'!AP$10:AP$310))</f>
        <v>0</v>
      </c>
      <c r="AT67" s="123">
        <f>SUMIF('Sch3-Input'!$L$10:$L$310,"Management / administration",('Sch3-Input'!AQ$10:AQ$310))</f>
        <v>0</v>
      </c>
      <c r="AU67" s="123">
        <f>SUMIF('Sch3-Input'!$L$10:$L$310,"Management / administration",('Sch3-Input'!AR$10:AR$310))</f>
        <v>0</v>
      </c>
    </row>
    <row r="68" spans="1:47" s="124" customFormat="1" ht="13.5" customHeight="1" thickBot="1" x14ac:dyDescent="0.3">
      <c r="A68" s="120">
        <f>+'Sch3-Input'!$F$3</f>
        <v>0</v>
      </c>
      <c r="B68" s="183" t="s">
        <v>975</v>
      </c>
      <c r="C68" s="184">
        <f>SUMIF('Sch3-Input'!$L$10:$L$310,"Pension",('Sch3-Input'!P$10:P$310))</f>
        <v>0</v>
      </c>
      <c r="D68" s="184">
        <f>SUMIF('Sch3-Input'!$L$10:$L$310,"Pension",('Sch3-Input'!Q$10:Q$310))</f>
        <v>0</v>
      </c>
      <c r="E68" s="185">
        <f>SUMIF('Sch3-Input'!$L$10:$L$310,"Pension",('Sch3-Input'!R$10:R$310))</f>
        <v>0</v>
      </c>
      <c r="F68" s="185">
        <f>SUMIF('Sch3-Input'!$L$10:$L$310,"Pension",('Sch3-Input'!S$10:S$310))</f>
        <v>0</v>
      </c>
      <c r="G68" s="185">
        <f>SUMIF('Sch3-Input'!$L$10:$L$310,"Pension",('Sch3-Input'!T$10:T$310))</f>
        <v>0</v>
      </c>
      <c r="H68" s="185">
        <f>SUMIF('Sch3-Input'!$L$10:$L$310,"Pension",('Sch3-Input'!U$10:U$310))</f>
        <v>0</v>
      </c>
      <c r="I68" s="185">
        <f>SUMIF('Sch3-Input'!$L$10:$L$310,"Pension",('Sch3-Input'!W$10:W$310))</f>
        <v>0</v>
      </c>
      <c r="J68" s="185">
        <f>SUMIF('Sch3-Input'!$L$10:$L$310,"Pension",('Sch3-Input'!X$10:X$310))</f>
        <v>0</v>
      </c>
      <c r="K68" s="185">
        <f>SUMIF('Sch3-Input'!$L$10:$L$310,"Pension",('Sch3-Input'!Y$10:Y$310))</f>
        <v>0</v>
      </c>
      <c r="L68" s="185">
        <f>SUMIF('Sch3-Input'!$L$10:$L$310,"Pension",('Sch3-Input'!Z$10:Z$310))</f>
        <v>0</v>
      </c>
      <c r="M68" s="185">
        <f>SUMIF('Sch3-Input'!$L$10:$L$310,"Pension",('Sch3-Input'!AA$10:AA$310))</f>
        <v>0</v>
      </c>
      <c r="N68" s="185">
        <f>SUMIF('Sch3-Input'!$L$10:$L$310,"Pension",('Sch3-Input'!AB$10:AB$310))</f>
        <v>0</v>
      </c>
      <c r="O68" s="185">
        <f>SUMIF('Sch3-Input'!$L$10:$L$310,"Pension",('Sch3-Input'!AC$10:AC$310))</f>
        <v>0</v>
      </c>
      <c r="P68" s="185">
        <f>SUMIF('Sch3-Input'!$L$10:$L$310,"Pension",('Sch3-Input'!AD$10:AD$310))</f>
        <v>0</v>
      </c>
      <c r="Q68" s="186">
        <f>SUMIF('Sch3-Input'!$L$10:$L$310,"Pension",('Sch3-Input'!AF$10:AF$310))</f>
        <v>0</v>
      </c>
      <c r="R68" s="186">
        <f>SUMIF('Sch3-Input'!$L$10:$L$310,"Pension",('Sch3-Input'!AG$10:AG$310))</f>
        <v>0</v>
      </c>
      <c r="S68" s="186">
        <f>SUMIF('Sch3-Input'!$L$10:$L$310,"Pension",('Sch3-Input'!AH$10:AH$310))</f>
        <v>0</v>
      </c>
      <c r="T68" s="186">
        <f>SUMIF('Sch3-Input'!$L$10:$L$310,"Pension",('Sch3-Input'!AS$10:AS$310))</f>
        <v>0</v>
      </c>
      <c r="U68" s="186">
        <f>SUMIF('Sch3-Input'!$L$10:$L$310,"Pension",('Sch3-Input'!AT$10:AT$310))</f>
        <v>0</v>
      </c>
      <c r="V68" s="186">
        <f>SUMIF('Sch3-Input'!$L$10:$L$310,"Pension",('Sch3-Input'!AU$10:AU$310))</f>
        <v>0</v>
      </c>
      <c r="W68" s="186">
        <f>SUMIF('Sch3-Input'!$L$10:$L$310,"Pension",('Sch3-Input'!AV$10:AV$310))</f>
        <v>0</v>
      </c>
      <c r="X68" s="186">
        <f>SUMIF('Sch3-Input'!$L$10:$L$310,"Pension",('Sch3-Input'!AW$10:AW$310))</f>
        <v>0</v>
      </c>
      <c r="Z68" s="120" t="b">
        <f t="shared" si="5"/>
        <v>0</v>
      </c>
      <c r="AA68" s="120" t="b">
        <f t="shared" si="8"/>
        <v>0</v>
      </c>
      <c r="AB68" s="120" t="b">
        <f t="shared" si="9"/>
        <v>0</v>
      </c>
      <c r="AD68" s="184">
        <f>SUMIF('Sch3-Input'!$L$10:$L$310,"Pension",('Sch3-Input'!P$10:P$310))</f>
        <v>0</v>
      </c>
      <c r="AE68" s="185">
        <f>SUMIF('Sch3-Input'!$L$10:$L$310,"Pension",('Sch3-Input'!R$10:R$310))</f>
        <v>0</v>
      </c>
      <c r="AF68" s="185">
        <f>SUMIF('Sch3-Input'!$L$10:$L$310,"Pension",('Sch3-Input'!CE$10:CE$310))</f>
        <v>0</v>
      </c>
      <c r="AK68" s="799"/>
      <c r="AL68" s="186">
        <f>SUMIF('Sch3-Input'!$L$10:$L$310,"Pension",('Sch3-Input'!AI$10:AI$310))</f>
        <v>0</v>
      </c>
      <c r="AM68" s="186">
        <f>SUMIF('Sch3-Input'!$L$10:$L$310,"Pension",('Sch3-Input'!AJ$10:AJ$310))</f>
        <v>0</v>
      </c>
      <c r="AN68" s="186">
        <f>SUMIF('Sch3-Input'!$L$10:$L$310,"Pension",('Sch3-Input'!AK$10:AK$310))</f>
        <v>0</v>
      </c>
      <c r="AO68" s="186">
        <f>SUMIF('Sch3-Input'!$L$10:$L$310,"Pension",('Sch3-Input'!AL$10:AL$310))</f>
        <v>0</v>
      </c>
      <c r="AP68" s="186">
        <f>SUMIF('Sch3-Input'!$L$10:$L$310,"Pension",('Sch3-Input'!AM$10:AM$310))</f>
        <v>0</v>
      </c>
      <c r="AQ68" s="186">
        <f>SUMIF('Sch3-Input'!$L$10:$L$310,"Pension",('Sch3-Input'!AN$10:AN$310))</f>
        <v>0</v>
      </c>
      <c r="AR68" s="186">
        <f>SUMIF('Sch3-Input'!$L$10:$L$310,"Pension",('Sch3-Input'!AO$10:AO$310))</f>
        <v>0</v>
      </c>
      <c r="AS68" s="186">
        <f>SUMIF('Sch3-Input'!$L$10:$L$310,"Pension",('Sch3-Input'!AP$10:AP$310))</f>
        <v>0</v>
      </c>
      <c r="AT68" s="186">
        <f>SUMIF('Sch3-Input'!$L$10:$L$310,"Pension",('Sch3-Input'!AQ$10:AQ$310))</f>
        <v>0</v>
      </c>
      <c r="AU68" s="186">
        <f>SUMIF('Sch3-Input'!$L$10:$L$310,"Pension",('Sch3-Input'!AR$10:AR$310))</f>
        <v>0</v>
      </c>
    </row>
    <row r="69" spans="1:47" ht="6" customHeight="1" x14ac:dyDescent="0.25">
      <c r="A69" s="55"/>
      <c r="E69" s="16"/>
      <c r="F69" s="16"/>
      <c r="J69" s="15"/>
      <c r="K69" s="15"/>
      <c r="L69" s="15"/>
      <c r="M69" s="15"/>
      <c r="N69" s="15"/>
      <c r="O69" s="15"/>
      <c r="P69" s="15"/>
      <c r="Z69" s="124"/>
      <c r="AA69" s="124"/>
      <c r="AB69" s="124"/>
      <c r="AE69" s="16"/>
      <c r="AF69" s="16"/>
    </row>
    <row r="70" spans="1:47" s="124" customFormat="1" x14ac:dyDescent="0.25">
      <c r="A70" s="56"/>
      <c r="B70" s="138" t="s">
        <v>412</v>
      </c>
      <c r="C70" s="115">
        <f>+C12+C29+C50+C55+C60+C61++C64+C65+C66+C67+C68</f>
        <v>0</v>
      </c>
      <c r="D70" s="115">
        <f t="shared" ref="D70:X70" si="10">+D12+D29+D50+D55+D60+D61++D64+D65+D66+D67+D68</f>
        <v>0</v>
      </c>
      <c r="E70" s="115">
        <f t="shared" si="10"/>
        <v>0</v>
      </c>
      <c r="F70" s="115">
        <f t="shared" si="10"/>
        <v>0</v>
      </c>
      <c r="G70" s="115">
        <f t="shared" si="10"/>
        <v>0</v>
      </c>
      <c r="H70" s="115">
        <f t="shared" si="10"/>
        <v>0</v>
      </c>
      <c r="I70" s="139">
        <f t="shared" si="10"/>
        <v>0</v>
      </c>
      <c r="J70" s="139">
        <f t="shared" si="10"/>
        <v>0</v>
      </c>
      <c r="K70" s="139">
        <f t="shared" si="10"/>
        <v>0</v>
      </c>
      <c r="L70" s="139">
        <f t="shared" si="10"/>
        <v>0</v>
      </c>
      <c r="M70" s="139">
        <f t="shared" si="10"/>
        <v>0</v>
      </c>
      <c r="N70" s="139">
        <f t="shared" si="10"/>
        <v>0</v>
      </c>
      <c r="O70" s="139">
        <f t="shared" si="10"/>
        <v>0</v>
      </c>
      <c r="P70" s="139">
        <f t="shared" si="10"/>
        <v>0</v>
      </c>
      <c r="Q70" s="603">
        <f t="shared" si="10"/>
        <v>0</v>
      </c>
      <c r="R70" s="603">
        <f t="shared" si="10"/>
        <v>0</v>
      </c>
      <c r="S70" s="603">
        <f t="shared" si="10"/>
        <v>0</v>
      </c>
      <c r="T70" s="603">
        <f t="shared" si="10"/>
        <v>0</v>
      </c>
      <c r="U70" s="603">
        <f t="shared" si="10"/>
        <v>0</v>
      </c>
      <c r="V70" s="603">
        <f t="shared" si="10"/>
        <v>0</v>
      </c>
      <c r="W70" s="603">
        <f t="shared" si="10"/>
        <v>0</v>
      </c>
      <c r="X70" s="603">
        <f t="shared" si="10"/>
        <v>0</v>
      </c>
      <c r="Z70" s="120">
        <f>+Z12+Z29+Z50+Z55+Z60+Z61++Z64+Z65+Z66+Z67+Z68</f>
        <v>0</v>
      </c>
      <c r="AA70" s="120">
        <f>+AA12+AA29+AA50+AA55+AA60+AA61++AA64+AA65+AA66+AA67+AA68</f>
        <v>0</v>
      </c>
      <c r="AB70" s="120">
        <f>+AB12+AB29+AB50+AB55+AB60+AB61++AB64+AB65+AB66+AB67+AB68</f>
        <v>0</v>
      </c>
      <c r="AD70" s="139">
        <f>+AD12+AD29+AD50+AD55+AD60+AD61++AD64+AD65+AD66+AD67+AD68</f>
        <v>0</v>
      </c>
      <c r="AE70" s="139">
        <f>+AE12+AE29+AE50+AE55+AE60+AE61++AE64+AE65+AE66+AE67+AE68</f>
        <v>0</v>
      </c>
      <c r="AF70" s="139">
        <f>+AF12+AF29+AF50+AF55+AF60+AF61++AF64+AF65+AF66+AF67+AF68</f>
        <v>0</v>
      </c>
      <c r="AG70" s="377" t="s">
        <v>915</v>
      </c>
      <c r="AK70" s="799">
        <f t="shared" ref="AK70:AU70" si="11">+AK12+AK29+AK50+AK55+AK60+AK61++AK64+AK65+AK66+AK67+AK68</f>
        <v>0</v>
      </c>
      <c r="AL70" s="603">
        <f t="shared" si="11"/>
        <v>0</v>
      </c>
      <c r="AM70" s="603">
        <f t="shared" si="11"/>
        <v>0</v>
      </c>
      <c r="AN70" s="603">
        <f t="shared" si="11"/>
        <v>0</v>
      </c>
      <c r="AO70" s="603">
        <f t="shared" si="11"/>
        <v>0</v>
      </c>
      <c r="AP70" s="603">
        <f t="shared" si="11"/>
        <v>0</v>
      </c>
      <c r="AQ70" s="603">
        <f t="shared" si="11"/>
        <v>0</v>
      </c>
      <c r="AR70" s="603">
        <f t="shared" si="11"/>
        <v>0</v>
      </c>
      <c r="AS70" s="603">
        <f t="shared" si="11"/>
        <v>0</v>
      </c>
      <c r="AT70" s="603">
        <f t="shared" si="11"/>
        <v>0</v>
      </c>
      <c r="AU70" s="603">
        <f t="shared" si="11"/>
        <v>0</v>
      </c>
    </row>
    <row r="71" spans="1:47" s="72" customFormat="1" x14ac:dyDescent="0.25">
      <c r="A71" s="68"/>
      <c r="B71" s="5" t="s">
        <v>498</v>
      </c>
      <c r="C71" s="69"/>
      <c r="D71" s="69"/>
      <c r="E71" s="69"/>
      <c r="F71" s="69"/>
      <c r="G71" s="69"/>
      <c r="H71" s="69"/>
      <c r="I71" s="69"/>
      <c r="J71" s="71"/>
      <c r="K71" s="70"/>
      <c r="L71" s="70"/>
      <c r="M71" s="70"/>
      <c r="N71" s="70"/>
      <c r="O71" s="70"/>
      <c r="P71" s="70"/>
      <c r="Q71" s="71"/>
      <c r="R71" s="71"/>
      <c r="S71" s="71"/>
      <c r="T71" s="71"/>
      <c r="U71" s="71"/>
      <c r="V71" s="71"/>
      <c r="W71" s="71"/>
      <c r="X71" s="71"/>
      <c r="Z71" s="576"/>
      <c r="AA71" s="576"/>
      <c r="AB71" s="576"/>
      <c r="AD71" s="69"/>
      <c r="AE71" s="69"/>
      <c r="AF71" s="69"/>
      <c r="AJ71" s="788"/>
      <c r="AK71" s="800"/>
      <c r="AL71" s="71"/>
      <c r="AM71" s="71"/>
      <c r="AN71" s="71"/>
      <c r="AO71" s="71"/>
      <c r="AP71" s="71"/>
      <c r="AQ71" s="71"/>
      <c r="AR71" s="71"/>
      <c r="AS71" s="71"/>
      <c r="AT71" s="71"/>
      <c r="AU71" s="71"/>
    </row>
    <row r="72" spans="1:47" s="72" customFormat="1" x14ac:dyDescent="0.25">
      <c r="A72" s="68"/>
      <c r="B72" s="368" t="s">
        <v>499</v>
      </c>
      <c r="C72" s="365">
        <f>SUM('Sch3-Input'!P10:P253)</f>
        <v>0</v>
      </c>
      <c r="D72" s="365">
        <f>SUM('Sch3-Input'!Q10:Q253)</f>
        <v>0</v>
      </c>
      <c r="E72" s="365">
        <f>SUM('Sch3-Input'!R10:R253)</f>
        <v>0</v>
      </c>
      <c r="F72" s="365">
        <f>SUM('Sch3-Input'!S10:S253)</f>
        <v>0</v>
      </c>
      <c r="G72" s="365">
        <f>SUM('Sch3-Input'!T10:T253)</f>
        <v>0</v>
      </c>
      <c r="H72" s="365">
        <f>SUM('Sch3-Input'!U10:U253)</f>
        <v>0</v>
      </c>
      <c r="I72" s="365">
        <f>SUM('Sch3-Input'!W10:W253)</f>
        <v>0</v>
      </c>
      <c r="J72" s="365">
        <f>SUM('Sch3-Input'!X10:X253)</f>
        <v>0</v>
      </c>
      <c r="K72" s="365">
        <f>SUM('Sch3-Input'!Y10:Y253)</f>
        <v>0</v>
      </c>
      <c r="L72" s="365">
        <f>SUM('Sch3-Input'!Z10:Z253)</f>
        <v>0</v>
      </c>
      <c r="M72" s="365">
        <f>SUM('Sch3-Input'!AA10:AA253)</f>
        <v>0</v>
      </c>
      <c r="N72" s="365">
        <f>SUM('Sch3-Input'!AB10:AB253)</f>
        <v>0</v>
      </c>
      <c r="O72" s="365">
        <f>SUM('Sch3-Input'!AC10:AC253)</f>
        <v>0</v>
      </c>
      <c r="P72" s="365">
        <f>SUM('Sch3-Input'!AD10:AD253)</f>
        <v>0</v>
      </c>
      <c r="Q72" s="366">
        <f>SUM('Sch3-Input'!AF10:AF253)</f>
        <v>0</v>
      </c>
      <c r="R72" s="366">
        <f>SUM('Sch3-Input'!AG10:AG253)</f>
        <v>0</v>
      </c>
      <c r="S72" s="366">
        <f>SUM('Sch3-Input'!AH10:AH253)</f>
        <v>0</v>
      </c>
      <c r="T72" s="366">
        <f>SUM('Sch3-Input'!AS10:AS253)</f>
        <v>0</v>
      </c>
      <c r="U72" s="366">
        <f>SUM('Sch3-Input'!AT10:AT253)</f>
        <v>0</v>
      </c>
      <c r="V72" s="366">
        <f>SUM('Sch3-Input'!AU10:AU253)</f>
        <v>0</v>
      </c>
      <c r="W72" s="366">
        <f>SUM('Sch3-Input'!AV10:AV253)</f>
        <v>0</v>
      </c>
      <c r="X72" s="366">
        <f>SUM('Sch3-Input'!AW10:AW253)</f>
        <v>0</v>
      </c>
      <c r="Y72" s="367"/>
      <c r="Z72" s="576"/>
      <c r="AA72" s="576"/>
      <c r="AB72" s="576"/>
      <c r="AC72" s="367"/>
      <c r="AD72" s="366">
        <f>SUM('Sch3-Input'!P10:P253)</f>
        <v>0</v>
      </c>
      <c r="AE72" s="366">
        <f>SUM('Sch3-Input'!R10:R253)</f>
        <v>0</v>
      </c>
      <c r="AF72" s="366">
        <f>SUM('Sch3-Input'!CE10:CE253)</f>
        <v>0</v>
      </c>
      <c r="AJ72" s="788"/>
      <c r="AK72" s="800"/>
      <c r="AL72" s="366">
        <f>SUM('Sch3-Input'!AI10:AI253)</f>
        <v>0</v>
      </c>
      <c r="AM72" s="366">
        <f>SUM('Sch3-Input'!AJ10:AJ253)</f>
        <v>0</v>
      </c>
      <c r="AN72" s="366">
        <f>SUM('Sch3-Input'!AK10:AK253)</f>
        <v>0</v>
      </c>
      <c r="AO72" s="366">
        <f>SUM('Sch3-Input'!AL10:AL253)</f>
        <v>0</v>
      </c>
      <c r="AP72" s="366">
        <f>SUM('Sch3-Input'!AM10:AM253)</f>
        <v>0</v>
      </c>
      <c r="AQ72" s="366">
        <f>SUM('Sch3-Input'!AN10:AN253)</f>
        <v>0</v>
      </c>
      <c r="AR72" s="366">
        <f>SUM('Sch3-Input'!AO10:AO253)</f>
        <v>0</v>
      </c>
      <c r="AS72" s="366">
        <f>SUM('Sch3-Input'!AP10:AP253)</f>
        <v>0</v>
      </c>
      <c r="AT72" s="366">
        <f>SUM('Sch3-Input'!AQ10:AQ253)</f>
        <v>0</v>
      </c>
      <c r="AU72" s="366">
        <f>SUM('Sch3-Input'!AR10:AR253)</f>
        <v>0</v>
      </c>
    </row>
    <row r="73" spans="1:47" s="72" customFormat="1" ht="6.75" customHeight="1" x14ac:dyDescent="0.25">
      <c r="A73" s="68"/>
      <c r="B73" s="57"/>
      <c r="C73" s="69"/>
      <c r="D73" s="69"/>
      <c r="E73" s="69"/>
      <c r="F73" s="69"/>
      <c r="G73" s="69"/>
      <c r="H73" s="69"/>
      <c r="I73" s="69"/>
      <c r="J73" s="71"/>
      <c r="K73" s="70"/>
      <c r="L73" s="70"/>
      <c r="M73" s="70"/>
      <c r="N73" s="70"/>
      <c r="O73" s="70"/>
      <c r="P73" s="70"/>
      <c r="Q73" s="71"/>
      <c r="R73" s="71"/>
      <c r="S73" s="71"/>
      <c r="T73" s="71"/>
      <c r="U73" s="71"/>
      <c r="V73" s="71"/>
      <c r="W73" s="71"/>
      <c r="X73" s="71"/>
      <c r="Z73" s="576"/>
      <c r="AA73" s="576"/>
      <c r="AB73" s="576"/>
      <c r="AD73" s="71"/>
      <c r="AE73" s="71"/>
      <c r="AF73" s="71"/>
      <c r="AJ73" s="788"/>
      <c r="AK73" s="800"/>
      <c r="AL73" s="71"/>
      <c r="AM73" s="71"/>
      <c r="AN73" s="71"/>
      <c r="AO73" s="71"/>
      <c r="AP73" s="71"/>
      <c r="AQ73" s="71"/>
      <c r="AR73" s="71"/>
      <c r="AS73" s="71"/>
      <c r="AT73" s="71"/>
      <c r="AU73" s="71"/>
    </row>
    <row r="74" spans="1:47" s="72" customFormat="1" ht="12.75" customHeight="1" x14ac:dyDescent="0.25">
      <c r="A74" s="74"/>
      <c r="B74" s="364" t="s">
        <v>396</v>
      </c>
      <c r="C74" s="365">
        <f t="shared" ref="C74:J74" si="12">+C70-C72</f>
        <v>0</v>
      </c>
      <c r="D74" s="365">
        <f>+D70-D72</f>
        <v>0</v>
      </c>
      <c r="E74" s="365">
        <f t="shared" si="12"/>
        <v>0</v>
      </c>
      <c r="F74" s="365">
        <f t="shared" si="12"/>
        <v>0</v>
      </c>
      <c r="G74" s="365">
        <f t="shared" si="12"/>
        <v>0</v>
      </c>
      <c r="H74" s="365">
        <f>+H70-H72</f>
        <v>0</v>
      </c>
      <c r="I74" s="365">
        <f t="shared" si="12"/>
        <v>0</v>
      </c>
      <c r="J74" s="365">
        <f t="shared" si="12"/>
        <v>0</v>
      </c>
      <c r="K74" s="365">
        <f t="shared" ref="K74:X74" si="13">+K70-K72</f>
        <v>0</v>
      </c>
      <c r="L74" s="365">
        <f t="shared" si="13"/>
        <v>0</v>
      </c>
      <c r="M74" s="365">
        <f t="shared" si="13"/>
        <v>0</v>
      </c>
      <c r="N74" s="365">
        <f>+N70-N72</f>
        <v>0</v>
      </c>
      <c r="O74" s="365">
        <f t="shared" si="13"/>
        <v>0</v>
      </c>
      <c r="P74" s="365">
        <f t="shared" si="13"/>
        <v>0</v>
      </c>
      <c r="Q74" s="366">
        <f t="shared" si="13"/>
        <v>0</v>
      </c>
      <c r="R74" s="366">
        <f t="shared" si="13"/>
        <v>0</v>
      </c>
      <c r="S74" s="366">
        <f t="shared" si="13"/>
        <v>0</v>
      </c>
      <c r="T74" s="366">
        <f t="shared" si="13"/>
        <v>0</v>
      </c>
      <c r="U74" s="366">
        <f>+U70-U72</f>
        <v>0</v>
      </c>
      <c r="V74" s="366">
        <f t="shared" si="13"/>
        <v>0</v>
      </c>
      <c r="W74" s="366">
        <f t="shared" si="13"/>
        <v>0</v>
      </c>
      <c r="X74" s="366">
        <f t="shared" si="13"/>
        <v>0</v>
      </c>
      <c r="Y74" s="367"/>
      <c r="Z74" s="576"/>
      <c r="AA74" s="576"/>
      <c r="AB74" s="576"/>
      <c r="AC74" s="367"/>
      <c r="AD74" s="366">
        <f>+AD70-AD72</f>
        <v>0</v>
      </c>
      <c r="AE74" s="366">
        <f>+AE70-AE72</f>
        <v>0</v>
      </c>
      <c r="AF74" s="366">
        <f>+AF70-AF72</f>
        <v>0</v>
      </c>
      <c r="AJ74" s="788"/>
      <c r="AK74" s="800"/>
      <c r="AL74" s="366">
        <f t="shared" ref="AL74:AU74" si="14">+AL70-AL72</f>
        <v>0</v>
      </c>
      <c r="AM74" s="366">
        <f t="shared" si="14"/>
        <v>0</v>
      </c>
      <c r="AN74" s="366">
        <f t="shared" si="14"/>
        <v>0</v>
      </c>
      <c r="AO74" s="366">
        <f t="shared" si="14"/>
        <v>0</v>
      </c>
      <c r="AP74" s="366">
        <f t="shared" si="14"/>
        <v>0</v>
      </c>
      <c r="AQ74" s="366">
        <f t="shared" si="14"/>
        <v>0</v>
      </c>
      <c r="AR74" s="366">
        <f t="shared" si="14"/>
        <v>0</v>
      </c>
      <c r="AS74" s="366">
        <f t="shared" si="14"/>
        <v>0</v>
      </c>
      <c r="AT74" s="366">
        <f t="shared" si="14"/>
        <v>0</v>
      </c>
      <c r="AU74" s="366">
        <f t="shared" si="14"/>
        <v>0</v>
      </c>
    </row>
    <row r="75" spans="1:47" s="78" customFormat="1" x14ac:dyDescent="0.25">
      <c r="A75" s="83"/>
      <c r="E75" s="79"/>
      <c r="F75" s="79"/>
      <c r="G75" s="79"/>
      <c r="H75" s="79"/>
      <c r="I75" s="79"/>
      <c r="J75" s="76"/>
      <c r="K75" s="76"/>
      <c r="L75" s="76"/>
      <c r="M75" s="76"/>
      <c r="N75" s="76"/>
      <c r="O75" s="76"/>
      <c r="P75" s="76"/>
      <c r="Q75" s="77"/>
      <c r="R75" s="77"/>
      <c r="S75" s="77"/>
      <c r="T75" s="77"/>
      <c r="U75" s="77"/>
      <c r="V75" s="77"/>
      <c r="W75" s="77"/>
      <c r="X75" s="77"/>
      <c r="Z75" s="577"/>
      <c r="AA75" s="577"/>
      <c r="AB75" s="577"/>
      <c r="AD75" s="72"/>
      <c r="AE75" s="69"/>
      <c r="AF75" s="69"/>
      <c r="AJ75" s="789"/>
      <c r="AK75" s="801"/>
      <c r="AL75" s="77"/>
      <c r="AM75" s="77"/>
      <c r="AN75" s="77"/>
      <c r="AO75" s="77"/>
      <c r="AP75" s="77"/>
      <c r="AQ75" s="77"/>
      <c r="AR75" s="77"/>
      <c r="AS75" s="77"/>
      <c r="AT75" s="77"/>
      <c r="AU75" s="77"/>
    </row>
    <row r="76" spans="1:47" s="78" customFormat="1" x14ac:dyDescent="0.25">
      <c r="A76" s="83"/>
      <c r="B76" s="80" t="s">
        <v>423</v>
      </c>
      <c r="C76" s="80" t="s">
        <v>522</v>
      </c>
      <c r="D76" s="80" t="s">
        <v>522</v>
      </c>
      <c r="E76" s="79"/>
      <c r="F76" s="79"/>
      <c r="G76" s="79"/>
      <c r="H76" s="79"/>
      <c r="I76" s="79"/>
      <c r="J76" s="76"/>
      <c r="K76" s="76"/>
      <c r="L76" s="76"/>
      <c r="M76" s="76"/>
      <c r="N76" s="76"/>
      <c r="O76" s="76"/>
      <c r="P76" s="76"/>
      <c r="Q76" s="604" t="s">
        <v>522</v>
      </c>
      <c r="R76" s="77"/>
      <c r="S76" s="77"/>
      <c r="T76" s="77"/>
      <c r="U76" s="77"/>
      <c r="V76" s="77"/>
      <c r="W76" s="77"/>
      <c r="X76" s="77"/>
      <c r="Z76" s="577"/>
      <c r="AA76" s="577"/>
      <c r="AB76" s="577"/>
      <c r="AD76" s="81"/>
      <c r="AE76" s="69"/>
      <c r="AF76" s="69"/>
      <c r="AJ76" s="789"/>
      <c r="AK76" s="801"/>
      <c r="AL76" s="77"/>
      <c r="AM76" s="77"/>
      <c r="AN76" s="77"/>
      <c r="AO76" s="77"/>
      <c r="AP76" s="77"/>
      <c r="AQ76" s="77"/>
      <c r="AR76" s="77"/>
      <c r="AS76" s="77"/>
      <c r="AT76" s="77"/>
      <c r="AU76" s="77"/>
    </row>
    <row r="77" spans="1:47" s="78" customFormat="1" x14ac:dyDescent="0.25">
      <c r="A77" s="83"/>
      <c r="C77" s="80" t="s">
        <v>297</v>
      </c>
      <c r="D77" s="80" t="s">
        <v>297</v>
      </c>
      <c r="E77" s="79"/>
      <c r="F77" s="79"/>
      <c r="G77" s="79"/>
      <c r="H77" s="79"/>
      <c r="I77" s="79"/>
      <c r="J77" s="76"/>
      <c r="K77" s="76"/>
      <c r="L77" s="76"/>
      <c r="M77" s="76"/>
      <c r="N77" s="76"/>
      <c r="O77" s="76"/>
      <c r="P77" s="76"/>
      <c r="Q77" s="604" t="s">
        <v>297</v>
      </c>
      <c r="R77" s="77"/>
      <c r="S77" s="77"/>
      <c r="T77" s="77"/>
      <c r="U77" s="77"/>
      <c r="V77" s="77"/>
      <c r="W77" s="77"/>
      <c r="X77" s="77"/>
      <c r="Z77" s="577"/>
      <c r="AA77" s="577"/>
      <c r="AB77" s="577"/>
      <c r="AD77" s="81"/>
      <c r="AE77" s="69"/>
      <c r="AF77" s="69"/>
      <c r="AJ77" s="789"/>
      <c r="AK77" s="801"/>
      <c r="AL77" s="77"/>
      <c r="AM77" s="77"/>
      <c r="AN77" s="77"/>
      <c r="AO77" s="77"/>
      <c r="AP77" s="77"/>
      <c r="AQ77" s="77"/>
      <c r="AR77" s="77"/>
      <c r="AS77" s="77"/>
      <c r="AT77" s="77"/>
      <c r="AU77" s="77"/>
    </row>
    <row r="78" spans="1:47" s="95" customFormat="1" x14ac:dyDescent="0.25">
      <c r="A78" s="23"/>
      <c r="B78" s="23"/>
      <c r="C78" s="369" t="s">
        <v>872</v>
      </c>
      <c r="D78" s="369" t="s">
        <v>872</v>
      </c>
      <c r="E78" s="24"/>
      <c r="F78" s="24"/>
      <c r="G78" s="93"/>
      <c r="H78" s="93"/>
      <c r="I78" s="94"/>
      <c r="J78" s="93"/>
      <c r="K78" s="93"/>
      <c r="L78" s="93"/>
      <c r="M78" s="93"/>
      <c r="N78" s="93"/>
      <c r="O78" s="93"/>
      <c r="P78" s="93"/>
      <c r="Q78" s="604" t="s">
        <v>872</v>
      </c>
      <c r="R78" s="94"/>
      <c r="S78" s="94"/>
      <c r="T78" s="94"/>
      <c r="U78" s="94"/>
      <c r="V78" s="94"/>
      <c r="W78" s="94"/>
      <c r="X78" s="94"/>
      <c r="AD78" s="20"/>
      <c r="AE78" s="20"/>
      <c r="AF78" s="20"/>
      <c r="AJ78" s="790"/>
      <c r="AK78" s="802"/>
      <c r="AL78" s="94"/>
      <c r="AM78" s="94"/>
      <c r="AN78" s="94"/>
      <c r="AO78" s="94"/>
      <c r="AP78" s="94"/>
      <c r="AQ78" s="94"/>
      <c r="AR78" s="94"/>
      <c r="AS78" s="94"/>
      <c r="AT78" s="94"/>
      <c r="AU78" s="94"/>
    </row>
    <row r="79" spans="1:47" s="95" customFormat="1" x14ac:dyDescent="0.25">
      <c r="A79" s="23"/>
      <c r="B79" s="80"/>
      <c r="C79" s="24"/>
      <c r="D79" s="24"/>
      <c r="E79" s="24"/>
      <c r="F79" s="24"/>
      <c r="G79" s="24"/>
      <c r="H79" s="24"/>
      <c r="I79" s="94"/>
      <c r="J79" s="93"/>
      <c r="K79" s="93"/>
      <c r="L79" s="93"/>
      <c r="M79" s="93"/>
      <c r="N79" s="93"/>
      <c r="O79" s="93"/>
      <c r="P79" s="93"/>
      <c r="Q79" s="94"/>
      <c r="R79" s="94"/>
      <c r="S79" s="94"/>
      <c r="T79" s="94"/>
      <c r="U79" s="94"/>
      <c r="V79" s="94"/>
      <c r="W79" s="94"/>
      <c r="X79" s="94"/>
      <c r="AD79" s="20"/>
      <c r="AE79" s="20"/>
      <c r="AF79" s="20"/>
      <c r="AJ79" s="790"/>
      <c r="AK79" s="802"/>
      <c r="AL79" s="94"/>
      <c r="AM79" s="94"/>
      <c r="AN79" s="94"/>
      <c r="AO79" s="94"/>
      <c r="AP79" s="94"/>
      <c r="AQ79" s="94"/>
      <c r="AR79" s="94"/>
      <c r="AS79" s="94"/>
      <c r="AT79" s="94"/>
      <c r="AU79" s="94"/>
    </row>
    <row r="80" spans="1:47" s="95" customFormat="1" x14ac:dyDescent="0.25">
      <c r="A80" s="843" t="b">
        <f>IF($X$70&lt;-0.1,"DEFICIT RESULT HSE CANNOT SIGN TO DEFICIT")</f>
        <v>0</v>
      </c>
      <c r="B80" s="843" t="str">
        <f t="shared" ref="B80:W80" si="15">IF($X$70&lt;-0.1,"DEFICIT RESULT HSE CANNOT SIGN TO DEFICIT","")</f>
        <v/>
      </c>
      <c r="C80" s="843" t="str">
        <f t="shared" si="15"/>
        <v/>
      </c>
      <c r="D80" s="843" t="str">
        <f t="shared" si="15"/>
        <v/>
      </c>
      <c r="E80" s="843" t="str">
        <f t="shared" si="15"/>
        <v/>
      </c>
      <c r="F80" s="843" t="str">
        <f t="shared" si="15"/>
        <v/>
      </c>
      <c r="G80" s="843" t="str">
        <f t="shared" si="15"/>
        <v/>
      </c>
      <c r="H80" s="843" t="str">
        <f t="shared" si="15"/>
        <v/>
      </c>
      <c r="I80" s="843" t="str">
        <f t="shared" si="15"/>
        <v/>
      </c>
      <c r="J80" s="843" t="str">
        <f t="shared" si="15"/>
        <v/>
      </c>
      <c r="K80" s="843" t="str">
        <f t="shared" si="15"/>
        <v/>
      </c>
      <c r="L80" s="843" t="str">
        <f t="shared" si="15"/>
        <v/>
      </c>
      <c r="M80" s="843" t="str">
        <f t="shared" si="15"/>
        <v/>
      </c>
      <c r="N80" s="843" t="str">
        <f t="shared" si="15"/>
        <v/>
      </c>
      <c r="O80" s="843" t="str">
        <f t="shared" si="15"/>
        <v/>
      </c>
      <c r="P80" s="843" t="str">
        <f t="shared" si="15"/>
        <v/>
      </c>
      <c r="Q80" s="843" t="str">
        <f t="shared" si="15"/>
        <v/>
      </c>
      <c r="R80" s="843" t="str">
        <f t="shared" si="15"/>
        <v/>
      </c>
      <c r="S80" s="843" t="str">
        <f t="shared" si="15"/>
        <v/>
      </c>
      <c r="T80" s="843" t="str">
        <f t="shared" si="15"/>
        <v/>
      </c>
      <c r="U80" s="843" t="str">
        <f t="shared" si="15"/>
        <v/>
      </c>
      <c r="V80" s="843" t="str">
        <f t="shared" si="15"/>
        <v/>
      </c>
      <c r="W80" s="843" t="str">
        <f t="shared" si="15"/>
        <v/>
      </c>
      <c r="X80" s="843" t="str">
        <f>IF($X$70&lt;-0.1,"DEFICIT RESULT HSE CANNOT SIGN TO DEFICIT","")</f>
        <v/>
      </c>
      <c r="AD80" s="20"/>
      <c r="AE80" s="20"/>
      <c r="AF80" s="20"/>
      <c r="AJ80" s="790"/>
      <c r="AK80" s="802"/>
      <c r="AL80" s="94"/>
      <c r="AM80" s="94"/>
      <c r="AN80" s="94"/>
      <c r="AO80" s="94"/>
      <c r="AP80" s="94"/>
      <c r="AQ80" s="94"/>
      <c r="AR80" s="94"/>
      <c r="AS80" s="94"/>
      <c r="AT80" s="94"/>
      <c r="AU80" s="94"/>
    </row>
    <row r="81" spans="1:47" s="95" customFormat="1" x14ac:dyDescent="0.25">
      <c r="A81" s="23"/>
      <c r="B81" s="23"/>
      <c r="C81" s="24"/>
      <c r="D81" s="24"/>
      <c r="E81" s="24"/>
      <c r="F81" s="24"/>
      <c r="G81" s="93"/>
      <c r="H81" s="93"/>
      <c r="I81" s="94"/>
      <c r="J81" s="93"/>
      <c r="K81" s="93"/>
      <c r="L81" s="93"/>
      <c r="M81" s="93"/>
      <c r="N81" s="93"/>
      <c r="O81" s="93"/>
      <c r="P81" s="93"/>
      <c r="Q81" s="94"/>
      <c r="R81" s="94"/>
      <c r="S81" s="94"/>
      <c r="T81" s="94"/>
      <c r="U81" s="94"/>
      <c r="V81" s="94"/>
      <c r="W81" s="94"/>
      <c r="X81" s="94"/>
      <c r="AD81" s="20"/>
      <c r="AE81" s="20"/>
      <c r="AF81" s="20"/>
      <c r="AJ81" s="790"/>
      <c r="AK81" s="802"/>
      <c r="AL81" s="94"/>
      <c r="AM81" s="94"/>
      <c r="AN81" s="94"/>
      <c r="AO81" s="94"/>
      <c r="AP81" s="94"/>
      <c r="AQ81" s="94"/>
      <c r="AR81" s="94"/>
      <c r="AS81" s="94"/>
      <c r="AT81" s="94"/>
      <c r="AU81" s="94"/>
    </row>
    <row r="82" spans="1:47" x14ac:dyDescent="0.25">
      <c r="B82" s="23"/>
      <c r="C82" s="24"/>
      <c r="D82" s="24"/>
      <c r="E82" s="24"/>
      <c r="F82" s="24"/>
      <c r="G82" s="93"/>
      <c r="H82" s="93"/>
      <c r="I82" s="94"/>
      <c r="J82" s="93"/>
      <c r="K82" s="93"/>
      <c r="L82" s="93"/>
      <c r="M82" s="93"/>
      <c r="N82" s="93"/>
      <c r="O82" s="93"/>
      <c r="P82" s="93"/>
      <c r="Q82" s="94"/>
      <c r="R82" s="94"/>
      <c r="S82" s="94"/>
    </row>
    <row r="83" spans="1:47" x14ac:dyDescent="0.25">
      <c r="B83" s="714" t="s">
        <v>1245</v>
      </c>
      <c r="C83" s="24"/>
      <c r="D83" s="24"/>
      <c r="E83" s="24"/>
      <c r="F83" s="24"/>
      <c r="G83" s="93"/>
      <c r="H83" s="93"/>
      <c r="I83" s="94"/>
      <c r="J83" s="93"/>
      <c r="K83" s="93"/>
      <c r="L83" s="93"/>
      <c r="M83" s="93"/>
      <c r="N83" s="93"/>
      <c r="O83" s="93"/>
      <c r="P83" s="93"/>
      <c r="Q83" s="94"/>
      <c r="R83" s="94"/>
      <c r="S83" s="94"/>
    </row>
    <row r="84" spans="1:47" x14ac:dyDescent="0.25">
      <c r="B84" s="714" t="s">
        <v>1246</v>
      </c>
      <c r="C84" s="24"/>
      <c r="D84" s="24"/>
      <c r="E84" s="24"/>
      <c r="F84" s="24"/>
      <c r="G84" s="93"/>
      <c r="H84" s="93"/>
      <c r="I84" s="94"/>
      <c r="J84" s="93"/>
      <c r="K84" s="93"/>
      <c r="L84" s="93"/>
      <c r="M84" s="93"/>
      <c r="N84" s="93"/>
      <c r="O84" s="93"/>
      <c r="P84" s="93"/>
      <c r="Q84" s="94"/>
      <c r="R84" s="94"/>
      <c r="S84" s="94"/>
    </row>
    <row r="85" spans="1:47" x14ac:dyDescent="0.25">
      <c r="B85" s="714" t="s">
        <v>1163</v>
      </c>
      <c r="C85" s="24"/>
      <c r="D85" s="24"/>
      <c r="E85" s="24"/>
      <c r="F85" s="24"/>
      <c r="G85" s="93"/>
      <c r="H85" s="93"/>
      <c r="I85" s="94"/>
      <c r="J85" s="93"/>
      <c r="K85" s="93"/>
      <c r="L85" s="93"/>
      <c r="M85" s="93"/>
      <c r="N85" s="93"/>
      <c r="O85" s="93"/>
      <c r="P85" s="93"/>
      <c r="Q85" s="94"/>
      <c r="R85" s="94"/>
      <c r="S85" s="94"/>
    </row>
    <row r="86" spans="1:47" x14ac:dyDescent="0.25">
      <c r="B86" s="714"/>
      <c r="C86" s="24"/>
      <c r="D86" s="24"/>
      <c r="E86" s="24"/>
      <c r="F86" s="24"/>
      <c r="G86" s="93"/>
      <c r="H86" s="93"/>
      <c r="I86" s="94"/>
      <c r="J86" s="93"/>
      <c r="K86" s="93"/>
      <c r="L86" s="93"/>
      <c r="M86" s="93"/>
      <c r="N86" s="93"/>
      <c r="O86" s="93"/>
      <c r="P86" s="93"/>
      <c r="Q86" s="94"/>
      <c r="R86" s="94"/>
      <c r="S86" s="94"/>
    </row>
    <row r="87" spans="1:47" x14ac:dyDescent="0.25">
      <c r="B87" s="23"/>
      <c r="C87" s="713"/>
      <c r="E87" s="24"/>
      <c r="F87" s="24"/>
      <c r="G87" s="93"/>
      <c r="H87" s="93"/>
      <c r="I87" s="94"/>
      <c r="J87" s="93"/>
      <c r="K87" s="93"/>
      <c r="L87" s="93"/>
      <c r="M87" s="93"/>
      <c r="N87" s="93"/>
      <c r="O87" s="93"/>
      <c r="P87" s="93"/>
      <c r="Q87" s="94"/>
      <c r="R87" s="94"/>
      <c r="S87" s="94"/>
    </row>
    <row r="88" spans="1:47" x14ac:dyDescent="0.25">
      <c r="B88" s="29" t="s">
        <v>1055</v>
      </c>
      <c r="C88" s="713"/>
      <c r="D88" s="713"/>
    </row>
    <row r="89" spans="1:47" x14ac:dyDescent="0.25">
      <c r="B89" s="613" t="s">
        <v>1056</v>
      </c>
      <c r="C89" s="609"/>
      <c r="D89" s="609"/>
      <c r="E89" s="609"/>
      <c r="F89" s="609"/>
      <c r="G89" s="609"/>
      <c r="H89" s="609"/>
      <c r="I89" s="609"/>
      <c r="J89" s="609"/>
      <c r="K89" s="609"/>
      <c r="L89" s="609"/>
      <c r="M89" s="609"/>
      <c r="N89" s="609"/>
      <c r="O89" s="609"/>
      <c r="P89" s="609"/>
      <c r="Q89" s="610"/>
      <c r="R89" s="610"/>
      <c r="S89" s="610"/>
      <c r="T89" s="610"/>
      <c r="U89" s="610"/>
      <c r="V89" s="610"/>
      <c r="W89" s="610"/>
      <c r="X89" s="610"/>
      <c r="AL89" s="610"/>
      <c r="AM89" s="610"/>
      <c r="AN89" s="610"/>
      <c r="AO89" s="610"/>
      <c r="AP89" s="610"/>
      <c r="AQ89" s="610"/>
      <c r="AR89" s="610"/>
      <c r="AS89" s="610"/>
      <c r="AT89" s="610"/>
      <c r="AU89" s="610"/>
    </row>
    <row r="90" spans="1:47" x14ac:dyDescent="0.25">
      <c r="B90" s="233" t="str">
        <f>+'Service Cat'!E18</f>
        <v>Respite Overnight Adult Centre Based</v>
      </c>
      <c r="C90" s="607">
        <f ca="1">SUMIF('Sch3-Input'!$M$10:$M$501,$B90,('Sch3-Input'!P$10:P$310))</f>
        <v>0</v>
      </c>
      <c r="D90" s="607">
        <f ca="1">SUMIF('Sch3-Input'!$M$10:$M$501,$B90,('Sch3-Input'!Q$10:Q$310))</f>
        <v>0</v>
      </c>
      <c r="E90" s="607">
        <f ca="1">SUMIF('Sch3-Input'!$M$10:$M$501,$B90,('Sch3-Input'!R$10:R$310))</f>
        <v>0</v>
      </c>
      <c r="F90" s="607">
        <f ca="1">SUMIF('Sch3-Input'!$M$10:$M$501,$B90,('Sch3-Input'!S$10:S$310))</f>
        <v>0</v>
      </c>
      <c r="G90" s="607">
        <f ca="1">SUMIF('Sch3-Input'!$M$10:$M$501,$B90,('Sch3-Input'!T$10:T$310))</f>
        <v>0</v>
      </c>
      <c r="H90" s="607">
        <f ca="1">SUMIF('Sch3-Input'!$M$10:$M$501,$B90,('Sch3-Input'!U$10:U$310))</f>
        <v>0</v>
      </c>
      <c r="I90" s="607">
        <f ca="1">SUMIF('Sch3-Input'!$M$10:$M$501,$B90,('Sch3-Input'!W$10:W$310))</f>
        <v>0</v>
      </c>
      <c r="J90" s="607">
        <f ca="1">SUMIF('Sch3-Input'!$M$10:$M$501,$B90,('Sch3-Input'!X$10:X$310))</f>
        <v>0</v>
      </c>
      <c r="K90" s="607">
        <f ca="1">SUMIF('Sch3-Input'!$M$10:$M$501,$B90,('Sch3-Input'!Y$10:Y$310))</f>
        <v>0</v>
      </c>
      <c r="L90" s="607">
        <f ca="1">SUMIF('Sch3-Input'!$M$10:$M$501,$B90,('Sch3-Input'!Z$10:Z$310))</f>
        <v>0</v>
      </c>
      <c r="M90" s="607">
        <f ca="1">SUMIF('Sch3-Input'!$M$10:$M$501,$B90,('Sch3-Input'!AA$10:AA$310))</f>
        <v>0</v>
      </c>
      <c r="N90" s="607">
        <f ca="1">SUMIF('Sch3-Input'!$M$10:$M$501,$B90,('Sch3-Input'!AB$10:AB$310))</f>
        <v>0</v>
      </c>
      <c r="O90" s="607">
        <f ca="1">SUMIF('Sch3-Input'!$M$10:$M$501,$B90,('Sch3-Input'!AC$10:AC$310))</f>
        <v>0</v>
      </c>
      <c r="P90" s="607">
        <f ca="1">SUMIF('Sch3-Input'!$M$10:$M$501,$B90,('Sch3-Input'!AD$10:AD$310))</f>
        <v>0</v>
      </c>
      <c r="Q90" s="608">
        <f ca="1">SUMIF('Sch3-Input'!$M$10:$M$501,$B90,('Sch3-Input'!AF$10:AF$310))</f>
        <v>0</v>
      </c>
      <c r="R90" s="608">
        <f ca="1">SUMIF('Sch3-Input'!$M$10:$M$501,$B90,('Sch3-Input'!AG$10:AG$310))</f>
        <v>0</v>
      </c>
      <c r="S90" s="608">
        <f ca="1">SUMIF('Sch3-Input'!$M$10:$M$501,$B90,('Sch3-Input'!AH$10:AH$310))</f>
        <v>0</v>
      </c>
      <c r="T90" s="608">
        <f ca="1">SUMIF('Sch3-Input'!$M$10:$M$501,$B90,('Sch3-Input'!AS$10:AS$310))</f>
        <v>0</v>
      </c>
      <c r="U90" s="608">
        <f ca="1">SUMIF('Sch3-Input'!$M$10:$M$501,$B90,('Sch3-Input'!AT$10:AT$310))</f>
        <v>0</v>
      </c>
      <c r="V90" s="608">
        <f ca="1">SUMIF('Sch3-Input'!$M$10:$M$501,$B90,('Sch3-Input'!AU$10:AU$310))</f>
        <v>0</v>
      </c>
      <c r="W90" s="608">
        <f ca="1">SUMIF('Sch3-Input'!$M$10:$M$501,$B90,('Sch3-Input'!AV$10:AV$310))</f>
        <v>0</v>
      </c>
      <c r="X90" s="608">
        <f ca="1">SUMIF('Sch3-Input'!$M$10:$M$501,$B90,('Sch3-Input'!AW$10:AW$310))</f>
        <v>0</v>
      </c>
      <c r="AL90" s="608">
        <f ca="1">SUMIF('Sch3-Input'!$M$10:$M$501,$B90,('Sch3-Input'!AI$10:AI$310))</f>
        <v>0</v>
      </c>
      <c r="AM90" s="608">
        <f ca="1">SUMIF('Sch3-Input'!$M$10:$M$501,$B90,('Sch3-Input'!AJ$10:AJ$310))</f>
        <v>0</v>
      </c>
      <c r="AN90" s="608">
        <f ca="1">SUMIF('Sch3-Input'!$M$10:$M$501,$B90,('Sch3-Input'!AK$10:AK$310))</f>
        <v>0</v>
      </c>
      <c r="AO90" s="608">
        <f ca="1">SUMIF('Sch3-Input'!$M$10:$M$501,$B90,('Sch3-Input'!AL$10:AL$310))</f>
        <v>0</v>
      </c>
      <c r="AP90" s="608">
        <f ca="1">SUMIF('Sch3-Input'!$M$10:$M$501,$B90,('Sch3-Input'!AM$10:AM$310))</f>
        <v>0</v>
      </c>
      <c r="AQ90" s="608">
        <f ca="1">SUMIF('Sch3-Input'!$M$10:$M$501,$B90,('Sch3-Input'!AN$10:AN$310))</f>
        <v>0</v>
      </c>
      <c r="AR90" s="608">
        <f ca="1">SUMIF('Sch3-Input'!$M$10:$M$501,$B90,('Sch3-Input'!AO$10:AO$310))</f>
        <v>0</v>
      </c>
      <c r="AS90" s="608">
        <f ca="1">SUMIF('Sch3-Input'!$M$10:$M$501,$B90,('Sch3-Input'!AP$10:AP$310))</f>
        <v>0</v>
      </c>
      <c r="AT90" s="608">
        <f ca="1">SUMIF('Sch3-Input'!$M$10:$M$501,$B90,('Sch3-Input'!AQ$10:AQ$310))</f>
        <v>0</v>
      </c>
      <c r="AU90" s="608">
        <f ca="1">SUMIF('Sch3-Input'!$M$10:$M$501,$B90,('Sch3-Input'!AR$10:AR$310))</f>
        <v>0</v>
      </c>
    </row>
    <row r="91" spans="1:47" x14ac:dyDescent="0.25">
      <c r="B91" s="233" t="str">
        <f>+'Service Cat'!E19</f>
        <v>Respite Overnight Adult Non Centre Based</v>
      </c>
      <c r="C91" s="594">
        <f ca="1">SUMIF('Sch3-Input'!$M$10:$M$501,$B91,('Sch3-Input'!P$10:P$310))</f>
        <v>0</v>
      </c>
      <c r="D91" s="594">
        <f ca="1">SUMIF('Sch3-Input'!$M$10:$M$501,$B91,('Sch3-Input'!Q$10:Q$310))</f>
        <v>0</v>
      </c>
      <c r="E91" s="594">
        <f ca="1">SUMIF('Sch3-Input'!$M$10:$M$501,$B91,('Sch3-Input'!R$10:R$310))</f>
        <v>0</v>
      </c>
      <c r="F91" s="594">
        <f ca="1">SUMIF('Sch3-Input'!$M$10:$M$501,$B91,('Sch3-Input'!S$10:S$310))</f>
        <v>0</v>
      </c>
      <c r="G91" s="594">
        <f ca="1">SUMIF('Sch3-Input'!$M$10:$M$501,$B91,('Sch3-Input'!T$10:T$310))</f>
        <v>0</v>
      </c>
      <c r="H91" s="594">
        <f ca="1">SUMIF('Sch3-Input'!$M$10:$M$501,$B91,('Sch3-Input'!U$10:U$310))</f>
        <v>0</v>
      </c>
      <c r="I91" s="594">
        <f ca="1">SUMIF('Sch3-Input'!$M$10:$M$501,$B91,('Sch3-Input'!W$10:W$310))</f>
        <v>0</v>
      </c>
      <c r="J91" s="594">
        <f ca="1">SUMIF('Sch3-Input'!$M$10:$M$501,$B91,('Sch3-Input'!X$10:X$310))</f>
        <v>0</v>
      </c>
      <c r="K91" s="594">
        <f ca="1">SUMIF('Sch3-Input'!$M$10:$M$501,$B91,('Sch3-Input'!Y$10:Y$310))</f>
        <v>0</v>
      </c>
      <c r="L91" s="594">
        <f ca="1">SUMIF('Sch3-Input'!$M$10:$M$501,$B91,('Sch3-Input'!Z$10:Z$310))</f>
        <v>0</v>
      </c>
      <c r="M91" s="594">
        <f ca="1">SUMIF('Sch3-Input'!$M$10:$M$501,$B91,('Sch3-Input'!AA$10:AA$310))</f>
        <v>0</v>
      </c>
      <c r="N91" s="594">
        <f ca="1">SUMIF('Sch3-Input'!$M$10:$M$501,$B91,('Sch3-Input'!AB$10:AB$310))</f>
        <v>0</v>
      </c>
      <c r="O91" s="594">
        <f ca="1">SUMIF('Sch3-Input'!$M$10:$M$501,$B91,('Sch3-Input'!AC$10:AC$310))</f>
        <v>0</v>
      </c>
      <c r="P91" s="594">
        <f ca="1">SUMIF('Sch3-Input'!$M$10:$M$501,$B91,('Sch3-Input'!AD$10:AD$310))</f>
        <v>0</v>
      </c>
      <c r="Q91" s="605">
        <f ca="1">SUMIF('Sch3-Input'!$M$10:$M$501,$B91,('Sch3-Input'!AF$10:AF$310))</f>
        <v>0</v>
      </c>
      <c r="R91" s="605">
        <f ca="1">SUMIF('Sch3-Input'!$M$10:$M$501,$B91,('Sch3-Input'!AG$10:AG$310))</f>
        <v>0</v>
      </c>
      <c r="S91" s="605">
        <f ca="1">SUMIF('Sch3-Input'!$M$10:$M$501,$B91,('Sch3-Input'!AH$10:AH$310))</f>
        <v>0</v>
      </c>
      <c r="T91" s="605">
        <f ca="1">SUMIF('Sch3-Input'!$M$10:$M$501,$B91,('Sch3-Input'!AS$10:AS$310))</f>
        <v>0</v>
      </c>
      <c r="U91" s="605">
        <f ca="1">SUMIF('Sch3-Input'!$M$10:$M$501,$B91,('Sch3-Input'!AT$10:AT$310))</f>
        <v>0</v>
      </c>
      <c r="V91" s="605">
        <f ca="1">SUMIF('Sch3-Input'!$M$10:$M$501,$B91,('Sch3-Input'!AU$10:AU$310))</f>
        <v>0</v>
      </c>
      <c r="W91" s="605">
        <f ca="1">SUMIF('Sch3-Input'!$M$10:$M$501,$B91,('Sch3-Input'!AV$10:AV$310))</f>
        <v>0</v>
      </c>
      <c r="X91" s="605">
        <f ca="1">SUMIF('Sch3-Input'!$M$10:$M$501,$B91,('Sch3-Input'!AW$10:AW$310))</f>
        <v>0</v>
      </c>
      <c r="AL91" s="605">
        <f ca="1">SUMIF('Sch3-Input'!$M$10:$M$501,$B91,('Sch3-Input'!AI$10:AI$310))</f>
        <v>0</v>
      </c>
      <c r="AM91" s="605">
        <f ca="1">SUMIF('Sch3-Input'!$M$10:$M$501,$B91,('Sch3-Input'!AJ$10:AJ$310))</f>
        <v>0</v>
      </c>
      <c r="AN91" s="605">
        <f ca="1">SUMIF('Sch3-Input'!$M$10:$M$501,$B91,('Sch3-Input'!AK$10:AK$310))</f>
        <v>0</v>
      </c>
      <c r="AO91" s="605">
        <f ca="1">SUMIF('Sch3-Input'!$M$10:$M$501,$B91,('Sch3-Input'!AL$10:AL$310))</f>
        <v>0</v>
      </c>
      <c r="AP91" s="605">
        <f ca="1">SUMIF('Sch3-Input'!$M$10:$M$501,$B91,('Sch3-Input'!AM$10:AM$310))</f>
        <v>0</v>
      </c>
      <c r="AQ91" s="605">
        <f ca="1">SUMIF('Sch3-Input'!$M$10:$M$501,$B91,('Sch3-Input'!AN$10:AN$310))</f>
        <v>0</v>
      </c>
      <c r="AR91" s="605">
        <f ca="1">SUMIF('Sch3-Input'!$M$10:$M$501,$B91,('Sch3-Input'!AO$10:AO$310))</f>
        <v>0</v>
      </c>
      <c r="AS91" s="605">
        <f ca="1">SUMIF('Sch3-Input'!$M$10:$M$501,$B91,('Sch3-Input'!AP$10:AP$310))</f>
        <v>0</v>
      </c>
      <c r="AT91" s="605">
        <f ca="1">SUMIF('Sch3-Input'!$M$10:$M$501,$B91,('Sch3-Input'!AQ$10:AQ$310))</f>
        <v>0</v>
      </c>
      <c r="AU91" s="605">
        <f ca="1">SUMIF('Sch3-Input'!$M$10:$M$501,$B91,('Sch3-Input'!AR$10:AR$310))</f>
        <v>0</v>
      </c>
    </row>
    <row r="92" spans="1:47" x14ac:dyDescent="0.25">
      <c r="B92" s="233" t="str">
        <f>+'Service Cat'!E20</f>
        <v>Respite Overnight Child Centre Based</v>
      </c>
      <c r="C92" s="594">
        <f ca="1">SUMIF('Sch3-Input'!$M$10:$M$501,$B92,('Sch3-Input'!P$10:P$310))</f>
        <v>0</v>
      </c>
      <c r="D92" s="594">
        <f ca="1">SUMIF('Sch3-Input'!$M$10:$M$501,$B92,('Sch3-Input'!Q$10:Q$310))</f>
        <v>0</v>
      </c>
      <c r="E92" s="594">
        <f ca="1">SUMIF('Sch3-Input'!$M$10:$M$501,$B92,('Sch3-Input'!R$10:R$310))</f>
        <v>0</v>
      </c>
      <c r="F92" s="594">
        <f ca="1">SUMIF('Sch3-Input'!$M$10:$M$501,$B92,('Sch3-Input'!S$10:S$310))</f>
        <v>0</v>
      </c>
      <c r="G92" s="594">
        <f ca="1">SUMIF('Sch3-Input'!$M$10:$M$501,$B92,('Sch3-Input'!T$10:T$310))</f>
        <v>0</v>
      </c>
      <c r="H92" s="594">
        <f ca="1">SUMIF('Sch3-Input'!$M$10:$M$501,$B92,('Sch3-Input'!U$10:U$310))</f>
        <v>0</v>
      </c>
      <c r="I92" s="594">
        <f ca="1">SUMIF('Sch3-Input'!$M$10:$M$501,$B92,('Sch3-Input'!W$10:W$310))</f>
        <v>0</v>
      </c>
      <c r="J92" s="594">
        <f ca="1">SUMIF('Sch3-Input'!$M$10:$M$501,$B92,('Sch3-Input'!X$10:X$310))</f>
        <v>0</v>
      </c>
      <c r="K92" s="594">
        <f ca="1">SUMIF('Sch3-Input'!$M$10:$M$501,$B92,('Sch3-Input'!Y$10:Y$310))</f>
        <v>0</v>
      </c>
      <c r="L92" s="594">
        <f ca="1">SUMIF('Sch3-Input'!$M$10:$M$501,$B92,('Sch3-Input'!Z$10:Z$310))</f>
        <v>0</v>
      </c>
      <c r="M92" s="594">
        <f ca="1">SUMIF('Sch3-Input'!$M$10:$M$501,$B92,('Sch3-Input'!AA$10:AA$310))</f>
        <v>0</v>
      </c>
      <c r="N92" s="594">
        <f ca="1">SUMIF('Sch3-Input'!$M$10:$M$501,$B92,('Sch3-Input'!AB$10:AB$310))</f>
        <v>0</v>
      </c>
      <c r="O92" s="594">
        <f ca="1">SUMIF('Sch3-Input'!$M$10:$M$501,$B92,('Sch3-Input'!AC$10:AC$310))</f>
        <v>0</v>
      </c>
      <c r="P92" s="594">
        <f ca="1">SUMIF('Sch3-Input'!$M$10:$M$501,$B92,('Sch3-Input'!AD$10:AD$310))</f>
        <v>0</v>
      </c>
      <c r="Q92" s="605">
        <f ca="1">SUMIF('Sch3-Input'!$M$10:$M$501,$B92,('Sch3-Input'!AF$10:AF$310))</f>
        <v>0</v>
      </c>
      <c r="R92" s="605">
        <f ca="1">SUMIF('Sch3-Input'!$M$10:$M$501,$B92,('Sch3-Input'!AG$10:AG$310))</f>
        <v>0</v>
      </c>
      <c r="S92" s="605">
        <f ca="1">SUMIF('Sch3-Input'!$M$10:$M$501,$B92,('Sch3-Input'!AH$10:AH$310))</f>
        <v>0</v>
      </c>
      <c r="T92" s="605">
        <f ca="1">SUMIF('Sch3-Input'!$M$10:$M$501,$B92,('Sch3-Input'!AS$10:AS$310))</f>
        <v>0</v>
      </c>
      <c r="U92" s="605">
        <f ca="1">SUMIF('Sch3-Input'!$M$10:$M$501,$B92,('Sch3-Input'!AT$10:AT$310))</f>
        <v>0</v>
      </c>
      <c r="V92" s="605">
        <f ca="1">SUMIF('Sch3-Input'!$M$10:$M$501,$B92,('Sch3-Input'!AU$10:AU$310))</f>
        <v>0</v>
      </c>
      <c r="W92" s="605">
        <f ca="1">SUMIF('Sch3-Input'!$M$10:$M$501,$B92,('Sch3-Input'!AV$10:AV$310))</f>
        <v>0</v>
      </c>
      <c r="X92" s="605">
        <f ca="1">SUMIF('Sch3-Input'!$M$10:$M$501,$B92,('Sch3-Input'!AW$10:AW$310))</f>
        <v>0</v>
      </c>
      <c r="AL92" s="605">
        <f ca="1">SUMIF('Sch3-Input'!$M$10:$M$501,$B92,('Sch3-Input'!AI$10:AI$310))</f>
        <v>0</v>
      </c>
      <c r="AM92" s="605">
        <f ca="1">SUMIF('Sch3-Input'!$M$10:$M$501,$B92,('Sch3-Input'!AJ$10:AJ$310))</f>
        <v>0</v>
      </c>
      <c r="AN92" s="605">
        <f ca="1">SUMIF('Sch3-Input'!$M$10:$M$501,$B92,('Sch3-Input'!AK$10:AK$310))</f>
        <v>0</v>
      </c>
      <c r="AO92" s="605">
        <f ca="1">SUMIF('Sch3-Input'!$M$10:$M$501,$B92,('Sch3-Input'!AL$10:AL$310))</f>
        <v>0</v>
      </c>
      <c r="AP92" s="605">
        <f ca="1">SUMIF('Sch3-Input'!$M$10:$M$501,$B92,('Sch3-Input'!AM$10:AM$310))</f>
        <v>0</v>
      </c>
      <c r="AQ92" s="605">
        <f ca="1">SUMIF('Sch3-Input'!$M$10:$M$501,$B92,('Sch3-Input'!AN$10:AN$310))</f>
        <v>0</v>
      </c>
      <c r="AR92" s="605">
        <f ca="1">SUMIF('Sch3-Input'!$M$10:$M$501,$B92,('Sch3-Input'!AO$10:AO$310))</f>
        <v>0</v>
      </c>
      <c r="AS92" s="605">
        <f ca="1">SUMIF('Sch3-Input'!$M$10:$M$501,$B92,('Sch3-Input'!AP$10:AP$310))</f>
        <v>0</v>
      </c>
      <c r="AT92" s="605">
        <f ca="1">SUMIF('Sch3-Input'!$M$10:$M$501,$B92,('Sch3-Input'!AQ$10:AQ$310))</f>
        <v>0</v>
      </c>
      <c r="AU92" s="605">
        <f ca="1">SUMIF('Sch3-Input'!$M$10:$M$501,$B92,('Sch3-Input'!AR$10:AR$310))</f>
        <v>0</v>
      </c>
    </row>
    <row r="93" spans="1:47" x14ac:dyDescent="0.25">
      <c r="B93" s="233" t="str">
        <f>+'Service Cat'!E21</f>
        <v>Respite Overnight Child Non Centre Based</v>
      </c>
      <c r="C93" s="594">
        <f ca="1">SUMIF('Sch3-Input'!$M$10:$M$501,$B93,('Sch3-Input'!P$10:P$310))</f>
        <v>0</v>
      </c>
      <c r="D93" s="594">
        <f ca="1">SUMIF('Sch3-Input'!$M$10:$M$501,$B93,('Sch3-Input'!Q$10:Q$310))</f>
        <v>0</v>
      </c>
      <c r="E93" s="594">
        <f ca="1">SUMIF('Sch3-Input'!$M$10:$M$501,$B93,('Sch3-Input'!R$10:R$310))</f>
        <v>0</v>
      </c>
      <c r="F93" s="594">
        <f ca="1">SUMIF('Sch3-Input'!$M$10:$M$501,$B93,('Sch3-Input'!S$10:S$310))</f>
        <v>0</v>
      </c>
      <c r="G93" s="594">
        <f ca="1">SUMIF('Sch3-Input'!$M$10:$M$501,$B93,('Sch3-Input'!T$10:T$310))</f>
        <v>0</v>
      </c>
      <c r="H93" s="594">
        <f ca="1">SUMIF('Sch3-Input'!$M$10:$M$501,$B93,('Sch3-Input'!U$10:U$310))</f>
        <v>0</v>
      </c>
      <c r="I93" s="594">
        <f ca="1">SUMIF('Sch3-Input'!$M$10:$M$501,$B93,('Sch3-Input'!W$10:W$310))</f>
        <v>0</v>
      </c>
      <c r="J93" s="594">
        <f ca="1">SUMIF('Sch3-Input'!$M$10:$M$501,$B93,('Sch3-Input'!X$10:X$310))</f>
        <v>0</v>
      </c>
      <c r="K93" s="594">
        <f ca="1">SUMIF('Sch3-Input'!$M$10:$M$501,$B93,('Sch3-Input'!Y$10:Y$310))</f>
        <v>0</v>
      </c>
      <c r="L93" s="594">
        <f ca="1">SUMIF('Sch3-Input'!$M$10:$M$501,$B93,('Sch3-Input'!Z$10:Z$310))</f>
        <v>0</v>
      </c>
      <c r="M93" s="594">
        <f ca="1">SUMIF('Sch3-Input'!$M$10:$M$501,$B93,('Sch3-Input'!AA$10:AA$310))</f>
        <v>0</v>
      </c>
      <c r="N93" s="594">
        <f ca="1">SUMIF('Sch3-Input'!$M$10:$M$501,$B93,('Sch3-Input'!AB$10:AB$310))</f>
        <v>0</v>
      </c>
      <c r="O93" s="594">
        <f ca="1">SUMIF('Sch3-Input'!$M$10:$M$501,$B93,('Sch3-Input'!AC$10:AC$310))</f>
        <v>0</v>
      </c>
      <c r="P93" s="594">
        <f ca="1">SUMIF('Sch3-Input'!$M$10:$M$501,$B93,('Sch3-Input'!AD$10:AD$310))</f>
        <v>0</v>
      </c>
      <c r="Q93" s="605">
        <f ca="1">SUMIF('Sch3-Input'!$M$10:$M$501,$B93,('Sch3-Input'!AF$10:AF$310))</f>
        <v>0</v>
      </c>
      <c r="R93" s="605">
        <f ca="1">SUMIF('Sch3-Input'!$M$10:$M$501,$B93,('Sch3-Input'!AG$10:AG$310))</f>
        <v>0</v>
      </c>
      <c r="S93" s="605">
        <f ca="1">SUMIF('Sch3-Input'!$M$10:$M$501,$B93,('Sch3-Input'!AH$10:AH$310))</f>
        <v>0</v>
      </c>
      <c r="T93" s="605">
        <f ca="1">SUMIF('Sch3-Input'!$M$10:$M$501,$B93,('Sch3-Input'!AS$10:AS$310))</f>
        <v>0</v>
      </c>
      <c r="U93" s="605">
        <f ca="1">SUMIF('Sch3-Input'!$M$10:$M$501,$B93,('Sch3-Input'!AT$10:AT$310))</f>
        <v>0</v>
      </c>
      <c r="V93" s="605">
        <f ca="1">SUMIF('Sch3-Input'!$M$10:$M$501,$B93,('Sch3-Input'!AU$10:AU$310))</f>
        <v>0</v>
      </c>
      <c r="W93" s="605">
        <f ca="1">SUMIF('Sch3-Input'!$M$10:$M$501,$B93,('Sch3-Input'!AV$10:AV$310))</f>
        <v>0</v>
      </c>
      <c r="X93" s="605">
        <f ca="1">SUMIF('Sch3-Input'!$M$10:$M$501,$B93,('Sch3-Input'!AW$10:AW$310))</f>
        <v>0</v>
      </c>
      <c r="AL93" s="605">
        <f ca="1">SUMIF('Sch3-Input'!$M$10:$M$501,$B93,('Sch3-Input'!AI$10:AI$310))</f>
        <v>0</v>
      </c>
      <c r="AM93" s="605">
        <f ca="1">SUMIF('Sch3-Input'!$M$10:$M$501,$B93,('Sch3-Input'!AJ$10:AJ$310))</f>
        <v>0</v>
      </c>
      <c r="AN93" s="605">
        <f ca="1">SUMIF('Sch3-Input'!$M$10:$M$501,$B93,('Sch3-Input'!AK$10:AK$310))</f>
        <v>0</v>
      </c>
      <c r="AO93" s="605">
        <f ca="1">SUMIF('Sch3-Input'!$M$10:$M$501,$B93,('Sch3-Input'!AL$10:AL$310))</f>
        <v>0</v>
      </c>
      <c r="AP93" s="605">
        <f ca="1">SUMIF('Sch3-Input'!$M$10:$M$501,$B93,('Sch3-Input'!AM$10:AM$310))</f>
        <v>0</v>
      </c>
      <c r="AQ93" s="605">
        <f ca="1">SUMIF('Sch3-Input'!$M$10:$M$501,$B93,('Sch3-Input'!AN$10:AN$310))</f>
        <v>0</v>
      </c>
      <c r="AR93" s="605">
        <f ca="1">SUMIF('Sch3-Input'!$M$10:$M$501,$B93,('Sch3-Input'!AO$10:AO$310))</f>
        <v>0</v>
      </c>
      <c r="AS93" s="605">
        <f ca="1">SUMIF('Sch3-Input'!$M$10:$M$501,$B93,('Sch3-Input'!AP$10:AP$310))</f>
        <v>0</v>
      </c>
      <c r="AT93" s="605">
        <f ca="1">SUMIF('Sch3-Input'!$M$10:$M$501,$B93,('Sch3-Input'!AQ$10:AQ$310))</f>
        <v>0</v>
      </c>
      <c r="AU93" s="605">
        <f ca="1">SUMIF('Sch3-Input'!$M$10:$M$501,$B93,('Sch3-Input'!AR$10:AR$310))</f>
        <v>0</v>
      </c>
    </row>
    <row r="94" spans="1:47" x14ac:dyDescent="0.25">
      <c r="B94" s="233" t="str">
        <f>+'Service Cat'!E22</f>
        <v>Respite Day Adult Centre Based</v>
      </c>
      <c r="C94" s="594">
        <f ca="1">SUMIF('Sch3-Input'!$M$10:$M$501,$B94,('Sch3-Input'!P$10:P$310))</f>
        <v>0</v>
      </c>
      <c r="D94" s="594">
        <f ca="1">SUMIF('Sch3-Input'!$M$10:$M$501,$B94,('Sch3-Input'!Q$10:Q$310))</f>
        <v>0</v>
      </c>
      <c r="E94" s="594">
        <f ca="1">SUMIF('Sch3-Input'!$M$10:$M$501,$B94,('Sch3-Input'!R$10:R$310))</f>
        <v>0</v>
      </c>
      <c r="F94" s="594">
        <f ca="1">SUMIF('Sch3-Input'!$M$10:$M$501,$B94,('Sch3-Input'!S$10:S$310))</f>
        <v>0</v>
      </c>
      <c r="G94" s="594">
        <f ca="1">SUMIF('Sch3-Input'!$M$10:$M$501,$B94,('Sch3-Input'!T$10:T$310))</f>
        <v>0</v>
      </c>
      <c r="H94" s="594">
        <f ca="1">SUMIF('Sch3-Input'!$M$10:$M$501,$B94,('Sch3-Input'!U$10:U$310))</f>
        <v>0</v>
      </c>
      <c r="I94" s="594">
        <f ca="1">SUMIF('Sch3-Input'!$M$10:$M$501,$B94,('Sch3-Input'!W$10:W$310))</f>
        <v>0</v>
      </c>
      <c r="J94" s="594">
        <f ca="1">SUMIF('Sch3-Input'!$M$10:$M$501,$B94,('Sch3-Input'!X$10:X$310))</f>
        <v>0</v>
      </c>
      <c r="K94" s="594">
        <f ca="1">SUMIF('Sch3-Input'!$M$10:$M$501,$B94,('Sch3-Input'!Y$10:Y$310))</f>
        <v>0</v>
      </c>
      <c r="L94" s="594">
        <f ca="1">SUMIF('Sch3-Input'!$M$10:$M$501,$B94,('Sch3-Input'!Z$10:Z$310))</f>
        <v>0</v>
      </c>
      <c r="M94" s="594">
        <f ca="1">SUMIF('Sch3-Input'!$M$10:$M$501,$B94,('Sch3-Input'!AA$10:AA$310))</f>
        <v>0</v>
      </c>
      <c r="N94" s="594">
        <f ca="1">SUMIF('Sch3-Input'!$M$10:$M$501,$B94,('Sch3-Input'!AB$10:AB$310))</f>
        <v>0</v>
      </c>
      <c r="O94" s="594">
        <f ca="1">SUMIF('Sch3-Input'!$M$10:$M$501,$B94,('Sch3-Input'!AC$10:AC$310))</f>
        <v>0</v>
      </c>
      <c r="P94" s="594">
        <f ca="1">SUMIF('Sch3-Input'!$M$10:$M$501,$B94,('Sch3-Input'!AD$10:AD$310))</f>
        <v>0</v>
      </c>
      <c r="Q94" s="605">
        <f ca="1">SUMIF('Sch3-Input'!$M$10:$M$501,$B94,('Sch3-Input'!AF$10:AF$310))</f>
        <v>0</v>
      </c>
      <c r="R94" s="605">
        <f ca="1">SUMIF('Sch3-Input'!$M$10:$M$501,$B94,('Sch3-Input'!AG$10:AG$310))</f>
        <v>0</v>
      </c>
      <c r="S94" s="605">
        <f ca="1">SUMIF('Sch3-Input'!$M$10:$M$501,$B94,('Sch3-Input'!AH$10:AH$310))</f>
        <v>0</v>
      </c>
      <c r="T94" s="605">
        <f ca="1">SUMIF('Sch3-Input'!$M$10:$M$501,$B94,('Sch3-Input'!AS$10:AS$310))</f>
        <v>0</v>
      </c>
      <c r="U94" s="605">
        <f ca="1">SUMIF('Sch3-Input'!$M$10:$M$501,$B94,('Sch3-Input'!AT$10:AT$310))</f>
        <v>0</v>
      </c>
      <c r="V94" s="605">
        <f ca="1">SUMIF('Sch3-Input'!$M$10:$M$501,$B94,('Sch3-Input'!AU$10:AU$310))</f>
        <v>0</v>
      </c>
      <c r="W94" s="605">
        <f ca="1">SUMIF('Sch3-Input'!$M$10:$M$501,$B94,('Sch3-Input'!AV$10:AV$310))</f>
        <v>0</v>
      </c>
      <c r="X94" s="605">
        <f ca="1">SUMIF('Sch3-Input'!$M$10:$M$501,$B94,('Sch3-Input'!AW$10:AW$310))</f>
        <v>0</v>
      </c>
      <c r="AL94" s="605">
        <f ca="1">SUMIF('Sch3-Input'!$M$10:$M$501,$B94,('Sch3-Input'!AI$10:AI$310))</f>
        <v>0</v>
      </c>
      <c r="AM94" s="605">
        <f ca="1">SUMIF('Sch3-Input'!$M$10:$M$501,$B94,('Sch3-Input'!AJ$10:AJ$310))</f>
        <v>0</v>
      </c>
      <c r="AN94" s="605">
        <f ca="1">SUMIF('Sch3-Input'!$M$10:$M$501,$B94,('Sch3-Input'!AK$10:AK$310))</f>
        <v>0</v>
      </c>
      <c r="AO94" s="605">
        <f ca="1">SUMIF('Sch3-Input'!$M$10:$M$501,$B94,('Sch3-Input'!AL$10:AL$310))</f>
        <v>0</v>
      </c>
      <c r="AP94" s="605">
        <f ca="1">SUMIF('Sch3-Input'!$M$10:$M$501,$B94,('Sch3-Input'!AM$10:AM$310))</f>
        <v>0</v>
      </c>
      <c r="AQ94" s="605">
        <f ca="1">SUMIF('Sch3-Input'!$M$10:$M$501,$B94,('Sch3-Input'!AN$10:AN$310))</f>
        <v>0</v>
      </c>
      <c r="AR94" s="605">
        <f ca="1">SUMIF('Sch3-Input'!$M$10:$M$501,$B94,('Sch3-Input'!AO$10:AO$310))</f>
        <v>0</v>
      </c>
      <c r="AS94" s="605">
        <f ca="1">SUMIF('Sch3-Input'!$M$10:$M$501,$B94,('Sch3-Input'!AP$10:AP$310))</f>
        <v>0</v>
      </c>
      <c r="AT94" s="605">
        <f ca="1">SUMIF('Sch3-Input'!$M$10:$M$501,$B94,('Sch3-Input'!AQ$10:AQ$310))</f>
        <v>0</v>
      </c>
      <c r="AU94" s="605">
        <f ca="1">SUMIF('Sch3-Input'!$M$10:$M$501,$B94,('Sch3-Input'!AR$10:AR$310))</f>
        <v>0</v>
      </c>
    </row>
    <row r="95" spans="1:47" x14ac:dyDescent="0.25">
      <c r="B95" s="233" t="str">
        <f>+'Service Cat'!E23</f>
        <v>Respite Day Adult Non Centre Based</v>
      </c>
      <c r="C95" s="594">
        <f ca="1">SUMIF('Sch3-Input'!$M$10:$M$501,$B95,('Sch3-Input'!P$10:P$310))</f>
        <v>0</v>
      </c>
      <c r="D95" s="594">
        <f ca="1">SUMIF('Sch3-Input'!$M$10:$M$501,$B95,('Sch3-Input'!Q$10:Q$310))</f>
        <v>0</v>
      </c>
      <c r="E95" s="594">
        <f ca="1">SUMIF('Sch3-Input'!$M$10:$M$501,$B95,('Sch3-Input'!R$10:R$310))</f>
        <v>0</v>
      </c>
      <c r="F95" s="594">
        <f ca="1">SUMIF('Sch3-Input'!$M$10:$M$501,$B95,('Sch3-Input'!S$10:S$310))</f>
        <v>0</v>
      </c>
      <c r="G95" s="594">
        <f ca="1">SUMIF('Sch3-Input'!$M$10:$M$501,$B95,('Sch3-Input'!T$10:T$310))</f>
        <v>0</v>
      </c>
      <c r="H95" s="594">
        <f ca="1">SUMIF('Sch3-Input'!$M$10:$M$501,$B95,('Sch3-Input'!U$10:U$310))</f>
        <v>0</v>
      </c>
      <c r="I95" s="594">
        <f ca="1">SUMIF('Sch3-Input'!$M$10:$M$501,$B95,('Sch3-Input'!W$10:W$310))</f>
        <v>0</v>
      </c>
      <c r="J95" s="594">
        <f ca="1">SUMIF('Sch3-Input'!$M$10:$M$501,$B95,('Sch3-Input'!X$10:X$310))</f>
        <v>0</v>
      </c>
      <c r="K95" s="594">
        <f ca="1">SUMIF('Sch3-Input'!$M$10:$M$501,$B95,('Sch3-Input'!Y$10:Y$310))</f>
        <v>0</v>
      </c>
      <c r="L95" s="594">
        <f ca="1">SUMIF('Sch3-Input'!$M$10:$M$501,$B95,('Sch3-Input'!Z$10:Z$310))</f>
        <v>0</v>
      </c>
      <c r="M95" s="594">
        <f ca="1">SUMIF('Sch3-Input'!$M$10:$M$501,$B95,('Sch3-Input'!AA$10:AA$310))</f>
        <v>0</v>
      </c>
      <c r="N95" s="594">
        <f ca="1">SUMIF('Sch3-Input'!$M$10:$M$501,$B95,('Sch3-Input'!AB$10:AB$310))</f>
        <v>0</v>
      </c>
      <c r="O95" s="594">
        <f ca="1">SUMIF('Sch3-Input'!$M$10:$M$501,$B95,('Sch3-Input'!AC$10:AC$310))</f>
        <v>0</v>
      </c>
      <c r="P95" s="594">
        <f ca="1">SUMIF('Sch3-Input'!$M$10:$M$501,$B95,('Sch3-Input'!AD$10:AD$310))</f>
        <v>0</v>
      </c>
      <c r="Q95" s="605">
        <f ca="1">SUMIF('Sch3-Input'!$M$10:$M$501,$B95,('Sch3-Input'!AF$10:AF$310))</f>
        <v>0</v>
      </c>
      <c r="R95" s="605">
        <f ca="1">SUMIF('Sch3-Input'!$M$10:$M$501,$B95,('Sch3-Input'!AG$10:AG$310))</f>
        <v>0</v>
      </c>
      <c r="S95" s="605">
        <f ca="1">SUMIF('Sch3-Input'!$M$10:$M$501,$B95,('Sch3-Input'!AH$10:AH$310))</f>
        <v>0</v>
      </c>
      <c r="T95" s="605">
        <f ca="1">SUMIF('Sch3-Input'!$M$10:$M$501,$B95,('Sch3-Input'!AS$10:AS$310))</f>
        <v>0</v>
      </c>
      <c r="U95" s="605">
        <f ca="1">SUMIF('Sch3-Input'!$M$10:$M$501,$B95,('Sch3-Input'!AT$10:AT$310))</f>
        <v>0</v>
      </c>
      <c r="V95" s="605">
        <f ca="1">SUMIF('Sch3-Input'!$M$10:$M$501,$B95,('Sch3-Input'!AU$10:AU$310))</f>
        <v>0</v>
      </c>
      <c r="W95" s="605">
        <f ca="1">SUMIF('Sch3-Input'!$M$10:$M$501,$B95,('Sch3-Input'!AV$10:AV$310))</f>
        <v>0</v>
      </c>
      <c r="X95" s="605">
        <f ca="1">SUMIF('Sch3-Input'!$M$10:$M$501,$B95,('Sch3-Input'!AW$10:AW$310))</f>
        <v>0</v>
      </c>
      <c r="AL95" s="605">
        <f ca="1">SUMIF('Sch3-Input'!$M$10:$M$501,$B95,('Sch3-Input'!AI$10:AI$310))</f>
        <v>0</v>
      </c>
      <c r="AM95" s="605">
        <f ca="1">SUMIF('Sch3-Input'!$M$10:$M$501,$B95,('Sch3-Input'!AJ$10:AJ$310))</f>
        <v>0</v>
      </c>
      <c r="AN95" s="605">
        <f ca="1">SUMIF('Sch3-Input'!$M$10:$M$501,$B95,('Sch3-Input'!AK$10:AK$310))</f>
        <v>0</v>
      </c>
      <c r="AO95" s="605">
        <f ca="1">SUMIF('Sch3-Input'!$M$10:$M$501,$B95,('Sch3-Input'!AL$10:AL$310))</f>
        <v>0</v>
      </c>
      <c r="AP95" s="605">
        <f ca="1">SUMIF('Sch3-Input'!$M$10:$M$501,$B95,('Sch3-Input'!AM$10:AM$310))</f>
        <v>0</v>
      </c>
      <c r="AQ95" s="605">
        <f ca="1">SUMIF('Sch3-Input'!$M$10:$M$501,$B95,('Sch3-Input'!AN$10:AN$310))</f>
        <v>0</v>
      </c>
      <c r="AR95" s="605">
        <f ca="1">SUMIF('Sch3-Input'!$M$10:$M$501,$B95,('Sch3-Input'!AO$10:AO$310))</f>
        <v>0</v>
      </c>
      <c r="AS95" s="605">
        <f ca="1">SUMIF('Sch3-Input'!$M$10:$M$501,$B95,('Sch3-Input'!AP$10:AP$310))</f>
        <v>0</v>
      </c>
      <c r="AT95" s="605">
        <f ca="1">SUMIF('Sch3-Input'!$M$10:$M$501,$B95,('Sch3-Input'!AQ$10:AQ$310))</f>
        <v>0</v>
      </c>
      <c r="AU95" s="605">
        <f ca="1">SUMIF('Sch3-Input'!$M$10:$M$501,$B95,('Sch3-Input'!AR$10:AR$310))</f>
        <v>0</v>
      </c>
    </row>
    <row r="96" spans="1:47" x14ac:dyDescent="0.25">
      <c r="B96" s="233" t="str">
        <f>+'Service Cat'!E24</f>
        <v>Respite Day Child Centre Based</v>
      </c>
      <c r="C96" s="594">
        <f ca="1">SUMIF('Sch3-Input'!$M$10:$M$501,$B96,('Sch3-Input'!P$10:P$310))</f>
        <v>0</v>
      </c>
      <c r="D96" s="594">
        <f ca="1">SUMIF('Sch3-Input'!$M$10:$M$501,$B96,('Sch3-Input'!Q$10:Q$310))</f>
        <v>0</v>
      </c>
      <c r="E96" s="594">
        <f ca="1">SUMIF('Sch3-Input'!$M$10:$M$501,$B96,('Sch3-Input'!R$10:R$310))</f>
        <v>0</v>
      </c>
      <c r="F96" s="594">
        <f ca="1">SUMIF('Sch3-Input'!$M$10:$M$501,$B96,('Sch3-Input'!S$10:S$310))</f>
        <v>0</v>
      </c>
      <c r="G96" s="594">
        <f ca="1">SUMIF('Sch3-Input'!$M$10:$M$501,$B96,('Sch3-Input'!T$10:T$310))</f>
        <v>0</v>
      </c>
      <c r="H96" s="594">
        <f ca="1">SUMIF('Sch3-Input'!$M$10:$M$501,$B96,('Sch3-Input'!U$10:U$310))</f>
        <v>0</v>
      </c>
      <c r="I96" s="594">
        <f ca="1">SUMIF('Sch3-Input'!$M$10:$M$501,$B96,('Sch3-Input'!W$10:W$310))</f>
        <v>0</v>
      </c>
      <c r="J96" s="594">
        <f ca="1">SUMIF('Sch3-Input'!$M$10:$M$501,$B96,('Sch3-Input'!X$10:X$310))</f>
        <v>0</v>
      </c>
      <c r="K96" s="594">
        <f ca="1">SUMIF('Sch3-Input'!$M$10:$M$501,$B96,('Sch3-Input'!Y$10:Y$310))</f>
        <v>0</v>
      </c>
      <c r="L96" s="594">
        <f ca="1">SUMIF('Sch3-Input'!$M$10:$M$501,$B96,('Sch3-Input'!Z$10:Z$310))</f>
        <v>0</v>
      </c>
      <c r="M96" s="594">
        <f ca="1">SUMIF('Sch3-Input'!$M$10:$M$501,$B96,('Sch3-Input'!AA$10:AA$310))</f>
        <v>0</v>
      </c>
      <c r="N96" s="594">
        <f ca="1">SUMIF('Sch3-Input'!$M$10:$M$501,$B96,('Sch3-Input'!AB$10:AB$310))</f>
        <v>0</v>
      </c>
      <c r="O96" s="594">
        <f ca="1">SUMIF('Sch3-Input'!$M$10:$M$501,$B96,('Sch3-Input'!AC$10:AC$310))</f>
        <v>0</v>
      </c>
      <c r="P96" s="594">
        <f ca="1">SUMIF('Sch3-Input'!$M$10:$M$501,$B96,('Sch3-Input'!AD$10:AD$310))</f>
        <v>0</v>
      </c>
      <c r="Q96" s="605">
        <f ca="1">SUMIF('Sch3-Input'!$M$10:$M$501,$B96,('Sch3-Input'!AF$10:AF$310))</f>
        <v>0</v>
      </c>
      <c r="R96" s="605">
        <f ca="1">SUMIF('Sch3-Input'!$M$10:$M$501,$B96,('Sch3-Input'!AG$10:AG$310))</f>
        <v>0</v>
      </c>
      <c r="S96" s="605">
        <f ca="1">SUMIF('Sch3-Input'!$M$10:$M$501,$B96,('Sch3-Input'!AH$10:AH$310))</f>
        <v>0</v>
      </c>
      <c r="T96" s="605">
        <f ca="1">SUMIF('Sch3-Input'!$M$10:$M$501,$B96,('Sch3-Input'!AS$10:AS$310))</f>
        <v>0</v>
      </c>
      <c r="U96" s="605">
        <f ca="1">SUMIF('Sch3-Input'!$M$10:$M$501,$B96,('Sch3-Input'!AT$10:AT$310))</f>
        <v>0</v>
      </c>
      <c r="V96" s="605">
        <f ca="1">SUMIF('Sch3-Input'!$M$10:$M$501,$B96,('Sch3-Input'!AU$10:AU$310))</f>
        <v>0</v>
      </c>
      <c r="W96" s="605">
        <f ca="1">SUMIF('Sch3-Input'!$M$10:$M$501,$B96,('Sch3-Input'!AV$10:AV$310))</f>
        <v>0</v>
      </c>
      <c r="X96" s="605">
        <f ca="1">SUMIF('Sch3-Input'!$M$10:$M$501,$B96,('Sch3-Input'!AW$10:AW$310))</f>
        <v>0</v>
      </c>
      <c r="AL96" s="605">
        <f ca="1">SUMIF('Sch3-Input'!$M$10:$M$501,$B96,('Sch3-Input'!AI$10:AI$310))</f>
        <v>0</v>
      </c>
      <c r="AM96" s="605">
        <f ca="1">SUMIF('Sch3-Input'!$M$10:$M$501,$B96,('Sch3-Input'!AJ$10:AJ$310))</f>
        <v>0</v>
      </c>
      <c r="AN96" s="605">
        <f ca="1">SUMIF('Sch3-Input'!$M$10:$M$501,$B96,('Sch3-Input'!AK$10:AK$310))</f>
        <v>0</v>
      </c>
      <c r="AO96" s="605">
        <f ca="1">SUMIF('Sch3-Input'!$M$10:$M$501,$B96,('Sch3-Input'!AL$10:AL$310))</f>
        <v>0</v>
      </c>
      <c r="AP96" s="605">
        <f ca="1">SUMIF('Sch3-Input'!$M$10:$M$501,$B96,('Sch3-Input'!AM$10:AM$310))</f>
        <v>0</v>
      </c>
      <c r="AQ96" s="605">
        <f ca="1">SUMIF('Sch3-Input'!$M$10:$M$501,$B96,('Sch3-Input'!AN$10:AN$310))</f>
        <v>0</v>
      </c>
      <c r="AR96" s="605">
        <f ca="1">SUMIF('Sch3-Input'!$M$10:$M$501,$B96,('Sch3-Input'!AO$10:AO$310))</f>
        <v>0</v>
      </c>
      <c r="AS96" s="605">
        <f ca="1">SUMIF('Sch3-Input'!$M$10:$M$501,$B96,('Sch3-Input'!AP$10:AP$310))</f>
        <v>0</v>
      </c>
      <c r="AT96" s="605">
        <f ca="1">SUMIF('Sch3-Input'!$M$10:$M$501,$B96,('Sch3-Input'!AQ$10:AQ$310))</f>
        <v>0</v>
      </c>
      <c r="AU96" s="605">
        <f ca="1">SUMIF('Sch3-Input'!$M$10:$M$501,$B96,('Sch3-Input'!AR$10:AR$310))</f>
        <v>0</v>
      </c>
    </row>
    <row r="97" spans="1:47" x14ac:dyDescent="0.25">
      <c r="B97" s="233" t="str">
        <f>+'Service Cat'!E25</f>
        <v>Respite Day Child Non Centre Based</v>
      </c>
      <c r="C97" s="594">
        <f ca="1">SUMIF('Sch3-Input'!$M$10:$M$501,$B97,('Sch3-Input'!P$10:P$310))</f>
        <v>0</v>
      </c>
      <c r="D97" s="594">
        <f ca="1">SUMIF('Sch3-Input'!$M$10:$M$501,$B97,('Sch3-Input'!Q$10:Q$310))</f>
        <v>0</v>
      </c>
      <c r="E97" s="594">
        <f ca="1">SUMIF('Sch3-Input'!$M$10:$M$501,$B97,('Sch3-Input'!R$10:R$310))</f>
        <v>0</v>
      </c>
      <c r="F97" s="594">
        <f ca="1">SUMIF('Sch3-Input'!$M$10:$M$501,$B97,('Sch3-Input'!S$10:S$310))</f>
        <v>0</v>
      </c>
      <c r="G97" s="594">
        <f ca="1">SUMIF('Sch3-Input'!$M$10:$M$501,$B97,('Sch3-Input'!T$10:T$310))</f>
        <v>0</v>
      </c>
      <c r="H97" s="594">
        <f ca="1">SUMIF('Sch3-Input'!$M$10:$M$501,$B97,('Sch3-Input'!U$10:U$310))</f>
        <v>0</v>
      </c>
      <c r="I97" s="594">
        <f ca="1">SUMIF('Sch3-Input'!$M$10:$M$501,$B97,('Sch3-Input'!W$10:W$310))</f>
        <v>0</v>
      </c>
      <c r="J97" s="594">
        <f ca="1">SUMIF('Sch3-Input'!$M$10:$M$501,$B97,('Sch3-Input'!X$10:X$310))</f>
        <v>0</v>
      </c>
      <c r="K97" s="594">
        <f ca="1">SUMIF('Sch3-Input'!$M$10:$M$501,$B97,('Sch3-Input'!Y$10:Y$310))</f>
        <v>0</v>
      </c>
      <c r="L97" s="594">
        <f ca="1">SUMIF('Sch3-Input'!$M$10:$M$501,$B97,('Sch3-Input'!Z$10:Z$310))</f>
        <v>0</v>
      </c>
      <c r="M97" s="594">
        <f ca="1">SUMIF('Sch3-Input'!$M$10:$M$501,$B97,('Sch3-Input'!AA$10:AA$310))</f>
        <v>0</v>
      </c>
      <c r="N97" s="594">
        <f ca="1">SUMIF('Sch3-Input'!$M$10:$M$501,$B97,('Sch3-Input'!AB$10:AB$310))</f>
        <v>0</v>
      </c>
      <c r="O97" s="594">
        <f ca="1">SUMIF('Sch3-Input'!$M$10:$M$501,$B97,('Sch3-Input'!AC$10:AC$310))</f>
        <v>0</v>
      </c>
      <c r="P97" s="594">
        <f ca="1">SUMIF('Sch3-Input'!$M$10:$M$501,$B97,('Sch3-Input'!AD$10:AD$310))</f>
        <v>0</v>
      </c>
      <c r="Q97" s="605">
        <f ca="1">SUMIF('Sch3-Input'!$M$10:$M$501,$B97,('Sch3-Input'!AF$10:AF$310))</f>
        <v>0</v>
      </c>
      <c r="R97" s="605">
        <f ca="1">SUMIF('Sch3-Input'!$M$10:$M$501,$B97,('Sch3-Input'!AG$10:AG$310))</f>
        <v>0</v>
      </c>
      <c r="S97" s="605">
        <f ca="1">SUMIF('Sch3-Input'!$M$10:$M$501,$B97,('Sch3-Input'!AH$10:AH$310))</f>
        <v>0</v>
      </c>
      <c r="T97" s="605">
        <f ca="1">SUMIF('Sch3-Input'!$M$10:$M$501,$B97,('Sch3-Input'!AS$10:AS$310))</f>
        <v>0</v>
      </c>
      <c r="U97" s="605">
        <f ca="1">SUMIF('Sch3-Input'!$M$10:$M$501,$B97,('Sch3-Input'!AT$10:AT$310))</f>
        <v>0</v>
      </c>
      <c r="V97" s="605">
        <f ca="1">SUMIF('Sch3-Input'!$M$10:$M$501,$B97,('Sch3-Input'!AU$10:AU$310))</f>
        <v>0</v>
      </c>
      <c r="W97" s="605">
        <f ca="1">SUMIF('Sch3-Input'!$M$10:$M$501,$B97,('Sch3-Input'!AV$10:AV$310))</f>
        <v>0</v>
      </c>
      <c r="X97" s="605">
        <f ca="1">SUMIF('Sch3-Input'!$M$10:$M$501,$B97,('Sch3-Input'!AW$10:AW$310))</f>
        <v>0</v>
      </c>
      <c r="AL97" s="605">
        <f ca="1">SUMIF('Sch3-Input'!$M$10:$M$501,$B97,('Sch3-Input'!AI$10:AI$310))</f>
        <v>0</v>
      </c>
      <c r="AM97" s="605">
        <f ca="1">SUMIF('Sch3-Input'!$M$10:$M$501,$B97,('Sch3-Input'!AJ$10:AJ$310))</f>
        <v>0</v>
      </c>
      <c r="AN97" s="605">
        <f ca="1">SUMIF('Sch3-Input'!$M$10:$M$501,$B97,('Sch3-Input'!AK$10:AK$310))</f>
        <v>0</v>
      </c>
      <c r="AO97" s="605">
        <f ca="1">SUMIF('Sch3-Input'!$M$10:$M$501,$B97,('Sch3-Input'!AL$10:AL$310))</f>
        <v>0</v>
      </c>
      <c r="AP97" s="605">
        <f ca="1">SUMIF('Sch3-Input'!$M$10:$M$501,$B97,('Sch3-Input'!AM$10:AM$310))</f>
        <v>0</v>
      </c>
      <c r="AQ97" s="605">
        <f ca="1">SUMIF('Sch3-Input'!$M$10:$M$501,$B97,('Sch3-Input'!AN$10:AN$310))</f>
        <v>0</v>
      </c>
      <c r="AR97" s="605">
        <f ca="1">SUMIF('Sch3-Input'!$M$10:$M$501,$B97,('Sch3-Input'!AO$10:AO$310))</f>
        <v>0</v>
      </c>
      <c r="AS97" s="605">
        <f ca="1">SUMIF('Sch3-Input'!$M$10:$M$501,$B97,('Sch3-Input'!AP$10:AP$310))</f>
        <v>0</v>
      </c>
      <c r="AT97" s="605">
        <f ca="1">SUMIF('Sch3-Input'!$M$10:$M$501,$B97,('Sch3-Input'!AQ$10:AQ$310))</f>
        <v>0</v>
      </c>
      <c r="AU97" s="605">
        <f ca="1">SUMIF('Sch3-Input'!$M$10:$M$501,$B97,('Sch3-Input'!AR$10:AR$310))</f>
        <v>0</v>
      </c>
    </row>
    <row r="98" spans="1:47" s="598" customFormat="1" x14ac:dyDescent="0.25">
      <c r="A98" s="596"/>
      <c r="B98" s="613" t="s">
        <v>1060</v>
      </c>
      <c r="C98" s="597">
        <f ca="1">SUM(C90:C97)</f>
        <v>0</v>
      </c>
      <c r="D98" s="597">
        <f ca="1">SUM(D90:D97)</f>
        <v>0</v>
      </c>
      <c r="E98" s="597">
        <f t="shared" ref="E98:X98" ca="1" si="16">SUM(E90:E97)</f>
        <v>0</v>
      </c>
      <c r="F98" s="597">
        <f t="shared" ca="1" si="16"/>
        <v>0</v>
      </c>
      <c r="G98" s="597">
        <f t="shared" ca="1" si="16"/>
        <v>0</v>
      </c>
      <c r="H98" s="597">
        <f t="shared" ca="1" si="16"/>
        <v>0</v>
      </c>
      <c r="I98" s="597">
        <f t="shared" ca="1" si="16"/>
        <v>0</v>
      </c>
      <c r="J98" s="597">
        <f t="shared" ca="1" si="16"/>
        <v>0</v>
      </c>
      <c r="K98" s="597">
        <f t="shared" ca="1" si="16"/>
        <v>0</v>
      </c>
      <c r="L98" s="597">
        <f t="shared" ca="1" si="16"/>
        <v>0</v>
      </c>
      <c r="M98" s="597">
        <f t="shared" ca="1" si="16"/>
        <v>0</v>
      </c>
      <c r="N98" s="597">
        <f t="shared" ca="1" si="16"/>
        <v>0</v>
      </c>
      <c r="O98" s="597">
        <f t="shared" ca="1" si="16"/>
        <v>0</v>
      </c>
      <c r="P98" s="597">
        <f t="shared" ca="1" si="16"/>
        <v>0</v>
      </c>
      <c r="Q98" s="606">
        <f t="shared" ca="1" si="16"/>
        <v>0</v>
      </c>
      <c r="R98" s="606">
        <f t="shared" ca="1" si="16"/>
        <v>0</v>
      </c>
      <c r="S98" s="606">
        <f t="shared" ca="1" si="16"/>
        <v>0</v>
      </c>
      <c r="T98" s="606">
        <f t="shared" ca="1" si="16"/>
        <v>0</v>
      </c>
      <c r="U98" s="606">
        <f t="shared" ca="1" si="16"/>
        <v>0</v>
      </c>
      <c r="V98" s="606">
        <f t="shared" ca="1" si="16"/>
        <v>0</v>
      </c>
      <c r="W98" s="606">
        <f t="shared" ca="1" si="16"/>
        <v>0</v>
      </c>
      <c r="X98" s="606">
        <f t="shared" ca="1" si="16"/>
        <v>0</v>
      </c>
      <c r="AD98" s="599"/>
      <c r="AE98" s="599"/>
      <c r="AF98" s="599"/>
      <c r="AJ98" s="791"/>
      <c r="AK98" s="803"/>
      <c r="AL98" s="606">
        <f t="shared" ref="AL98:AU98" ca="1" si="17">SUM(AL90:AL97)</f>
        <v>0</v>
      </c>
      <c r="AM98" s="606">
        <f t="shared" ca="1" si="17"/>
        <v>0</v>
      </c>
      <c r="AN98" s="606">
        <f t="shared" ca="1" si="17"/>
        <v>0</v>
      </c>
      <c r="AO98" s="606">
        <f t="shared" ca="1" si="17"/>
        <v>0</v>
      </c>
      <c r="AP98" s="606">
        <f t="shared" ca="1" si="17"/>
        <v>0</v>
      </c>
      <c r="AQ98" s="606">
        <f t="shared" ca="1" si="17"/>
        <v>0</v>
      </c>
      <c r="AR98" s="606">
        <f t="shared" ca="1" si="17"/>
        <v>0</v>
      </c>
      <c r="AS98" s="606">
        <f t="shared" ca="1" si="17"/>
        <v>0</v>
      </c>
      <c r="AT98" s="606">
        <f t="shared" ca="1" si="17"/>
        <v>0</v>
      </c>
      <c r="AU98" s="606">
        <f t="shared" ca="1" si="17"/>
        <v>0</v>
      </c>
    </row>
    <row r="99" spans="1:47" s="659" customFormat="1" ht="24.75" customHeight="1" x14ac:dyDescent="0.25">
      <c r="A99" s="657"/>
      <c r="B99" s="712" t="str">
        <f ca="1">IF(AC99=0,"","If numbers appear in this row there are errors in Programme Detail")</f>
        <v/>
      </c>
      <c r="C99" s="658" t="str">
        <f ca="1">IF(C98=C50,"",C98-C50)</f>
        <v/>
      </c>
      <c r="D99" s="658" t="str">
        <f ca="1">IF(D98=D50,"",D98-D50)</f>
        <v/>
      </c>
      <c r="E99" s="658" t="str">
        <f t="shared" ref="E99:X99" ca="1" si="18">IF(E98=E50,"",E98-E50)</f>
        <v/>
      </c>
      <c r="F99" s="658" t="str">
        <f t="shared" ca="1" si="18"/>
        <v/>
      </c>
      <c r="G99" s="658" t="str">
        <f t="shared" ca="1" si="18"/>
        <v/>
      </c>
      <c r="H99" s="658" t="str">
        <f t="shared" ca="1" si="18"/>
        <v/>
      </c>
      <c r="I99" s="658" t="str">
        <f t="shared" ca="1" si="18"/>
        <v/>
      </c>
      <c r="J99" s="658" t="str">
        <f t="shared" ca="1" si="18"/>
        <v/>
      </c>
      <c r="K99" s="658" t="str">
        <f t="shared" ca="1" si="18"/>
        <v/>
      </c>
      <c r="L99" s="658" t="str">
        <f t="shared" ca="1" si="18"/>
        <v/>
      </c>
      <c r="M99" s="658" t="str">
        <f t="shared" ca="1" si="18"/>
        <v/>
      </c>
      <c r="N99" s="658" t="str">
        <f t="shared" ca="1" si="18"/>
        <v/>
      </c>
      <c r="O99" s="658" t="str">
        <f t="shared" ca="1" si="18"/>
        <v/>
      </c>
      <c r="P99" s="658" t="str">
        <f t="shared" ca="1" si="18"/>
        <v/>
      </c>
      <c r="Q99" s="658" t="str">
        <f t="shared" ca="1" si="18"/>
        <v/>
      </c>
      <c r="R99" s="658" t="str">
        <f t="shared" ca="1" si="18"/>
        <v/>
      </c>
      <c r="S99" s="658" t="str">
        <f t="shared" ca="1" si="18"/>
        <v/>
      </c>
      <c r="T99" s="658" t="str">
        <f t="shared" ca="1" si="18"/>
        <v/>
      </c>
      <c r="U99" s="658" t="str">
        <f t="shared" ca="1" si="18"/>
        <v/>
      </c>
      <c r="V99" s="658" t="str">
        <f t="shared" ca="1" si="18"/>
        <v/>
      </c>
      <c r="W99" s="658" t="str">
        <f t="shared" ca="1" si="18"/>
        <v/>
      </c>
      <c r="X99" s="658" t="str">
        <f t="shared" ca="1" si="18"/>
        <v/>
      </c>
      <c r="Y99" s="711" t="e">
        <f>SUM(#REF!)</f>
        <v>#REF!</v>
      </c>
      <c r="AC99" s="711">
        <f ca="1">SUM(C99:X99)</f>
        <v>0</v>
      </c>
      <c r="AD99" s="660"/>
      <c r="AE99" s="660"/>
      <c r="AF99" s="660"/>
      <c r="AJ99" s="792"/>
      <c r="AK99" s="804"/>
      <c r="AL99" s="658" t="str">
        <f t="shared" ref="AL99:AU99" ca="1" si="19">IF(AL98=AL50,"",AL98-AL50)</f>
        <v/>
      </c>
      <c r="AM99" s="658" t="str">
        <f t="shared" ca="1" si="19"/>
        <v/>
      </c>
      <c r="AN99" s="658" t="str">
        <f t="shared" ca="1" si="19"/>
        <v/>
      </c>
      <c r="AO99" s="658" t="str">
        <f t="shared" ca="1" si="19"/>
        <v/>
      </c>
      <c r="AP99" s="658" t="str">
        <f t="shared" ca="1" si="19"/>
        <v/>
      </c>
      <c r="AQ99" s="658" t="str">
        <f t="shared" ca="1" si="19"/>
        <v/>
      </c>
      <c r="AR99" s="658" t="str">
        <f t="shared" ca="1" si="19"/>
        <v/>
      </c>
      <c r="AS99" s="658" t="str">
        <f t="shared" ca="1" si="19"/>
        <v/>
      </c>
      <c r="AT99" s="658" t="str">
        <f t="shared" ca="1" si="19"/>
        <v/>
      </c>
      <c r="AU99" s="658" t="str">
        <f t="shared" ca="1" si="19"/>
        <v/>
      </c>
    </row>
    <row r="100" spans="1:47" x14ac:dyDescent="0.25">
      <c r="B100" s="613" t="s">
        <v>399</v>
      </c>
      <c r="C100" s="594"/>
      <c r="D100" s="594"/>
      <c r="E100" s="594"/>
      <c r="F100" s="594"/>
      <c r="G100" s="594"/>
      <c r="H100" s="594"/>
      <c r="I100" s="594"/>
      <c r="J100" s="594"/>
      <c r="K100" s="594"/>
      <c r="L100" s="594"/>
      <c r="M100" s="594"/>
      <c r="N100" s="594"/>
      <c r="O100" s="594"/>
      <c r="P100" s="594"/>
      <c r="Q100" s="605"/>
      <c r="R100" s="605"/>
      <c r="S100" s="605"/>
      <c r="T100" s="605"/>
      <c r="U100" s="605"/>
      <c r="V100" s="605"/>
      <c r="W100" s="605"/>
      <c r="X100" s="605"/>
      <c r="AL100" s="605"/>
      <c r="AM100" s="605"/>
      <c r="AN100" s="605"/>
      <c r="AO100" s="605"/>
      <c r="AP100" s="605"/>
      <c r="AQ100" s="605"/>
      <c r="AR100" s="605"/>
      <c r="AS100" s="605"/>
      <c r="AT100" s="605"/>
      <c r="AU100" s="605"/>
    </row>
    <row r="101" spans="1:47" x14ac:dyDescent="0.25">
      <c r="B101" s="233" t="str">
        <f>+'Service Cat'!E38</f>
        <v>Summer Camp</v>
      </c>
      <c r="C101" s="594">
        <f ca="1">SUMIF('Sch3-Input'!$M$10:$M$501,$B101,('Sch3-Input'!P$10:P$310))</f>
        <v>0</v>
      </c>
      <c r="D101" s="594">
        <f ca="1">SUMIF('Sch3-Input'!$M$10:$M$501,$B101,('Sch3-Input'!Q$10:Q$310))</f>
        <v>0</v>
      </c>
      <c r="E101" s="594">
        <f ca="1">SUMIF('Sch3-Input'!$M$10:$M$501,$B101,('Sch3-Input'!R$10:R$310))</f>
        <v>0</v>
      </c>
      <c r="F101" s="594">
        <f ca="1">SUMIF('Sch3-Input'!$M$10:$M$501,$B101,('Sch3-Input'!S$10:S$310))</f>
        <v>0</v>
      </c>
      <c r="G101" s="594">
        <f ca="1">SUMIF('Sch3-Input'!$M$10:$M$501,$B101,('Sch3-Input'!T$10:T$310))</f>
        <v>0</v>
      </c>
      <c r="H101" s="594">
        <f ca="1">SUMIF('Sch3-Input'!$M$10:$M$501,$B101,('Sch3-Input'!U$10:U$310))</f>
        <v>0</v>
      </c>
      <c r="I101" s="594">
        <f ca="1">SUMIF('Sch3-Input'!$M$10:$M$501,$B101,('Sch3-Input'!W$10:W$310))</f>
        <v>0</v>
      </c>
      <c r="J101" s="594">
        <f ca="1">SUMIF('Sch3-Input'!$M$10:$M$501,$B101,('Sch3-Input'!X$10:X$310))</f>
        <v>0</v>
      </c>
      <c r="K101" s="594">
        <f ca="1">SUMIF('Sch3-Input'!$M$10:$M$501,$B101,('Sch3-Input'!Y$10:Y$310))</f>
        <v>0</v>
      </c>
      <c r="L101" s="594">
        <f ca="1">SUMIF('Sch3-Input'!$M$10:$M$501,$B101,('Sch3-Input'!Z$10:Z$310))</f>
        <v>0</v>
      </c>
      <c r="M101" s="594">
        <f ca="1">SUMIF('Sch3-Input'!$M$10:$M$501,$B101,('Sch3-Input'!AA$10:AA$310))</f>
        <v>0</v>
      </c>
      <c r="N101" s="594">
        <f ca="1">SUMIF('Sch3-Input'!$M$10:$M$501,$B101,('Sch3-Input'!AB$10:AB$310))</f>
        <v>0</v>
      </c>
      <c r="O101" s="594">
        <f ca="1">SUMIF('Sch3-Input'!$M$10:$M$501,$B101,('Sch3-Input'!AC$10:AC$310))</f>
        <v>0</v>
      </c>
      <c r="P101" s="594">
        <f ca="1">SUMIF('Sch3-Input'!$M$10:$M$501,$B101,('Sch3-Input'!AD$10:AD$310))</f>
        <v>0</v>
      </c>
      <c r="Q101" s="605">
        <f ca="1">SUMIF('Sch3-Input'!$M$10:$M$501,$B101,('Sch3-Input'!AF$10:AF$310))</f>
        <v>0</v>
      </c>
      <c r="R101" s="605">
        <f ca="1">SUMIF('Sch3-Input'!$M$10:$M$501,$B101,('Sch3-Input'!AG$10:AG$310))</f>
        <v>0</v>
      </c>
      <c r="S101" s="605">
        <f ca="1">SUMIF('Sch3-Input'!$M$10:$M$501,$B101,('Sch3-Input'!AH$10:AH$310))</f>
        <v>0</v>
      </c>
      <c r="T101" s="605">
        <f ca="1">SUMIF('Sch3-Input'!$M$10:$M$501,$B101,('Sch3-Input'!AS$10:AS$310))</f>
        <v>0</v>
      </c>
      <c r="U101" s="605">
        <f ca="1">SUMIF('Sch3-Input'!$M$10:$M$501,$B101,('Sch3-Input'!AT$10:AT$310))</f>
        <v>0</v>
      </c>
      <c r="V101" s="605">
        <f ca="1">SUMIF('Sch3-Input'!$M$10:$M$501,$B101,('Sch3-Input'!AU$10:AU$310))</f>
        <v>0</v>
      </c>
      <c r="W101" s="605">
        <f ca="1">SUMIF('Sch3-Input'!$M$10:$M$501,$B101,('Sch3-Input'!AV$10:AV$310))</f>
        <v>0</v>
      </c>
      <c r="X101" s="605">
        <f ca="1">SUMIF('Sch3-Input'!$M$10:$M$501,$B101,('Sch3-Input'!AW$10:AW$310))</f>
        <v>0</v>
      </c>
      <c r="AL101" s="605">
        <f ca="1">SUMIF('Sch3-Input'!$M$10:$M$501,$B101,('Sch3-Input'!AI$10:AI$310))</f>
        <v>0</v>
      </c>
      <c r="AM101" s="605">
        <f ca="1">SUMIF('Sch3-Input'!$M$10:$M$501,$B101,('Sch3-Input'!AJ$10:AJ$310))</f>
        <v>0</v>
      </c>
      <c r="AN101" s="605">
        <f ca="1">SUMIF('Sch3-Input'!$M$10:$M$501,$B101,('Sch3-Input'!AK$10:AK$310))</f>
        <v>0</v>
      </c>
      <c r="AO101" s="605">
        <f ca="1">SUMIF('Sch3-Input'!$M$10:$M$501,$B101,('Sch3-Input'!AL$10:AL$310))</f>
        <v>0</v>
      </c>
      <c r="AP101" s="605">
        <f ca="1">SUMIF('Sch3-Input'!$M$10:$M$501,$B101,('Sch3-Input'!AM$10:AM$310))</f>
        <v>0</v>
      </c>
      <c r="AQ101" s="605">
        <f ca="1">SUMIF('Sch3-Input'!$M$10:$M$501,$B101,('Sch3-Input'!AN$10:AN$310))</f>
        <v>0</v>
      </c>
      <c r="AR101" s="605">
        <f ca="1">SUMIF('Sch3-Input'!$M$10:$M$501,$B101,('Sch3-Input'!AO$10:AO$310))</f>
        <v>0</v>
      </c>
      <c r="AS101" s="605">
        <f ca="1">SUMIF('Sch3-Input'!$M$10:$M$501,$B101,('Sch3-Input'!AP$10:AP$310))</f>
        <v>0</v>
      </c>
      <c r="AT101" s="605">
        <f ca="1">SUMIF('Sch3-Input'!$M$10:$M$501,$B101,('Sch3-Input'!AQ$10:AQ$310))</f>
        <v>0</v>
      </c>
      <c r="AU101" s="605">
        <f ca="1">SUMIF('Sch3-Input'!$M$10:$M$501,$B101,('Sch3-Input'!AR$10:AR$310))</f>
        <v>0</v>
      </c>
    </row>
    <row r="102" spans="1:47" x14ac:dyDescent="0.25">
      <c r="B102" s="233" t="str">
        <f>+'Service Cat'!E39</f>
        <v>Centre of Nurse Education</v>
      </c>
      <c r="C102" s="594">
        <f ca="1">SUMIF('Sch3-Input'!$M$10:$M$501,$B102,('Sch3-Input'!P$10:P$310))</f>
        <v>0</v>
      </c>
      <c r="D102" s="594">
        <f ca="1">SUMIF('Sch3-Input'!$M$10:$M$501,$B102,('Sch3-Input'!Q$10:Q$310))</f>
        <v>0</v>
      </c>
      <c r="E102" s="594">
        <f ca="1">SUMIF('Sch3-Input'!$M$10:$M$501,$B102,('Sch3-Input'!R$10:R$310))</f>
        <v>0</v>
      </c>
      <c r="F102" s="594">
        <f ca="1">SUMIF('Sch3-Input'!$M$10:$M$501,$B102,('Sch3-Input'!S$10:S$310))</f>
        <v>0</v>
      </c>
      <c r="G102" s="594">
        <f ca="1">SUMIF('Sch3-Input'!$M$10:$M$501,$B102,('Sch3-Input'!T$10:T$310))</f>
        <v>0</v>
      </c>
      <c r="H102" s="594">
        <f ca="1">SUMIF('Sch3-Input'!$M$10:$M$501,$B102,('Sch3-Input'!U$10:U$310))</f>
        <v>0</v>
      </c>
      <c r="I102" s="594">
        <f ca="1">SUMIF('Sch3-Input'!$M$10:$M$501,$B102,('Sch3-Input'!W$10:W$310))</f>
        <v>0</v>
      </c>
      <c r="J102" s="594">
        <f ca="1">SUMIF('Sch3-Input'!$M$10:$M$501,$B102,('Sch3-Input'!X$10:X$310))</f>
        <v>0</v>
      </c>
      <c r="K102" s="594">
        <f ca="1">SUMIF('Sch3-Input'!$M$10:$M$501,$B102,('Sch3-Input'!Y$10:Y$310))</f>
        <v>0</v>
      </c>
      <c r="L102" s="594">
        <f ca="1">SUMIF('Sch3-Input'!$M$10:$M$501,$B102,('Sch3-Input'!Z$10:Z$310))</f>
        <v>0</v>
      </c>
      <c r="M102" s="594">
        <f ca="1">SUMIF('Sch3-Input'!$M$10:$M$501,$B102,('Sch3-Input'!AA$10:AA$310))</f>
        <v>0</v>
      </c>
      <c r="N102" s="594">
        <f ca="1">SUMIF('Sch3-Input'!$M$10:$M$501,$B102,('Sch3-Input'!AB$10:AB$310))</f>
        <v>0</v>
      </c>
      <c r="O102" s="594">
        <f ca="1">SUMIF('Sch3-Input'!$M$10:$M$501,$B102,('Sch3-Input'!AC$10:AC$310))</f>
        <v>0</v>
      </c>
      <c r="P102" s="594">
        <f ca="1">SUMIF('Sch3-Input'!$M$10:$M$501,$B102,('Sch3-Input'!AD$10:AD$310))</f>
        <v>0</v>
      </c>
      <c r="Q102" s="605">
        <f ca="1">SUMIF('Sch3-Input'!$M$10:$M$501,$B102,('Sch3-Input'!AF$10:AF$310))</f>
        <v>0</v>
      </c>
      <c r="R102" s="605">
        <f ca="1">SUMIF('Sch3-Input'!$M$10:$M$501,$B102,('Sch3-Input'!AG$10:AG$310))</f>
        <v>0</v>
      </c>
      <c r="S102" s="605">
        <f ca="1">SUMIF('Sch3-Input'!$M$10:$M$501,$B102,('Sch3-Input'!AH$10:AH$310))</f>
        <v>0</v>
      </c>
      <c r="T102" s="605">
        <f ca="1">SUMIF('Sch3-Input'!$M$10:$M$501,$B102,('Sch3-Input'!AS$10:AS$310))</f>
        <v>0</v>
      </c>
      <c r="U102" s="605">
        <f ca="1">SUMIF('Sch3-Input'!$M$10:$M$501,$B102,('Sch3-Input'!AT$10:AT$310))</f>
        <v>0</v>
      </c>
      <c r="V102" s="605">
        <f ca="1">SUMIF('Sch3-Input'!$M$10:$M$501,$B102,('Sch3-Input'!AU$10:AU$310))</f>
        <v>0</v>
      </c>
      <c r="W102" s="605">
        <f ca="1">SUMIF('Sch3-Input'!$M$10:$M$501,$B102,('Sch3-Input'!AV$10:AV$310))</f>
        <v>0</v>
      </c>
      <c r="X102" s="605">
        <f ca="1">SUMIF('Sch3-Input'!$M$10:$M$501,$B102,('Sch3-Input'!AW$10:AW$310))</f>
        <v>0</v>
      </c>
      <c r="AL102" s="605">
        <f ca="1">SUMIF('Sch3-Input'!$M$10:$M$501,$B102,('Sch3-Input'!AI$10:AI$310))</f>
        <v>0</v>
      </c>
      <c r="AM102" s="605">
        <f ca="1">SUMIF('Sch3-Input'!$M$10:$M$501,$B102,('Sch3-Input'!AJ$10:AJ$310))</f>
        <v>0</v>
      </c>
      <c r="AN102" s="605">
        <f ca="1">SUMIF('Sch3-Input'!$M$10:$M$501,$B102,('Sch3-Input'!AK$10:AK$310))</f>
        <v>0</v>
      </c>
      <c r="AO102" s="605">
        <f ca="1">SUMIF('Sch3-Input'!$M$10:$M$501,$B102,('Sch3-Input'!AL$10:AL$310))</f>
        <v>0</v>
      </c>
      <c r="AP102" s="605">
        <f ca="1">SUMIF('Sch3-Input'!$M$10:$M$501,$B102,('Sch3-Input'!AM$10:AM$310))</f>
        <v>0</v>
      </c>
      <c r="AQ102" s="605">
        <f ca="1">SUMIF('Sch3-Input'!$M$10:$M$501,$B102,('Sch3-Input'!AN$10:AN$310))</f>
        <v>0</v>
      </c>
      <c r="AR102" s="605">
        <f ca="1">SUMIF('Sch3-Input'!$M$10:$M$501,$B102,('Sch3-Input'!AO$10:AO$310))</f>
        <v>0</v>
      </c>
      <c r="AS102" s="605">
        <f ca="1">SUMIF('Sch3-Input'!$M$10:$M$501,$B102,('Sch3-Input'!AP$10:AP$310))</f>
        <v>0</v>
      </c>
      <c r="AT102" s="605">
        <f ca="1">SUMIF('Sch3-Input'!$M$10:$M$501,$B102,('Sch3-Input'!AQ$10:AQ$310))</f>
        <v>0</v>
      </c>
      <c r="AU102" s="605">
        <f ca="1">SUMIF('Sch3-Input'!$M$10:$M$501,$B102,('Sch3-Input'!AR$10:AR$310))</f>
        <v>0</v>
      </c>
    </row>
    <row r="103" spans="1:47" x14ac:dyDescent="0.25">
      <c r="B103" s="233" t="str">
        <f>+'Service Cat'!E40</f>
        <v>Support Programmes</v>
      </c>
      <c r="C103" s="594">
        <f ca="1">SUMIF('Sch3-Input'!$M$10:$M$501,$B103,('Sch3-Input'!P$10:P$310))</f>
        <v>0</v>
      </c>
      <c r="D103" s="594">
        <f ca="1">SUMIF('Sch3-Input'!$M$10:$M$501,$B103,('Sch3-Input'!Q$10:Q$310))</f>
        <v>0</v>
      </c>
      <c r="E103" s="594">
        <f ca="1">SUMIF('Sch3-Input'!$M$10:$M$501,$B103,('Sch3-Input'!R$10:R$310))</f>
        <v>0</v>
      </c>
      <c r="F103" s="594">
        <f ca="1">SUMIF('Sch3-Input'!$M$10:$M$501,$B103,('Sch3-Input'!S$10:S$310))</f>
        <v>0</v>
      </c>
      <c r="G103" s="594">
        <f ca="1">SUMIF('Sch3-Input'!$M$10:$M$501,$B103,('Sch3-Input'!T$10:T$310))</f>
        <v>0</v>
      </c>
      <c r="H103" s="594">
        <f ca="1">SUMIF('Sch3-Input'!$M$10:$M$501,$B103,('Sch3-Input'!U$10:U$310))</f>
        <v>0</v>
      </c>
      <c r="I103" s="594">
        <f ca="1">SUMIF('Sch3-Input'!$M$10:$M$501,$B103,('Sch3-Input'!W$10:W$310))</f>
        <v>0</v>
      </c>
      <c r="J103" s="594">
        <f ca="1">SUMIF('Sch3-Input'!$M$10:$M$501,$B103,('Sch3-Input'!X$10:X$310))</f>
        <v>0</v>
      </c>
      <c r="K103" s="594">
        <f ca="1">SUMIF('Sch3-Input'!$M$10:$M$501,$B103,('Sch3-Input'!Y$10:Y$310))</f>
        <v>0</v>
      </c>
      <c r="L103" s="594">
        <f ca="1">SUMIF('Sch3-Input'!$M$10:$M$501,$B103,('Sch3-Input'!Z$10:Z$310))</f>
        <v>0</v>
      </c>
      <c r="M103" s="594">
        <f ca="1">SUMIF('Sch3-Input'!$M$10:$M$501,$B103,('Sch3-Input'!AA$10:AA$310))</f>
        <v>0</v>
      </c>
      <c r="N103" s="594">
        <f ca="1">SUMIF('Sch3-Input'!$M$10:$M$501,$B103,('Sch3-Input'!AB$10:AB$310))</f>
        <v>0</v>
      </c>
      <c r="O103" s="594">
        <f ca="1">SUMIF('Sch3-Input'!$M$10:$M$501,$B103,('Sch3-Input'!AC$10:AC$310))</f>
        <v>0</v>
      </c>
      <c r="P103" s="594">
        <f ca="1">SUMIF('Sch3-Input'!$M$10:$M$501,$B103,('Sch3-Input'!AD$10:AD$310))</f>
        <v>0</v>
      </c>
      <c r="Q103" s="605">
        <f ca="1">SUMIF('Sch3-Input'!$M$10:$M$501,$B103,('Sch3-Input'!AF$10:AF$310))</f>
        <v>0</v>
      </c>
      <c r="R103" s="605">
        <f ca="1">SUMIF('Sch3-Input'!$M$10:$M$501,$B103,('Sch3-Input'!AG$10:AG$310))</f>
        <v>0</v>
      </c>
      <c r="S103" s="605">
        <f ca="1">SUMIF('Sch3-Input'!$M$10:$M$501,$B103,('Sch3-Input'!AH$10:AH$310))</f>
        <v>0</v>
      </c>
      <c r="T103" s="605">
        <f ca="1">SUMIF('Sch3-Input'!$M$10:$M$501,$B103,('Sch3-Input'!AS$10:AS$310))</f>
        <v>0</v>
      </c>
      <c r="U103" s="605">
        <f ca="1">SUMIF('Sch3-Input'!$M$10:$M$501,$B103,('Sch3-Input'!AT$10:AT$310))</f>
        <v>0</v>
      </c>
      <c r="V103" s="605">
        <f ca="1">SUMIF('Sch3-Input'!$M$10:$M$501,$B103,('Sch3-Input'!AU$10:AU$310))</f>
        <v>0</v>
      </c>
      <c r="W103" s="605">
        <f ca="1">SUMIF('Sch3-Input'!$M$10:$M$501,$B103,('Sch3-Input'!AV$10:AV$310))</f>
        <v>0</v>
      </c>
      <c r="X103" s="605">
        <f ca="1">SUMIF('Sch3-Input'!$M$10:$M$501,$B103,('Sch3-Input'!AW$10:AW$310))</f>
        <v>0</v>
      </c>
      <c r="AL103" s="605">
        <f ca="1">SUMIF('Sch3-Input'!$M$10:$M$501,$B103,('Sch3-Input'!AI$10:AI$310))</f>
        <v>0</v>
      </c>
      <c r="AM103" s="605">
        <f ca="1">SUMIF('Sch3-Input'!$M$10:$M$501,$B103,('Sch3-Input'!AJ$10:AJ$310))</f>
        <v>0</v>
      </c>
      <c r="AN103" s="605">
        <f ca="1">SUMIF('Sch3-Input'!$M$10:$M$501,$B103,('Sch3-Input'!AK$10:AK$310))</f>
        <v>0</v>
      </c>
      <c r="AO103" s="605">
        <f ca="1">SUMIF('Sch3-Input'!$M$10:$M$501,$B103,('Sch3-Input'!AL$10:AL$310))</f>
        <v>0</v>
      </c>
      <c r="AP103" s="605">
        <f ca="1">SUMIF('Sch3-Input'!$M$10:$M$501,$B103,('Sch3-Input'!AM$10:AM$310))</f>
        <v>0</v>
      </c>
      <c r="AQ103" s="605">
        <f ca="1">SUMIF('Sch3-Input'!$M$10:$M$501,$B103,('Sch3-Input'!AN$10:AN$310))</f>
        <v>0</v>
      </c>
      <c r="AR103" s="605">
        <f ca="1">SUMIF('Sch3-Input'!$M$10:$M$501,$B103,('Sch3-Input'!AO$10:AO$310))</f>
        <v>0</v>
      </c>
      <c r="AS103" s="605">
        <f ca="1">SUMIF('Sch3-Input'!$M$10:$M$501,$B103,('Sch3-Input'!AP$10:AP$310))</f>
        <v>0</v>
      </c>
      <c r="AT103" s="605">
        <f ca="1">SUMIF('Sch3-Input'!$M$10:$M$501,$B103,('Sch3-Input'!AQ$10:AQ$310))</f>
        <v>0</v>
      </c>
      <c r="AU103" s="605">
        <f ca="1">SUMIF('Sch3-Input'!$M$10:$M$501,$B103,('Sch3-Input'!AR$10:AR$310))</f>
        <v>0</v>
      </c>
    </row>
    <row r="104" spans="1:47" x14ac:dyDescent="0.25">
      <c r="B104" s="233" t="str">
        <f>+'Service Cat'!E41</f>
        <v>Counselling</v>
      </c>
      <c r="C104" s="594">
        <f ca="1">SUMIF('Sch3-Input'!$M$10:$M$501,$B104,('Sch3-Input'!P$10:P$310))</f>
        <v>0</v>
      </c>
      <c r="D104" s="594">
        <f ca="1">SUMIF('Sch3-Input'!$M$10:$M$501,$B104,('Sch3-Input'!Q$10:Q$310))</f>
        <v>0</v>
      </c>
      <c r="E104" s="594">
        <f ca="1">SUMIF('Sch3-Input'!$M$10:$M$501,$B104,('Sch3-Input'!R$10:R$310))</f>
        <v>0</v>
      </c>
      <c r="F104" s="594">
        <f ca="1">SUMIF('Sch3-Input'!$M$10:$M$501,$B104,('Sch3-Input'!S$10:S$310))</f>
        <v>0</v>
      </c>
      <c r="G104" s="594">
        <f ca="1">SUMIF('Sch3-Input'!$M$10:$M$501,$B104,('Sch3-Input'!T$10:T$310))</f>
        <v>0</v>
      </c>
      <c r="H104" s="594">
        <f ca="1">SUMIF('Sch3-Input'!$M$10:$M$501,$B104,('Sch3-Input'!U$10:U$310))</f>
        <v>0</v>
      </c>
      <c r="I104" s="594">
        <f ca="1">SUMIF('Sch3-Input'!$M$10:$M$501,$B104,('Sch3-Input'!W$10:W$310))</f>
        <v>0</v>
      </c>
      <c r="J104" s="594">
        <f ca="1">SUMIF('Sch3-Input'!$M$10:$M$501,$B104,('Sch3-Input'!X$10:X$310))</f>
        <v>0</v>
      </c>
      <c r="K104" s="594">
        <f ca="1">SUMIF('Sch3-Input'!$M$10:$M$501,$B104,('Sch3-Input'!Y$10:Y$310))</f>
        <v>0</v>
      </c>
      <c r="L104" s="594">
        <f ca="1">SUMIF('Sch3-Input'!$M$10:$M$501,$B104,('Sch3-Input'!Z$10:Z$310))</f>
        <v>0</v>
      </c>
      <c r="M104" s="594">
        <f ca="1">SUMIF('Sch3-Input'!$M$10:$M$501,$B104,('Sch3-Input'!AA$10:AA$310))</f>
        <v>0</v>
      </c>
      <c r="N104" s="594">
        <f ca="1">SUMIF('Sch3-Input'!$M$10:$M$501,$B104,('Sch3-Input'!AB$10:AB$310))</f>
        <v>0</v>
      </c>
      <c r="O104" s="594">
        <f ca="1">SUMIF('Sch3-Input'!$M$10:$M$501,$B104,('Sch3-Input'!AC$10:AC$310))</f>
        <v>0</v>
      </c>
      <c r="P104" s="594">
        <f ca="1">SUMIF('Sch3-Input'!$M$10:$M$501,$B104,('Sch3-Input'!AD$10:AD$310))</f>
        <v>0</v>
      </c>
      <c r="Q104" s="605">
        <f ca="1">SUMIF('Sch3-Input'!$M$10:$M$501,$B104,('Sch3-Input'!AF$10:AF$310))</f>
        <v>0</v>
      </c>
      <c r="R104" s="605">
        <f ca="1">SUMIF('Sch3-Input'!$M$10:$M$501,$B104,('Sch3-Input'!AG$10:AG$310))</f>
        <v>0</v>
      </c>
      <c r="S104" s="605">
        <f ca="1">SUMIF('Sch3-Input'!$M$10:$M$501,$B104,('Sch3-Input'!AH$10:AH$310))</f>
        <v>0</v>
      </c>
      <c r="T104" s="605">
        <f ca="1">SUMIF('Sch3-Input'!$M$10:$M$501,$B104,('Sch3-Input'!AS$10:AS$310))</f>
        <v>0</v>
      </c>
      <c r="U104" s="605">
        <f ca="1">SUMIF('Sch3-Input'!$M$10:$M$501,$B104,('Sch3-Input'!AT$10:AT$310))</f>
        <v>0</v>
      </c>
      <c r="V104" s="605">
        <f ca="1">SUMIF('Sch3-Input'!$M$10:$M$501,$B104,('Sch3-Input'!AU$10:AU$310))</f>
        <v>0</v>
      </c>
      <c r="W104" s="605">
        <f ca="1">SUMIF('Sch3-Input'!$M$10:$M$501,$B104,('Sch3-Input'!AV$10:AV$310))</f>
        <v>0</v>
      </c>
      <c r="X104" s="605">
        <f ca="1">SUMIF('Sch3-Input'!$M$10:$M$501,$B104,('Sch3-Input'!AW$10:AW$310))</f>
        <v>0</v>
      </c>
      <c r="AL104" s="605">
        <f ca="1">SUMIF('Sch3-Input'!$M$10:$M$501,$B104,('Sch3-Input'!AI$10:AI$310))</f>
        <v>0</v>
      </c>
      <c r="AM104" s="605">
        <f ca="1">SUMIF('Sch3-Input'!$M$10:$M$501,$B104,('Sch3-Input'!AJ$10:AJ$310))</f>
        <v>0</v>
      </c>
      <c r="AN104" s="605">
        <f ca="1">SUMIF('Sch3-Input'!$M$10:$M$501,$B104,('Sch3-Input'!AK$10:AK$310))</f>
        <v>0</v>
      </c>
      <c r="AO104" s="605">
        <f ca="1">SUMIF('Sch3-Input'!$M$10:$M$501,$B104,('Sch3-Input'!AL$10:AL$310))</f>
        <v>0</v>
      </c>
      <c r="AP104" s="605">
        <f ca="1">SUMIF('Sch3-Input'!$M$10:$M$501,$B104,('Sch3-Input'!AM$10:AM$310))</f>
        <v>0</v>
      </c>
      <c r="AQ104" s="605">
        <f ca="1">SUMIF('Sch3-Input'!$M$10:$M$501,$B104,('Sch3-Input'!AN$10:AN$310))</f>
        <v>0</v>
      </c>
      <c r="AR104" s="605">
        <f ca="1">SUMIF('Sch3-Input'!$M$10:$M$501,$B104,('Sch3-Input'!AO$10:AO$310))</f>
        <v>0</v>
      </c>
      <c r="AS104" s="605">
        <f ca="1">SUMIF('Sch3-Input'!$M$10:$M$501,$B104,('Sch3-Input'!AP$10:AP$310))</f>
        <v>0</v>
      </c>
      <c r="AT104" s="605">
        <f ca="1">SUMIF('Sch3-Input'!$M$10:$M$501,$B104,('Sch3-Input'!AQ$10:AQ$310))</f>
        <v>0</v>
      </c>
      <c r="AU104" s="605">
        <f ca="1">SUMIF('Sch3-Input'!$M$10:$M$501,$B104,('Sch3-Input'!AR$10:AR$310))</f>
        <v>0</v>
      </c>
    </row>
    <row r="105" spans="1:47" x14ac:dyDescent="0.25">
      <c r="B105" s="233" t="str">
        <f>+'Service Cat'!E42</f>
        <v>Helpline</v>
      </c>
      <c r="C105" s="594">
        <f ca="1">SUMIF('Sch3-Input'!$M$10:$M$501,$B105,('Sch3-Input'!P$10:P$310))</f>
        <v>0</v>
      </c>
      <c r="D105" s="594">
        <f ca="1">SUMIF('Sch3-Input'!$M$10:$M$501,$B105,('Sch3-Input'!Q$10:Q$310))</f>
        <v>0</v>
      </c>
      <c r="E105" s="594">
        <f ca="1">SUMIF('Sch3-Input'!$M$10:$M$501,$B105,('Sch3-Input'!R$10:R$310))</f>
        <v>0</v>
      </c>
      <c r="F105" s="594">
        <f ca="1">SUMIF('Sch3-Input'!$M$10:$M$501,$B105,('Sch3-Input'!S$10:S$310))</f>
        <v>0</v>
      </c>
      <c r="G105" s="594">
        <f ca="1">SUMIF('Sch3-Input'!$M$10:$M$501,$B105,('Sch3-Input'!T$10:T$310))</f>
        <v>0</v>
      </c>
      <c r="H105" s="594">
        <f ca="1">SUMIF('Sch3-Input'!$M$10:$M$501,$B105,('Sch3-Input'!U$10:U$310))</f>
        <v>0</v>
      </c>
      <c r="I105" s="594">
        <f ca="1">SUMIF('Sch3-Input'!$M$10:$M$501,$B105,('Sch3-Input'!W$10:W$310))</f>
        <v>0</v>
      </c>
      <c r="J105" s="594">
        <f ca="1">SUMIF('Sch3-Input'!$M$10:$M$501,$B105,('Sch3-Input'!X$10:X$310))</f>
        <v>0</v>
      </c>
      <c r="K105" s="594">
        <f ca="1">SUMIF('Sch3-Input'!$M$10:$M$501,$B105,('Sch3-Input'!Y$10:Y$310))</f>
        <v>0</v>
      </c>
      <c r="L105" s="594">
        <f ca="1">SUMIF('Sch3-Input'!$M$10:$M$501,$B105,('Sch3-Input'!Z$10:Z$310))</f>
        <v>0</v>
      </c>
      <c r="M105" s="594">
        <f ca="1">SUMIF('Sch3-Input'!$M$10:$M$501,$B105,('Sch3-Input'!AA$10:AA$310))</f>
        <v>0</v>
      </c>
      <c r="N105" s="594">
        <f ca="1">SUMIF('Sch3-Input'!$M$10:$M$501,$B105,('Sch3-Input'!AB$10:AB$310))</f>
        <v>0</v>
      </c>
      <c r="O105" s="594">
        <f ca="1">SUMIF('Sch3-Input'!$M$10:$M$501,$B105,('Sch3-Input'!AC$10:AC$310))</f>
        <v>0</v>
      </c>
      <c r="P105" s="594">
        <f ca="1">SUMIF('Sch3-Input'!$M$10:$M$501,$B105,('Sch3-Input'!AD$10:AD$310))</f>
        <v>0</v>
      </c>
      <c r="Q105" s="605">
        <f ca="1">SUMIF('Sch3-Input'!$M$10:$M$501,$B105,('Sch3-Input'!AF$10:AF$310))</f>
        <v>0</v>
      </c>
      <c r="R105" s="605">
        <f ca="1">SUMIF('Sch3-Input'!$M$10:$M$501,$B105,('Sch3-Input'!AG$10:AG$310))</f>
        <v>0</v>
      </c>
      <c r="S105" s="605">
        <f ca="1">SUMIF('Sch3-Input'!$M$10:$M$501,$B105,('Sch3-Input'!AH$10:AH$310))</f>
        <v>0</v>
      </c>
      <c r="T105" s="605">
        <f ca="1">SUMIF('Sch3-Input'!$M$10:$M$501,$B105,('Sch3-Input'!AS$10:AS$310))</f>
        <v>0</v>
      </c>
      <c r="U105" s="605">
        <f ca="1">SUMIF('Sch3-Input'!$M$10:$M$501,$B105,('Sch3-Input'!AT$10:AT$310))</f>
        <v>0</v>
      </c>
      <c r="V105" s="605">
        <f ca="1">SUMIF('Sch3-Input'!$M$10:$M$501,$B105,('Sch3-Input'!AU$10:AU$310))</f>
        <v>0</v>
      </c>
      <c r="W105" s="605">
        <f ca="1">SUMIF('Sch3-Input'!$M$10:$M$501,$B105,('Sch3-Input'!AV$10:AV$310))</f>
        <v>0</v>
      </c>
      <c r="X105" s="605">
        <f ca="1">SUMIF('Sch3-Input'!$M$10:$M$501,$B105,('Sch3-Input'!AW$10:AW$310))</f>
        <v>0</v>
      </c>
      <c r="AL105" s="605">
        <f ca="1">SUMIF('Sch3-Input'!$M$10:$M$501,$B105,('Sch3-Input'!AI$10:AI$310))</f>
        <v>0</v>
      </c>
      <c r="AM105" s="605">
        <f ca="1">SUMIF('Sch3-Input'!$M$10:$M$501,$B105,('Sch3-Input'!AJ$10:AJ$310))</f>
        <v>0</v>
      </c>
      <c r="AN105" s="605">
        <f ca="1">SUMIF('Sch3-Input'!$M$10:$M$501,$B105,('Sch3-Input'!AK$10:AK$310))</f>
        <v>0</v>
      </c>
      <c r="AO105" s="605">
        <f ca="1">SUMIF('Sch3-Input'!$M$10:$M$501,$B105,('Sch3-Input'!AL$10:AL$310))</f>
        <v>0</v>
      </c>
      <c r="AP105" s="605">
        <f ca="1">SUMIF('Sch3-Input'!$M$10:$M$501,$B105,('Sch3-Input'!AM$10:AM$310))</f>
        <v>0</v>
      </c>
      <c r="AQ105" s="605">
        <f ca="1">SUMIF('Sch3-Input'!$M$10:$M$501,$B105,('Sch3-Input'!AN$10:AN$310))</f>
        <v>0</v>
      </c>
      <c r="AR105" s="605">
        <f ca="1">SUMIF('Sch3-Input'!$M$10:$M$501,$B105,('Sch3-Input'!AO$10:AO$310))</f>
        <v>0</v>
      </c>
      <c r="AS105" s="605">
        <f ca="1">SUMIF('Sch3-Input'!$M$10:$M$501,$B105,('Sch3-Input'!AP$10:AP$310))</f>
        <v>0</v>
      </c>
      <c r="AT105" s="605">
        <f ca="1">SUMIF('Sch3-Input'!$M$10:$M$501,$B105,('Sch3-Input'!AQ$10:AQ$310))</f>
        <v>0</v>
      </c>
      <c r="AU105" s="605">
        <f ca="1">SUMIF('Sch3-Input'!$M$10:$M$501,$B105,('Sch3-Input'!AR$10:AR$310))</f>
        <v>0</v>
      </c>
    </row>
    <row r="106" spans="1:47" x14ac:dyDescent="0.25">
      <c r="B106" s="233" t="str">
        <f>+'Service Cat'!E43</f>
        <v>Aids and Appliances</v>
      </c>
      <c r="C106" s="594">
        <f ca="1">SUMIF('Sch3-Input'!$M$10:$M$501,$B106,('Sch3-Input'!P$10:P$310))</f>
        <v>0</v>
      </c>
      <c r="D106" s="594">
        <f ca="1">SUMIF('Sch3-Input'!$M$10:$M$501,$B106,('Sch3-Input'!Q$10:Q$310))</f>
        <v>0</v>
      </c>
      <c r="E106" s="594">
        <f ca="1">SUMIF('Sch3-Input'!$M$10:$M$501,$B106,('Sch3-Input'!R$10:R$310))</f>
        <v>0</v>
      </c>
      <c r="F106" s="594">
        <f ca="1">SUMIF('Sch3-Input'!$M$10:$M$501,$B106,('Sch3-Input'!S$10:S$310))</f>
        <v>0</v>
      </c>
      <c r="G106" s="594">
        <f ca="1">SUMIF('Sch3-Input'!$M$10:$M$501,$B106,('Sch3-Input'!T$10:T$310))</f>
        <v>0</v>
      </c>
      <c r="H106" s="594">
        <f ca="1">SUMIF('Sch3-Input'!$M$10:$M$501,$B106,('Sch3-Input'!U$10:U$310))</f>
        <v>0</v>
      </c>
      <c r="I106" s="594">
        <f ca="1">SUMIF('Sch3-Input'!$M$10:$M$501,$B106,('Sch3-Input'!W$10:W$310))</f>
        <v>0</v>
      </c>
      <c r="J106" s="594">
        <f ca="1">SUMIF('Sch3-Input'!$M$10:$M$501,$B106,('Sch3-Input'!X$10:X$310))</f>
        <v>0</v>
      </c>
      <c r="K106" s="594">
        <f ca="1">SUMIF('Sch3-Input'!$M$10:$M$501,$B106,('Sch3-Input'!Y$10:Y$310))</f>
        <v>0</v>
      </c>
      <c r="L106" s="594">
        <f ca="1">SUMIF('Sch3-Input'!$M$10:$M$501,$B106,('Sch3-Input'!Z$10:Z$310))</f>
        <v>0</v>
      </c>
      <c r="M106" s="594">
        <f ca="1">SUMIF('Sch3-Input'!$M$10:$M$501,$B106,('Sch3-Input'!AA$10:AA$310))</f>
        <v>0</v>
      </c>
      <c r="N106" s="594">
        <f ca="1">SUMIF('Sch3-Input'!$M$10:$M$501,$B106,('Sch3-Input'!AB$10:AB$310))</f>
        <v>0</v>
      </c>
      <c r="O106" s="594">
        <f ca="1">SUMIF('Sch3-Input'!$M$10:$M$501,$B106,('Sch3-Input'!AC$10:AC$310))</f>
        <v>0</v>
      </c>
      <c r="P106" s="594">
        <f ca="1">SUMIF('Sch3-Input'!$M$10:$M$501,$B106,('Sch3-Input'!AD$10:AD$310))</f>
        <v>0</v>
      </c>
      <c r="Q106" s="605">
        <f ca="1">SUMIF('Sch3-Input'!$M$10:$M$501,$B106,('Sch3-Input'!AF$10:AF$310))</f>
        <v>0</v>
      </c>
      <c r="R106" s="605">
        <f ca="1">SUMIF('Sch3-Input'!$M$10:$M$501,$B106,('Sch3-Input'!AG$10:AG$310))</f>
        <v>0</v>
      </c>
      <c r="S106" s="605">
        <f ca="1">SUMIF('Sch3-Input'!$M$10:$M$501,$B106,('Sch3-Input'!AH$10:AH$310))</f>
        <v>0</v>
      </c>
      <c r="T106" s="605">
        <f ca="1">SUMIF('Sch3-Input'!$M$10:$M$501,$B106,('Sch3-Input'!AS$10:AS$310))</f>
        <v>0</v>
      </c>
      <c r="U106" s="605">
        <f ca="1">SUMIF('Sch3-Input'!$M$10:$M$501,$B106,('Sch3-Input'!AT$10:AT$310))</f>
        <v>0</v>
      </c>
      <c r="V106" s="605">
        <f ca="1">SUMIF('Sch3-Input'!$M$10:$M$501,$B106,('Sch3-Input'!AU$10:AU$310))</f>
        <v>0</v>
      </c>
      <c r="W106" s="605">
        <f ca="1">SUMIF('Sch3-Input'!$M$10:$M$501,$B106,('Sch3-Input'!AV$10:AV$310))</f>
        <v>0</v>
      </c>
      <c r="X106" s="605">
        <f ca="1">SUMIF('Sch3-Input'!$M$10:$M$501,$B106,('Sch3-Input'!AW$10:AW$310))</f>
        <v>0</v>
      </c>
      <c r="AL106" s="605">
        <f ca="1">SUMIF('Sch3-Input'!$M$10:$M$501,$B106,('Sch3-Input'!AI$10:AI$310))</f>
        <v>0</v>
      </c>
      <c r="AM106" s="605">
        <f ca="1">SUMIF('Sch3-Input'!$M$10:$M$501,$B106,('Sch3-Input'!AJ$10:AJ$310))</f>
        <v>0</v>
      </c>
      <c r="AN106" s="605">
        <f ca="1">SUMIF('Sch3-Input'!$M$10:$M$501,$B106,('Sch3-Input'!AK$10:AK$310))</f>
        <v>0</v>
      </c>
      <c r="AO106" s="605">
        <f ca="1">SUMIF('Sch3-Input'!$M$10:$M$501,$B106,('Sch3-Input'!AL$10:AL$310))</f>
        <v>0</v>
      </c>
      <c r="AP106" s="605">
        <f ca="1">SUMIF('Sch3-Input'!$M$10:$M$501,$B106,('Sch3-Input'!AM$10:AM$310))</f>
        <v>0</v>
      </c>
      <c r="AQ106" s="605">
        <f ca="1">SUMIF('Sch3-Input'!$M$10:$M$501,$B106,('Sch3-Input'!AN$10:AN$310))</f>
        <v>0</v>
      </c>
      <c r="AR106" s="605">
        <f ca="1">SUMIF('Sch3-Input'!$M$10:$M$501,$B106,('Sch3-Input'!AO$10:AO$310))</f>
        <v>0</v>
      </c>
      <c r="AS106" s="605">
        <f ca="1">SUMIF('Sch3-Input'!$M$10:$M$501,$B106,('Sch3-Input'!AP$10:AP$310))</f>
        <v>0</v>
      </c>
      <c r="AT106" s="605">
        <f ca="1">SUMIF('Sch3-Input'!$M$10:$M$501,$B106,('Sch3-Input'!AQ$10:AQ$310))</f>
        <v>0</v>
      </c>
      <c r="AU106" s="605">
        <f ca="1">SUMIF('Sch3-Input'!$M$10:$M$501,$B106,('Sch3-Input'!AR$10:AR$310))</f>
        <v>0</v>
      </c>
    </row>
    <row r="107" spans="1:47" x14ac:dyDescent="0.25">
      <c r="B107" s="233" t="str">
        <f>+'Service Cat'!E44</f>
        <v>Assistive Technology</v>
      </c>
      <c r="C107" s="594">
        <f ca="1">SUMIF('Sch3-Input'!$M$10:$M$501,$B107,('Sch3-Input'!P$10:P$310))</f>
        <v>0</v>
      </c>
      <c r="D107" s="594">
        <f ca="1">SUMIF('Sch3-Input'!$M$10:$M$501,$B107,('Sch3-Input'!Q$10:Q$310))</f>
        <v>0</v>
      </c>
      <c r="E107" s="594">
        <f ca="1">SUMIF('Sch3-Input'!$M$10:$M$501,$B107,('Sch3-Input'!R$10:R$310))</f>
        <v>0</v>
      </c>
      <c r="F107" s="594">
        <f ca="1">SUMIF('Sch3-Input'!$M$10:$M$501,$B107,('Sch3-Input'!S$10:S$310))</f>
        <v>0</v>
      </c>
      <c r="G107" s="594">
        <f ca="1">SUMIF('Sch3-Input'!$M$10:$M$501,$B107,('Sch3-Input'!T$10:T$310))</f>
        <v>0</v>
      </c>
      <c r="H107" s="594">
        <f ca="1">SUMIF('Sch3-Input'!$M$10:$M$501,$B107,('Sch3-Input'!U$10:U$310))</f>
        <v>0</v>
      </c>
      <c r="I107" s="594">
        <f ca="1">SUMIF('Sch3-Input'!$M$10:$M$501,$B107,('Sch3-Input'!W$10:W$310))</f>
        <v>0</v>
      </c>
      <c r="J107" s="594">
        <f ca="1">SUMIF('Sch3-Input'!$M$10:$M$501,$B107,('Sch3-Input'!X$10:X$310))</f>
        <v>0</v>
      </c>
      <c r="K107" s="594">
        <f ca="1">SUMIF('Sch3-Input'!$M$10:$M$501,$B107,('Sch3-Input'!Y$10:Y$310))</f>
        <v>0</v>
      </c>
      <c r="L107" s="594">
        <f ca="1">SUMIF('Sch3-Input'!$M$10:$M$501,$B107,('Sch3-Input'!Z$10:Z$310))</f>
        <v>0</v>
      </c>
      <c r="M107" s="594">
        <f ca="1">SUMIF('Sch3-Input'!$M$10:$M$501,$B107,('Sch3-Input'!AA$10:AA$310))</f>
        <v>0</v>
      </c>
      <c r="N107" s="594">
        <f ca="1">SUMIF('Sch3-Input'!$M$10:$M$501,$B107,('Sch3-Input'!AB$10:AB$310))</f>
        <v>0</v>
      </c>
      <c r="O107" s="594">
        <f ca="1">SUMIF('Sch3-Input'!$M$10:$M$501,$B107,('Sch3-Input'!AC$10:AC$310))</f>
        <v>0</v>
      </c>
      <c r="P107" s="594">
        <f ca="1">SUMIF('Sch3-Input'!$M$10:$M$501,$B107,('Sch3-Input'!AD$10:AD$310))</f>
        <v>0</v>
      </c>
      <c r="Q107" s="605">
        <f ca="1">SUMIF('Sch3-Input'!$M$10:$M$501,$B107,('Sch3-Input'!AF$10:AF$310))</f>
        <v>0</v>
      </c>
      <c r="R107" s="605">
        <f ca="1">SUMIF('Sch3-Input'!$M$10:$M$501,$B107,('Sch3-Input'!AG$10:AG$310))</f>
        <v>0</v>
      </c>
      <c r="S107" s="605">
        <f ca="1">SUMIF('Sch3-Input'!$M$10:$M$501,$B107,('Sch3-Input'!AH$10:AH$310))</f>
        <v>0</v>
      </c>
      <c r="T107" s="605">
        <f ca="1">SUMIF('Sch3-Input'!$M$10:$M$501,$B107,('Sch3-Input'!AS$10:AS$310))</f>
        <v>0</v>
      </c>
      <c r="U107" s="605">
        <f ca="1">SUMIF('Sch3-Input'!$M$10:$M$501,$B107,('Sch3-Input'!AT$10:AT$310))</f>
        <v>0</v>
      </c>
      <c r="V107" s="605">
        <f ca="1">SUMIF('Sch3-Input'!$M$10:$M$501,$B107,('Sch3-Input'!AU$10:AU$310))</f>
        <v>0</v>
      </c>
      <c r="W107" s="605">
        <f ca="1">SUMIF('Sch3-Input'!$M$10:$M$501,$B107,('Sch3-Input'!AV$10:AV$310))</f>
        <v>0</v>
      </c>
      <c r="X107" s="605">
        <f ca="1">SUMIF('Sch3-Input'!$M$10:$M$501,$B107,('Sch3-Input'!AW$10:AW$310))</f>
        <v>0</v>
      </c>
      <c r="AL107" s="605">
        <f ca="1">SUMIF('Sch3-Input'!$M$10:$M$501,$B107,('Sch3-Input'!AI$10:AI$310))</f>
        <v>0</v>
      </c>
      <c r="AM107" s="605">
        <f ca="1">SUMIF('Sch3-Input'!$M$10:$M$501,$B107,('Sch3-Input'!AJ$10:AJ$310))</f>
        <v>0</v>
      </c>
      <c r="AN107" s="605">
        <f ca="1">SUMIF('Sch3-Input'!$M$10:$M$501,$B107,('Sch3-Input'!AK$10:AK$310))</f>
        <v>0</v>
      </c>
      <c r="AO107" s="605">
        <f ca="1">SUMIF('Sch3-Input'!$M$10:$M$501,$B107,('Sch3-Input'!AL$10:AL$310))</f>
        <v>0</v>
      </c>
      <c r="AP107" s="605">
        <f ca="1">SUMIF('Sch3-Input'!$M$10:$M$501,$B107,('Sch3-Input'!AM$10:AM$310))</f>
        <v>0</v>
      </c>
      <c r="AQ107" s="605">
        <f ca="1">SUMIF('Sch3-Input'!$M$10:$M$501,$B107,('Sch3-Input'!AN$10:AN$310))</f>
        <v>0</v>
      </c>
      <c r="AR107" s="605">
        <f ca="1">SUMIF('Sch3-Input'!$M$10:$M$501,$B107,('Sch3-Input'!AO$10:AO$310))</f>
        <v>0</v>
      </c>
      <c r="AS107" s="605">
        <f ca="1">SUMIF('Sch3-Input'!$M$10:$M$501,$B107,('Sch3-Input'!AP$10:AP$310))</f>
        <v>0</v>
      </c>
      <c r="AT107" s="605">
        <f ca="1">SUMIF('Sch3-Input'!$M$10:$M$501,$B107,('Sch3-Input'!AQ$10:AQ$310))</f>
        <v>0</v>
      </c>
      <c r="AU107" s="605">
        <f ca="1">SUMIF('Sch3-Input'!$M$10:$M$501,$B107,('Sch3-Input'!AR$10:AR$310))</f>
        <v>0</v>
      </c>
    </row>
    <row r="108" spans="1:47" x14ac:dyDescent="0.25">
      <c r="B108" s="233" t="str">
        <f>+'Service Cat'!E45</f>
        <v>Other</v>
      </c>
      <c r="C108" s="594">
        <f ca="1">SUMIF('Sch3-Input'!$M$10:$M$501,$B108,('Sch3-Input'!P$10:P$310))</f>
        <v>0</v>
      </c>
      <c r="D108" s="594">
        <f ca="1">SUMIF('Sch3-Input'!$M$10:$M$501,$B108,('Sch3-Input'!Q$10:Q$310))</f>
        <v>0</v>
      </c>
      <c r="E108" s="594">
        <f ca="1">SUMIF('Sch3-Input'!$M$10:$M$501,$B108,('Sch3-Input'!R$10:R$310))</f>
        <v>0</v>
      </c>
      <c r="F108" s="594">
        <f ca="1">SUMIF('Sch3-Input'!$M$10:$M$501,$B108,('Sch3-Input'!S$10:S$310))</f>
        <v>0</v>
      </c>
      <c r="G108" s="594">
        <f ca="1">SUMIF('Sch3-Input'!$M$10:$M$501,$B108,('Sch3-Input'!T$10:T$310))</f>
        <v>0</v>
      </c>
      <c r="H108" s="594">
        <f ca="1">SUMIF('Sch3-Input'!$M$10:$M$501,$B108,('Sch3-Input'!U$10:U$310))</f>
        <v>0</v>
      </c>
      <c r="I108" s="594">
        <f ca="1">SUMIF('Sch3-Input'!$M$10:$M$501,$B108,('Sch3-Input'!W$10:W$310))</f>
        <v>0</v>
      </c>
      <c r="J108" s="594">
        <f ca="1">SUMIF('Sch3-Input'!$M$10:$M$501,$B108,('Sch3-Input'!X$10:X$310))</f>
        <v>0</v>
      </c>
      <c r="K108" s="594">
        <f ca="1">SUMIF('Sch3-Input'!$M$10:$M$501,$B108,('Sch3-Input'!Y$10:Y$310))</f>
        <v>0</v>
      </c>
      <c r="L108" s="594">
        <f ca="1">SUMIF('Sch3-Input'!$M$10:$M$501,$B108,('Sch3-Input'!Z$10:Z$310))</f>
        <v>0</v>
      </c>
      <c r="M108" s="594">
        <f ca="1">SUMIF('Sch3-Input'!$M$10:$M$501,$B108,('Sch3-Input'!AA$10:AA$310))</f>
        <v>0</v>
      </c>
      <c r="N108" s="594">
        <f ca="1">SUMIF('Sch3-Input'!$M$10:$M$501,$B108,('Sch3-Input'!AB$10:AB$310))</f>
        <v>0</v>
      </c>
      <c r="O108" s="594">
        <f ca="1">SUMIF('Sch3-Input'!$M$10:$M$501,$B108,('Sch3-Input'!AC$10:AC$310))</f>
        <v>0</v>
      </c>
      <c r="P108" s="594">
        <f ca="1">SUMIF('Sch3-Input'!$M$10:$M$501,$B108,('Sch3-Input'!AD$10:AD$310))</f>
        <v>0</v>
      </c>
      <c r="Q108" s="605">
        <f ca="1">SUMIF('Sch3-Input'!$M$10:$M$501,$B108,('Sch3-Input'!AF$10:AF$310))</f>
        <v>0</v>
      </c>
      <c r="R108" s="605">
        <f ca="1">SUMIF('Sch3-Input'!$M$10:$M$501,$B108,('Sch3-Input'!AG$10:AG$310))</f>
        <v>0</v>
      </c>
      <c r="S108" s="605">
        <f ca="1">SUMIF('Sch3-Input'!$M$10:$M$501,$B108,('Sch3-Input'!AH$10:AH$310))</f>
        <v>0</v>
      </c>
      <c r="T108" s="605">
        <f ca="1">SUMIF('Sch3-Input'!$M$10:$M$501,$B108,('Sch3-Input'!AS$10:AS$310))</f>
        <v>0</v>
      </c>
      <c r="U108" s="605">
        <f ca="1">SUMIF('Sch3-Input'!$M$10:$M$501,$B108,('Sch3-Input'!AT$10:AT$310))</f>
        <v>0</v>
      </c>
      <c r="V108" s="605">
        <f ca="1">SUMIF('Sch3-Input'!$M$10:$M$501,$B108,('Sch3-Input'!AU$10:AU$310))</f>
        <v>0</v>
      </c>
      <c r="W108" s="605">
        <f ca="1">SUMIF('Sch3-Input'!$M$10:$M$501,$B108,('Sch3-Input'!AV$10:AV$310))</f>
        <v>0</v>
      </c>
      <c r="X108" s="605">
        <f ca="1">SUMIF('Sch3-Input'!$M$10:$M$501,$B108,('Sch3-Input'!AW$10:AW$310))</f>
        <v>0</v>
      </c>
      <c r="AL108" s="605">
        <f ca="1">SUMIF('Sch3-Input'!$M$10:$M$501,$B108,('Sch3-Input'!AI$10:AI$310))</f>
        <v>0</v>
      </c>
      <c r="AM108" s="605">
        <f ca="1">SUMIF('Sch3-Input'!$M$10:$M$501,$B108,('Sch3-Input'!AJ$10:AJ$310))</f>
        <v>0</v>
      </c>
      <c r="AN108" s="605">
        <f ca="1">SUMIF('Sch3-Input'!$M$10:$M$501,$B108,('Sch3-Input'!AK$10:AK$310))</f>
        <v>0</v>
      </c>
      <c r="AO108" s="605">
        <f ca="1">SUMIF('Sch3-Input'!$M$10:$M$501,$B108,('Sch3-Input'!AL$10:AL$310))</f>
        <v>0</v>
      </c>
      <c r="AP108" s="605">
        <f ca="1">SUMIF('Sch3-Input'!$M$10:$M$501,$B108,('Sch3-Input'!AM$10:AM$310))</f>
        <v>0</v>
      </c>
      <c r="AQ108" s="605">
        <f ca="1">SUMIF('Sch3-Input'!$M$10:$M$501,$B108,('Sch3-Input'!AN$10:AN$310))</f>
        <v>0</v>
      </c>
      <c r="AR108" s="605">
        <f ca="1">SUMIF('Sch3-Input'!$M$10:$M$501,$B108,('Sch3-Input'!AO$10:AO$310))</f>
        <v>0</v>
      </c>
      <c r="AS108" s="605">
        <f ca="1">SUMIF('Sch3-Input'!$M$10:$M$501,$B108,('Sch3-Input'!AP$10:AP$310))</f>
        <v>0</v>
      </c>
      <c r="AT108" s="605">
        <f ca="1">SUMIF('Sch3-Input'!$M$10:$M$501,$B108,('Sch3-Input'!AQ$10:AQ$310))</f>
        <v>0</v>
      </c>
      <c r="AU108" s="605">
        <f ca="1">SUMIF('Sch3-Input'!$M$10:$M$501,$B108,('Sch3-Input'!AR$10:AR$310))</f>
        <v>0</v>
      </c>
    </row>
    <row r="109" spans="1:47" s="600" customFormat="1" x14ac:dyDescent="0.25">
      <c r="A109" s="29"/>
      <c r="B109" s="613" t="s">
        <v>1061</v>
      </c>
      <c r="C109" s="614">
        <f ca="1">SUM(C101:C108)</f>
        <v>0</v>
      </c>
      <c r="D109" s="614">
        <f ca="1">SUM(D101:D108)</f>
        <v>0</v>
      </c>
      <c r="E109" s="614">
        <f t="shared" ref="E109:X109" ca="1" si="20">SUM(E101:E108)</f>
        <v>0</v>
      </c>
      <c r="F109" s="614">
        <f t="shared" ca="1" si="20"/>
        <v>0</v>
      </c>
      <c r="G109" s="614">
        <f t="shared" ca="1" si="20"/>
        <v>0</v>
      </c>
      <c r="H109" s="614">
        <f t="shared" ca="1" si="20"/>
        <v>0</v>
      </c>
      <c r="I109" s="614">
        <f t="shared" ca="1" si="20"/>
        <v>0</v>
      </c>
      <c r="J109" s="614">
        <f t="shared" ca="1" si="20"/>
        <v>0</v>
      </c>
      <c r="K109" s="614">
        <f t="shared" ca="1" si="20"/>
        <v>0</v>
      </c>
      <c r="L109" s="614">
        <f t="shared" ca="1" si="20"/>
        <v>0</v>
      </c>
      <c r="M109" s="614">
        <f t="shared" ca="1" si="20"/>
        <v>0</v>
      </c>
      <c r="N109" s="614">
        <f t="shared" ca="1" si="20"/>
        <v>0</v>
      </c>
      <c r="O109" s="614">
        <f t="shared" ca="1" si="20"/>
        <v>0</v>
      </c>
      <c r="P109" s="614">
        <f t="shared" ca="1" si="20"/>
        <v>0</v>
      </c>
      <c r="Q109" s="615">
        <f t="shared" ca="1" si="20"/>
        <v>0</v>
      </c>
      <c r="R109" s="615">
        <f t="shared" ca="1" si="20"/>
        <v>0</v>
      </c>
      <c r="S109" s="615">
        <f t="shared" ca="1" si="20"/>
        <v>0</v>
      </c>
      <c r="T109" s="615">
        <f t="shared" ca="1" si="20"/>
        <v>0</v>
      </c>
      <c r="U109" s="615">
        <f t="shared" ca="1" si="20"/>
        <v>0</v>
      </c>
      <c r="V109" s="615">
        <f t="shared" ca="1" si="20"/>
        <v>0</v>
      </c>
      <c r="W109" s="615">
        <f t="shared" ca="1" si="20"/>
        <v>0</v>
      </c>
      <c r="X109" s="615">
        <f t="shared" ca="1" si="20"/>
        <v>0</v>
      </c>
      <c r="AD109" s="601"/>
      <c r="AE109" s="601"/>
      <c r="AF109" s="601"/>
      <c r="AJ109" s="793"/>
      <c r="AK109" s="805"/>
      <c r="AL109" s="615">
        <f t="shared" ref="AL109:AU109" ca="1" si="21">SUM(AL101:AL108)</f>
        <v>0</v>
      </c>
      <c r="AM109" s="615">
        <f t="shared" ca="1" si="21"/>
        <v>0</v>
      </c>
      <c r="AN109" s="615">
        <f t="shared" ca="1" si="21"/>
        <v>0</v>
      </c>
      <c r="AO109" s="615">
        <f t="shared" ca="1" si="21"/>
        <v>0</v>
      </c>
      <c r="AP109" s="615">
        <f t="shared" ca="1" si="21"/>
        <v>0</v>
      </c>
      <c r="AQ109" s="615">
        <f t="shared" ca="1" si="21"/>
        <v>0</v>
      </c>
      <c r="AR109" s="615">
        <f t="shared" ca="1" si="21"/>
        <v>0</v>
      </c>
      <c r="AS109" s="615">
        <f t="shared" ca="1" si="21"/>
        <v>0</v>
      </c>
      <c r="AT109" s="615">
        <f t="shared" ca="1" si="21"/>
        <v>0</v>
      </c>
      <c r="AU109" s="615">
        <f t="shared" ca="1" si="21"/>
        <v>0</v>
      </c>
    </row>
    <row r="110" spans="1:47" s="655" customFormat="1" ht="25.5" customHeight="1" x14ac:dyDescent="0.25">
      <c r="A110" s="653"/>
      <c r="B110" s="712" t="str">
        <f ca="1">IF(AC110=0,"","If numbers appear in this row there are errors in Programme Detail")</f>
        <v/>
      </c>
      <c r="C110" s="656" t="str">
        <f ca="1">IF(C109=C66,"",C109-C66)</f>
        <v/>
      </c>
      <c r="D110" s="656" t="str">
        <f ca="1">IF(D109=D66,"",D109-D66)</f>
        <v/>
      </c>
      <c r="E110" s="656" t="str">
        <f t="shared" ref="E110:X110" ca="1" si="22">IF(E109=E66,"",E109-E66)</f>
        <v/>
      </c>
      <c r="F110" s="656" t="str">
        <f t="shared" ca="1" si="22"/>
        <v/>
      </c>
      <c r="G110" s="656" t="str">
        <f t="shared" ca="1" si="22"/>
        <v/>
      </c>
      <c r="H110" s="656" t="str">
        <f t="shared" ca="1" si="22"/>
        <v/>
      </c>
      <c r="I110" s="656" t="str">
        <f t="shared" ca="1" si="22"/>
        <v/>
      </c>
      <c r="J110" s="656" t="str">
        <f t="shared" ca="1" si="22"/>
        <v/>
      </c>
      <c r="K110" s="656" t="str">
        <f t="shared" ca="1" si="22"/>
        <v/>
      </c>
      <c r="L110" s="656" t="str">
        <f t="shared" ca="1" si="22"/>
        <v/>
      </c>
      <c r="M110" s="656" t="str">
        <f t="shared" ca="1" si="22"/>
        <v/>
      </c>
      <c r="N110" s="656" t="str">
        <f t="shared" ca="1" si="22"/>
        <v/>
      </c>
      <c r="O110" s="656" t="str">
        <f t="shared" ca="1" si="22"/>
        <v/>
      </c>
      <c r="P110" s="656" t="str">
        <f t="shared" ca="1" si="22"/>
        <v/>
      </c>
      <c r="Q110" s="656" t="str">
        <f t="shared" ca="1" si="22"/>
        <v/>
      </c>
      <c r="R110" s="656" t="str">
        <f t="shared" ca="1" si="22"/>
        <v/>
      </c>
      <c r="S110" s="656" t="str">
        <f t="shared" ca="1" si="22"/>
        <v/>
      </c>
      <c r="T110" s="656" t="str">
        <f t="shared" ca="1" si="22"/>
        <v/>
      </c>
      <c r="U110" s="656" t="str">
        <f t="shared" ca="1" si="22"/>
        <v/>
      </c>
      <c r="V110" s="656" t="str">
        <f t="shared" ca="1" si="22"/>
        <v/>
      </c>
      <c r="W110" s="656" t="str">
        <f t="shared" ca="1" si="22"/>
        <v/>
      </c>
      <c r="X110" s="656" t="str">
        <f t="shared" ca="1" si="22"/>
        <v/>
      </c>
      <c r="Y110" s="711" t="e">
        <f>SUM(#REF!)</f>
        <v>#REF!</v>
      </c>
      <c r="AC110" s="711">
        <f ca="1">SUM(C110:X110)</f>
        <v>0</v>
      </c>
      <c r="AD110" s="656"/>
      <c r="AE110" s="656"/>
      <c r="AF110" s="656"/>
      <c r="AJ110" s="794"/>
      <c r="AK110" s="806"/>
      <c r="AL110" s="656" t="str">
        <f t="shared" ref="AL110:AU110" ca="1" si="23">IF(AL109=AL66,"",AL109-AL66)</f>
        <v/>
      </c>
      <c r="AM110" s="656" t="str">
        <f t="shared" ca="1" si="23"/>
        <v/>
      </c>
      <c r="AN110" s="656" t="str">
        <f t="shared" ca="1" si="23"/>
        <v/>
      </c>
      <c r="AO110" s="656" t="str">
        <f t="shared" ca="1" si="23"/>
        <v/>
      </c>
      <c r="AP110" s="656" t="str">
        <f t="shared" ca="1" si="23"/>
        <v/>
      </c>
      <c r="AQ110" s="656" t="str">
        <f t="shared" ca="1" si="23"/>
        <v/>
      </c>
      <c r="AR110" s="656" t="str">
        <f t="shared" ca="1" si="23"/>
        <v/>
      </c>
      <c r="AS110" s="656" t="str">
        <f t="shared" ca="1" si="23"/>
        <v/>
      </c>
      <c r="AT110" s="656" t="str">
        <f t="shared" ca="1" si="23"/>
        <v/>
      </c>
      <c r="AU110" s="656" t="str">
        <f t="shared" ca="1" si="23"/>
        <v/>
      </c>
    </row>
    <row r="111" spans="1:47" x14ac:dyDescent="0.25">
      <c r="B111" s="80"/>
    </row>
    <row r="113" spans="1:47" x14ac:dyDescent="0.25">
      <c r="B113" s="29" t="s">
        <v>1066</v>
      </c>
    </row>
    <row r="114" spans="1:47" ht="15" customHeight="1" x14ac:dyDescent="0.25">
      <c r="B114" s="661" t="str">
        <f>+'Service Cat'!E4</f>
        <v>Residential 7 day Community house</v>
      </c>
      <c r="C114" s="607">
        <f ca="1">SUMIF('Sch3-Input'!$M$10:$M$501,$B114,('Sch3-Input'!P$10:P$310))</f>
        <v>0</v>
      </c>
      <c r="D114" s="607">
        <f ca="1">SUMIF('Sch3-Input'!$M$10:$M$501,$B114,('Sch3-Input'!Q$10:Q$310))</f>
        <v>0</v>
      </c>
      <c r="E114" s="607">
        <f ca="1">SUMIF('Sch3-Input'!$M$10:$M$501,$B114,('Sch3-Input'!R$10:R$310))</f>
        <v>0</v>
      </c>
      <c r="F114" s="607">
        <f ca="1">SUMIF('Sch3-Input'!$M$10:$M$501,$B114,('Sch3-Input'!S$10:S$310))</f>
        <v>0</v>
      </c>
      <c r="G114" s="607">
        <f ca="1">SUMIF('Sch3-Input'!$M$10:$M$501,$B114,('Sch3-Input'!T$10:T$310))</f>
        <v>0</v>
      </c>
      <c r="H114" s="607">
        <f ca="1">SUMIF('Sch3-Input'!$M$10:$M$501,$B114,('Sch3-Input'!U$10:U$310))</f>
        <v>0</v>
      </c>
      <c r="I114" s="607">
        <f ca="1">SUMIF('Sch3-Input'!$M$10:$M$501,$B114,('Sch3-Input'!W$10:W$310))</f>
        <v>0</v>
      </c>
      <c r="J114" s="607">
        <f ca="1">SUMIF('Sch3-Input'!$M$10:$M$501,$B114,('Sch3-Input'!X$10:X$310))</f>
        <v>0</v>
      </c>
      <c r="K114" s="607">
        <f ca="1">SUMIF('Sch3-Input'!$M$10:$M$501,$B114,('Sch3-Input'!Y$10:Y$310))</f>
        <v>0</v>
      </c>
      <c r="L114" s="607">
        <f ca="1">SUMIF('Sch3-Input'!$M$10:$M$501,$B114,('Sch3-Input'!Z$10:Z$310))</f>
        <v>0</v>
      </c>
      <c r="M114" s="607">
        <f ca="1">SUMIF('Sch3-Input'!$M$10:$M$501,$B114,('Sch3-Input'!AA$10:AA$310))</f>
        <v>0</v>
      </c>
      <c r="N114" s="607">
        <f ca="1">SUMIF('Sch3-Input'!$M$10:$M$501,$B114,('Sch3-Input'!AB$10:AB$310))</f>
        <v>0</v>
      </c>
      <c r="O114" s="607">
        <f ca="1">SUMIF('Sch3-Input'!$M$10:$M$501,$B114,('Sch3-Input'!AC$10:AC$310))</f>
        <v>0</v>
      </c>
      <c r="P114" s="607">
        <f ca="1">SUMIF('Sch3-Input'!$M$10:$M$501,$B114,('Sch3-Input'!AD$10:AD$310))</f>
        <v>0</v>
      </c>
      <c r="Q114" s="608">
        <f ca="1">SUMIF('Sch3-Input'!$M$10:$M$501,$B114,('Sch3-Input'!AF$10:AF$310))</f>
        <v>0</v>
      </c>
      <c r="R114" s="608">
        <f ca="1">SUMIF('Sch3-Input'!$M$10:$M$501,$B114,('Sch3-Input'!AG$10:AG$310))</f>
        <v>0</v>
      </c>
      <c r="S114" s="608">
        <f ca="1">SUMIF('Sch3-Input'!$M$10:$M$501,$B114,('Sch3-Input'!AH$10:AH$310))</f>
        <v>0</v>
      </c>
      <c r="T114" s="608">
        <f ca="1">SUMIF('Sch3-Input'!$M$10:$M$501,$B114,('Sch3-Input'!AS$10:AS$310))</f>
        <v>0</v>
      </c>
      <c r="U114" s="608">
        <f ca="1">SUMIF('Sch3-Input'!$M$10:$M$501,$B114,('Sch3-Input'!AT$10:AT$310))</f>
        <v>0</v>
      </c>
      <c r="V114" s="608">
        <f ca="1">SUMIF('Sch3-Input'!$M$10:$M$501,$B114,('Sch3-Input'!AU$10:AU$310))</f>
        <v>0</v>
      </c>
      <c r="W114" s="608">
        <f ca="1">SUMIF('Sch3-Input'!$M$10:$M$501,$B114,('Sch3-Input'!AV$10:AV$310))</f>
        <v>0</v>
      </c>
      <c r="X114" s="608">
        <f ca="1">SUMIF('Sch3-Input'!$M$10:$M$501,$B114,('Sch3-Input'!AW$10:AW$310))</f>
        <v>0</v>
      </c>
      <c r="AL114" s="608">
        <f ca="1">SUMIF('Sch3-Input'!$M$10:$M$501,$B114,('Sch3-Input'!AI$10:AI$310))</f>
        <v>0</v>
      </c>
      <c r="AM114" s="608">
        <f ca="1">SUMIF('Sch3-Input'!$M$10:$M$501,$B114,('Sch3-Input'!AJ$10:AJ$310))</f>
        <v>0</v>
      </c>
      <c r="AN114" s="608">
        <f ca="1">SUMIF('Sch3-Input'!$M$10:$M$501,$B114,('Sch3-Input'!AK$10:AK$310))</f>
        <v>0</v>
      </c>
      <c r="AO114" s="608">
        <f ca="1">SUMIF('Sch3-Input'!$M$10:$M$501,$B114,('Sch3-Input'!AL$10:AL$310))</f>
        <v>0</v>
      </c>
      <c r="AP114" s="608">
        <f ca="1">SUMIF('Sch3-Input'!$M$10:$M$501,$B114,('Sch3-Input'!AM$10:AM$310))</f>
        <v>0</v>
      </c>
      <c r="AQ114" s="608">
        <f ca="1">SUMIF('Sch3-Input'!$M$10:$M$501,$B114,('Sch3-Input'!AN$10:AN$310))</f>
        <v>0</v>
      </c>
      <c r="AR114" s="608">
        <f ca="1">SUMIF('Sch3-Input'!$M$10:$M$501,$B114,('Sch3-Input'!AO$10:AO$310))</f>
        <v>0</v>
      </c>
      <c r="AS114" s="608">
        <f ca="1">SUMIF('Sch3-Input'!$M$10:$M$501,$B114,('Sch3-Input'!AP$10:AP$310))</f>
        <v>0</v>
      </c>
      <c r="AT114" s="608">
        <f ca="1">SUMIF('Sch3-Input'!$M$10:$M$501,$B114,('Sch3-Input'!AQ$10:AQ$310))</f>
        <v>0</v>
      </c>
      <c r="AU114" s="608">
        <f ca="1">SUMIF('Sch3-Input'!$M$10:$M$501,$B114,('Sch3-Input'!AR$10:AR$310))</f>
        <v>0</v>
      </c>
    </row>
    <row r="115" spans="1:47" ht="24.75" customHeight="1" x14ac:dyDescent="0.25">
      <c r="B115" s="661" t="str">
        <f>+'Service Cat'!E5</f>
        <v>Residential 7 day Institutional facility / residential centre</v>
      </c>
      <c r="C115" s="607">
        <f ca="1">SUMIF('Sch3-Input'!$M$10:$M$501,$B115,('Sch3-Input'!P$10:P$310))</f>
        <v>0</v>
      </c>
      <c r="D115" s="607">
        <f ca="1">SUMIF('Sch3-Input'!$M$10:$M$501,$B115,('Sch3-Input'!Q$10:Q$310))</f>
        <v>0</v>
      </c>
      <c r="E115" s="607">
        <f ca="1">SUMIF('Sch3-Input'!$M$10:$M$501,$B115,('Sch3-Input'!R$10:R$310))</f>
        <v>0</v>
      </c>
      <c r="F115" s="607">
        <f ca="1">SUMIF('Sch3-Input'!$M$10:$M$501,$B115,('Sch3-Input'!S$10:S$310))</f>
        <v>0</v>
      </c>
      <c r="G115" s="607">
        <f ca="1">SUMIF('Sch3-Input'!$M$10:$M$501,$B115,('Sch3-Input'!T$10:T$310))</f>
        <v>0</v>
      </c>
      <c r="H115" s="607">
        <f ca="1">SUMIF('Sch3-Input'!$M$10:$M$501,$B115,('Sch3-Input'!U$10:U$310))</f>
        <v>0</v>
      </c>
      <c r="I115" s="607">
        <f ca="1">SUMIF('Sch3-Input'!$M$10:$M$501,$B115,('Sch3-Input'!W$10:W$310))</f>
        <v>0</v>
      </c>
      <c r="J115" s="607">
        <f ca="1">SUMIF('Sch3-Input'!$M$10:$M$501,$B115,('Sch3-Input'!X$10:X$310))</f>
        <v>0</v>
      </c>
      <c r="K115" s="607">
        <f ca="1">SUMIF('Sch3-Input'!$M$10:$M$501,$B115,('Sch3-Input'!Y$10:Y$310))</f>
        <v>0</v>
      </c>
      <c r="L115" s="607">
        <f ca="1">SUMIF('Sch3-Input'!$M$10:$M$501,$B115,('Sch3-Input'!Z$10:Z$310))</f>
        <v>0</v>
      </c>
      <c r="M115" s="607">
        <f ca="1">SUMIF('Sch3-Input'!$M$10:$M$501,$B115,('Sch3-Input'!AA$10:AA$310))</f>
        <v>0</v>
      </c>
      <c r="N115" s="607">
        <f ca="1">SUMIF('Sch3-Input'!$M$10:$M$501,$B115,('Sch3-Input'!AB$10:AB$310))</f>
        <v>0</v>
      </c>
      <c r="O115" s="607">
        <f ca="1">SUMIF('Sch3-Input'!$M$10:$M$501,$B115,('Sch3-Input'!AC$10:AC$310))</f>
        <v>0</v>
      </c>
      <c r="P115" s="607">
        <f ca="1">SUMIF('Sch3-Input'!$M$10:$M$501,$B115,('Sch3-Input'!AD$10:AD$310))</f>
        <v>0</v>
      </c>
      <c r="Q115" s="608">
        <f ca="1">SUMIF('Sch3-Input'!$M$10:$M$501,$B115,('Sch3-Input'!AF$10:AF$310))</f>
        <v>0</v>
      </c>
      <c r="R115" s="608">
        <f ca="1">SUMIF('Sch3-Input'!$M$10:$M$501,$B115,('Sch3-Input'!AG$10:AG$310))</f>
        <v>0</v>
      </c>
      <c r="S115" s="608">
        <f ca="1">SUMIF('Sch3-Input'!$M$10:$M$501,$B115,('Sch3-Input'!AH$10:AH$310))</f>
        <v>0</v>
      </c>
      <c r="T115" s="608">
        <f ca="1">SUMIF('Sch3-Input'!$M$10:$M$501,$B115,('Sch3-Input'!AS$10:AS$310))</f>
        <v>0</v>
      </c>
      <c r="U115" s="608">
        <f ca="1">SUMIF('Sch3-Input'!$M$10:$M$501,$B115,('Sch3-Input'!AT$10:AT$310))</f>
        <v>0</v>
      </c>
      <c r="V115" s="608">
        <f ca="1">SUMIF('Sch3-Input'!$M$10:$M$501,$B115,('Sch3-Input'!AU$10:AU$310))</f>
        <v>0</v>
      </c>
      <c r="W115" s="608">
        <f ca="1">SUMIF('Sch3-Input'!$M$10:$M$501,$B115,('Sch3-Input'!AV$10:AV$310))</f>
        <v>0</v>
      </c>
      <c r="X115" s="608">
        <f ca="1">SUMIF('Sch3-Input'!$M$10:$M$501,$B115,('Sch3-Input'!AW$10:AW$310))</f>
        <v>0</v>
      </c>
      <c r="AL115" s="608">
        <f ca="1">SUMIF('Sch3-Input'!$M$10:$M$501,$B115,('Sch3-Input'!AI$10:AI$310))</f>
        <v>0</v>
      </c>
      <c r="AM115" s="608">
        <f ca="1">SUMIF('Sch3-Input'!$M$10:$M$501,$B115,('Sch3-Input'!AJ$10:AJ$310))</f>
        <v>0</v>
      </c>
      <c r="AN115" s="608">
        <f ca="1">SUMIF('Sch3-Input'!$M$10:$M$501,$B115,('Sch3-Input'!AK$10:AK$310))</f>
        <v>0</v>
      </c>
      <c r="AO115" s="608">
        <f ca="1">SUMIF('Sch3-Input'!$M$10:$M$501,$B115,('Sch3-Input'!AL$10:AL$310))</f>
        <v>0</v>
      </c>
      <c r="AP115" s="608">
        <f ca="1">SUMIF('Sch3-Input'!$M$10:$M$501,$B115,('Sch3-Input'!AM$10:AM$310))</f>
        <v>0</v>
      </c>
      <c r="AQ115" s="608">
        <f ca="1">SUMIF('Sch3-Input'!$M$10:$M$501,$B115,('Sch3-Input'!AN$10:AN$310))</f>
        <v>0</v>
      </c>
      <c r="AR115" s="608">
        <f ca="1">SUMIF('Sch3-Input'!$M$10:$M$501,$B115,('Sch3-Input'!AO$10:AO$310))</f>
        <v>0</v>
      </c>
      <c r="AS115" s="608">
        <f ca="1">SUMIF('Sch3-Input'!$M$10:$M$501,$B115,('Sch3-Input'!AP$10:AP$310))</f>
        <v>0</v>
      </c>
      <c r="AT115" s="608">
        <f ca="1">SUMIF('Sch3-Input'!$M$10:$M$501,$B115,('Sch3-Input'!AQ$10:AQ$310))</f>
        <v>0</v>
      </c>
      <c r="AU115" s="608">
        <f ca="1">SUMIF('Sch3-Input'!$M$10:$M$501,$B115,('Sch3-Input'!AR$10:AR$310))</f>
        <v>0</v>
      </c>
    </row>
    <row r="116" spans="1:47" ht="25.5" customHeight="1" x14ac:dyDescent="0.25">
      <c r="B116" s="661" t="str">
        <f>+'Service Cat'!E6</f>
        <v>Residential 7 day Nursing Home (full cost placement)</v>
      </c>
      <c r="C116" s="607">
        <f ca="1">SUMIF('Sch3-Input'!$M$10:$M$501,$B116,('Sch3-Input'!P$10:P$310))</f>
        <v>0</v>
      </c>
      <c r="D116" s="607">
        <f ca="1">SUMIF('Sch3-Input'!$M$10:$M$501,$B116,('Sch3-Input'!Q$10:Q$310))</f>
        <v>0</v>
      </c>
      <c r="E116" s="607">
        <f ca="1">SUMIF('Sch3-Input'!$M$10:$M$501,$B116,('Sch3-Input'!R$10:R$310))</f>
        <v>0</v>
      </c>
      <c r="F116" s="607">
        <f ca="1">SUMIF('Sch3-Input'!$M$10:$M$501,$B116,('Sch3-Input'!S$10:S$310))</f>
        <v>0</v>
      </c>
      <c r="G116" s="607">
        <f ca="1">SUMIF('Sch3-Input'!$M$10:$M$501,$B116,('Sch3-Input'!T$10:T$310))</f>
        <v>0</v>
      </c>
      <c r="H116" s="607">
        <f ca="1">SUMIF('Sch3-Input'!$M$10:$M$501,$B116,('Sch3-Input'!U$10:U$310))</f>
        <v>0</v>
      </c>
      <c r="I116" s="607">
        <f ca="1">SUMIF('Sch3-Input'!$M$10:$M$501,$B116,('Sch3-Input'!W$10:W$310))</f>
        <v>0</v>
      </c>
      <c r="J116" s="607">
        <f ca="1">SUMIF('Sch3-Input'!$M$10:$M$501,$B116,('Sch3-Input'!X$10:X$310))</f>
        <v>0</v>
      </c>
      <c r="K116" s="607">
        <f ca="1">SUMIF('Sch3-Input'!$M$10:$M$501,$B116,('Sch3-Input'!Y$10:Y$310))</f>
        <v>0</v>
      </c>
      <c r="L116" s="607">
        <f ca="1">SUMIF('Sch3-Input'!$M$10:$M$501,$B116,('Sch3-Input'!Z$10:Z$310))</f>
        <v>0</v>
      </c>
      <c r="M116" s="607">
        <f ca="1">SUMIF('Sch3-Input'!$M$10:$M$501,$B116,('Sch3-Input'!AA$10:AA$310))</f>
        <v>0</v>
      </c>
      <c r="N116" s="607">
        <f ca="1">SUMIF('Sch3-Input'!$M$10:$M$501,$B116,('Sch3-Input'!AB$10:AB$310))</f>
        <v>0</v>
      </c>
      <c r="O116" s="607">
        <f ca="1">SUMIF('Sch3-Input'!$M$10:$M$501,$B116,('Sch3-Input'!AC$10:AC$310))</f>
        <v>0</v>
      </c>
      <c r="P116" s="607">
        <f ca="1">SUMIF('Sch3-Input'!$M$10:$M$501,$B116,('Sch3-Input'!AD$10:AD$310))</f>
        <v>0</v>
      </c>
      <c r="Q116" s="608">
        <f ca="1">SUMIF('Sch3-Input'!$M$10:$M$501,$B116,('Sch3-Input'!AF$10:AF$310))</f>
        <v>0</v>
      </c>
      <c r="R116" s="608">
        <f ca="1">SUMIF('Sch3-Input'!$M$10:$M$501,$B116,('Sch3-Input'!AG$10:AG$310))</f>
        <v>0</v>
      </c>
      <c r="S116" s="608">
        <f ca="1">SUMIF('Sch3-Input'!$M$10:$M$501,$B116,('Sch3-Input'!AH$10:AH$310))</f>
        <v>0</v>
      </c>
      <c r="T116" s="608">
        <f ca="1">SUMIF('Sch3-Input'!$M$10:$M$501,$B116,('Sch3-Input'!AS$10:AS$310))</f>
        <v>0</v>
      </c>
      <c r="U116" s="608">
        <f ca="1">SUMIF('Sch3-Input'!$M$10:$M$501,$B116,('Sch3-Input'!AT$10:AT$310))</f>
        <v>0</v>
      </c>
      <c r="V116" s="608">
        <f ca="1">SUMIF('Sch3-Input'!$M$10:$M$501,$B116,('Sch3-Input'!AU$10:AU$310))</f>
        <v>0</v>
      </c>
      <c r="W116" s="608">
        <f ca="1">SUMIF('Sch3-Input'!$M$10:$M$501,$B116,('Sch3-Input'!AV$10:AV$310))</f>
        <v>0</v>
      </c>
      <c r="X116" s="608">
        <f ca="1">SUMIF('Sch3-Input'!$M$10:$M$501,$B116,('Sch3-Input'!AW$10:AW$310))</f>
        <v>0</v>
      </c>
      <c r="AL116" s="608">
        <f ca="1">SUMIF('Sch3-Input'!$M$10:$M$501,$B116,('Sch3-Input'!AI$10:AI$310))</f>
        <v>0</v>
      </c>
      <c r="AM116" s="608">
        <f ca="1">SUMIF('Sch3-Input'!$M$10:$M$501,$B116,('Sch3-Input'!AJ$10:AJ$310))</f>
        <v>0</v>
      </c>
      <c r="AN116" s="608">
        <f ca="1">SUMIF('Sch3-Input'!$M$10:$M$501,$B116,('Sch3-Input'!AK$10:AK$310))</f>
        <v>0</v>
      </c>
      <c r="AO116" s="608">
        <f ca="1">SUMIF('Sch3-Input'!$M$10:$M$501,$B116,('Sch3-Input'!AL$10:AL$310))</f>
        <v>0</v>
      </c>
      <c r="AP116" s="608">
        <f ca="1">SUMIF('Sch3-Input'!$M$10:$M$501,$B116,('Sch3-Input'!AM$10:AM$310))</f>
        <v>0</v>
      </c>
      <c r="AQ116" s="608">
        <f ca="1">SUMIF('Sch3-Input'!$M$10:$M$501,$B116,('Sch3-Input'!AN$10:AN$310))</f>
        <v>0</v>
      </c>
      <c r="AR116" s="608">
        <f ca="1">SUMIF('Sch3-Input'!$M$10:$M$501,$B116,('Sch3-Input'!AO$10:AO$310))</f>
        <v>0</v>
      </c>
      <c r="AS116" s="608">
        <f ca="1">SUMIF('Sch3-Input'!$M$10:$M$501,$B116,('Sch3-Input'!AP$10:AP$310))</f>
        <v>0</v>
      </c>
      <c r="AT116" s="608">
        <f ca="1">SUMIF('Sch3-Input'!$M$10:$M$501,$B116,('Sch3-Input'!AQ$10:AQ$310))</f>
        <v>0</v>
      </c>
      <c r="AU116" s="608">
        <f ca="1">SUMIF('Sch3-Input'!$M$10:$M$501,$B116,('Sch3-Input'!AR$10:AR$310))</f>
        <v>0</v>
      </c>
    </row>
    <row r="117" spans="1:47" x14ac:dyDescent="0.25">
      <c r="B117" s="705" t="str">
        <f>+'Service Cat'!E7</f>
        <v>Residential 7 day Home Sharing</v>
      </c>
      <c r="C117" s="607">
        <f ca="1">SUMIF('Sch3-Input'!$M$10:$M$501,$B117,('Sch3-Input'!P$10:P$310))</f>
        <v>0</v>
      </c>
      <c r="D117" s="607">
        <f ca="1">SUMIF('Sch3-Input'!$M$10:$M$501,$B117,('Sch3-Input'!Q$10:Q$310))</f>
        <v>0</v>
      </c>
      <c r="E117" s="607">
        <f ca="1">SUMIF('Sch3-Input'!$M$10:$M$501,$B117,('Sch3-Input'!R$10:R$310))</f>
        <v>0</v>
      </c>
      <c r="F117" s="607">
        <f ca="1">SUMIF('Sch3-Input'!$M$10:$M$501,$B117,('Sch3-Input'!S$10:S$310))</f>
        <v>0</v>
      </c>
      <c r="G117" s="607">
        <f ca="1">SUMIF('Sch3-Input'!$M$10:$M$501,$B117,('Sch3-Input'!T$10:T$310))</f>
        <v>0</v>
      </c>
      <c r="H117" s="607">
        <f ca="1">SUMIF('Sch3-Input'!$M$10:$M$501,$B117,('Sch3-Input'!U$10:U$310))</f>
        <v>0</v>
      </c>
      <c r="I117" s="607">
        <f ca="1">SUMIF('Sch3-Input'!$M$10:$M$501,$B117,('Sch3-Input'!W$10:W$310))</f>
        <v>0</v>
      </c>
      <c r="J117" s="607">
        <f ca="1">SUMIF('Sch3-Input'!$M$10:$M$501,$B117,('Sch3-Input'!X$10:X$310))</f>
        <v>0</v>
      </c>
      <c r="K117" s="607">
        <f ca="1">SUMIF('Sch3-Input'!$M$10:$M$501,$B117,('Sch3-Input'!Y$10:Y$310))</f>
        <v>0</v>
      </c>
      <c r="L117" s="607">
        <f ca="1">SUMIF('Sch3-Input'!$M$10:$M$501,$B117,('Sch3-Input'!Z$10:Z$310))</f>
        <v>0</v>
      </c>
      <c r="M117" s="607">
        <f ca="1">SUMIF('Sch3-Input'!$M$10:$M$501,$B117,('Sch3-Input'!AA$10:AA$310))</f>
        <v>0</v>
      </c>
      <c r="N117" s="607">
        <f ca="1">SUMIF('Sch3-Input'!$M$10:$M$501,$B117,('Sch3-Input'!AB$10:AB$310))</f>
        <v>0</v>
      </c>
      <c r="O117" s="607">
        <f ca="1">SUMIF('Sch3-Input'!$M$10:$M$501,$B117,('Sch3-Input'!AC$10:AC$310))</f>
        <v>0</v>
      </c>
      <c r="P117" s="607">
        <f ca="1">SUMIF('Sch3-Input'!$M$10:$M$501,$B117,('Sch3-Input'!AD$10:AD$310))</f>
        <v>0</v>
      </c>
      <c r="Q117" s="608">
        <f ca="1">SUMIF('Sch3-Input'!$M$10:$M$501,$B117,('Sch3-Input'!AF$10:AF$310))</f>
        <v>0</v>
      </c>
      <c r="R117" s="608">
        <f ca="1">SUMIF('Sch3-Input'!$M$10:$M$501,$B117,('Sch3-Input'!AG$10:AG$310))</f>
        <v>0</v>
      </c>
      <c r="S117" s="608">
        <f ca="1">SUMIF('Sch3-Input'!$M$10:$M$501,$B117,('Sch3-Input'!AH$10:AH$310))</f>
        <v>0</v>
      </c>
      <c r="T117" s="608">
        <f ca="1">SUMIF('Sch3-Input'!$M$10:$M$501,$B117,('Sch3-Input'!AS$10:AS$310))</f>
        <v>0</v>
      </c>
      <c r="U117" s="608">
        <f ca="1">SUMIF('Sch3-Input'!$M$10:$M$501,$B117,('Sch3-Input'!AT$10:AT$310))</f>
        <v>0</v>
      </c>
      <c r="V117" s="608">
        <f ca="1">SUMIF('Sch3-Input'!$M$10:$M$501,$B117,('Sch3-Input'!AU$10:AU$310))</f>
        <v>0</v>
      </c>
      <c r="W117" s="608">
        <f ca="1">SUMIF('Sch3-Input'!$M$10:$M$501,$B117,('Sch3-Input'!AV$10:AV$310))</f>
        <v>0</v>
      </c>
      <c r="X117" s="608">
        <f ca="1">SUMIF('Sch3-Input'!$M$10:$M$501,$B117,('Sch3-Input'!AW$10:AW$310))</f>
        <v>0</v>
      </c>
      <c r="AL117" s="608">
        <f ca="1">SUMIF('Sch3-Input'!$M$10:$M$501,$B117,('Sch3-Input'!AI$10:AI$310))</f>
        <v>0</v>
      </c>
      <c r="AM117" s="608">
        <f ca="1">SUMIF('Sch3-Input'!$M$10:$M$501,$B117,('Sch3-Input'!AJ$10:AJ$310))</f>
        <v>0</v>
      </c>
      <c r="AN117" s="608">
        <f ca="1">SUMIF('Sch3-Input'!$M$10:$M$501,$B117,('Sch3-Input'!AK$10:AK$310))</f>
        <v>0</v>
      </c>
      <c r="AO117" s="608">
        <f ca="1">SUMIF('Sch3-Input'!$M$10:$M$501,$B117,('Sch3-Input'!AL$10:AL$310))</f>
        <v>0</v>
      </c>
      <c r="AP117" s="608">
        <f ca="1">SUMIF('Sch3-Input'!$M$10:$M$501,$B117,('Sch3-Input'!AM$10:AM$310))</f>
        <v>0</v>
      </c>
      <c r="AQ117" s="608">
        <f ca="1">SUMIF('Sch3-Input'!$M$10:$M$501,$B117,('Sch3-Input'!AN$10:AN$310))</f>
        <v>0</v>
      </c>
      <c r="AR117" s="608">
        <f ca="1">SUMIF('Sch3-Input'!$M$10:$M$501,$B117,('Sch3-Input'!AO$10:AO$310))</f>
        <v>0</v>
      </c>
      <c r="AS117" s="608">
        <f ca="1">SUMIF('Sch3-Input'!$M$10:$M$501,$B117,('Sch3-Input'!AP$10:AP$310))</f>
        <v>0</v>
      </c>
      <c r="AT117" s="608">
        <f ca="1">SUMIF('Sch3-Input'!$M$10:$M$501,$B117,('Sch3-Input'!AQ$10:AQ$310))</f>
        <v>0</v>
      </c>
      <c r="AU117" s="608">
        <f ca="1">SUMIF('Sch3-Input'!$M$10:$M$501,$B117,('Sch3-Input'!AR$10:AR$310))</f>
        <v>0</v>
      </c>
    </row>
    <row r="118" spans="1:47" x14ac:dyDescent="0.25">
      <c r="B118" s="661" t="str">
        <f>+'Service Cat'!E8</f>
        <v>Residential 7 day Other</v>
      </c>
      <c r="C118" s="607">
        <f ca="1">SUMIF('Sch3-Input'!$M$10:$M$501,$B118,('Sch3-Input'!P$10:P$310))</f>
        <v>0</v>
      </c>
      <c r="D118" s="607">
        <f ca="1">SUMIF('Sch3-Input'!$M$10:$M$501,$B118,('Sch3-Input'!Q$10:Q$310))</f>
        <v>0</v>
      </c>
      <c r="E118" s="607">
        <f ca="1">SUMIF('Sch3-Input'!$M$10:$M$501,$B118,('Sch3-Input'!R$10:R$310))</f>
        <v>0</v>
      </c>
      <c r="F118" s="607">
        <f ca="1">SUMIF('Sch3-Input'!$M$10:$M$501,$B118,('Sch3-Input'!S$10:S$310))</f>
        <v>0</v>
      </c>
      <c r="G118" s="607">
        <f ca="1">SUMIF('Sch3-Input'!$M$10:$M$501,$B118,('Sch3-Input'!T$10:T$310))</f>
        <v>0</v>
      </c>
      <c r="H118" s="607">
        <f ca="1">SUMIF('Sch3-Input'!$M$10:$M$501,$B118,('Sch3-Input'!U$10:U$310))</f>
        <v>0</v>
      </c>
      <c r="I118" s="607">
        <f ca="1">SUMIF('Sch3-Input'!$M$10:$M$501,$B118,('Sch3-Input'!W$10:W$310))</f>
        <v>0</v>
      </c>
      <c r="J118" s="607">
        <f ca="1">SUMIF('Sch3-Input'!$M$10:$M$501,$B118,('Sch3-Input'!X$10:X$310))</f>
        <v>0</v>
      </c>
      <c r="K118" s="607">
        <f ca="1">SUMIF('Sch3-Input'!$M$10:$M$501,$B118,('Sch3-Input'!Y$10:Y$310))</f>
        <v>0</v>
      </c>
      <c r="L118" s="607">
        <f ca="1">SUMIF('Sch3-Input'!$M$10:$M$501,$B118,('Sch3-Input'!Z$10:Z$310))</f>
        <v>0</v>
      </c>
      <c r="M118" s="607">
        <f ca="1">SUMIF('Sch3-Input'!$M$10:$M$501,$B118,('Sch3-Input'!AA$10:AA$310))</f>
        <v>0</v>
      </c>
      <c r="N118" s="607">
        <f ca="1">SUMIF('Sch3-Input'!$M$10:$M$501,$B118,('Sch3-Input'!AB$10:AB$310))</f>
        <v>0</v>
      </c>
      <c r="O118" s="607">
        <f ca="1">SUMIF('Sch3-Input'!$M$10:$M$501,$B118,('Sch3-Input'!AC$10:AC$310))</f>
        <v>0</v>
      </c>
      <c r="P118" s="607">
        <f ca="1">SUMIF('Sch3-Input'!$M$10:$M$501,$B118,('Sch3-Input'!AD$10:AD$310))</f>
        <v>0</v>
      </c>
      <c r="Q118" s="608">
        <f ca="1">SUMIF('Sch3-Input'!$M$10:$M$501,$B118,('Sch3-Input'!AF$10:AF$310))</f>
        <v>0</v>
      </c>
      <c r="R118" s="608">
        <f ca="1">SUMIF('Sch3-Input'!$M$10:$M$501,$B118,('Sch3-Input'!AG$10:AG$310))</f>
        <v>0</v>
      </c>
      <c r="S118" s="608">
        <f ca="1">SUMIF('Sch3-Input'!$M$10:$M$501,$B118,('Sch3-Input'!AH$10:AH$310))</f>
        <v>0</v>
      </c>
      <c r="T118" s="608">
        <f ca="1">SUMIF('Sch3-Input'!$M$10:$M$501,$B118,('Sch3-Input'!AS$10:AS$310))</f>
        <v>0</v>
      </c>
      <c r="U118" s="608">
        <f ca="1">SUMIF('Sch3-Input'!$M$10:$M$501,$B118,('Sch3-Input'!AT$10:AT$310))</f>
        <v>0</v>
      </c>
      <c r="V118" s="608">
        <f ca="1">SUMIF('Sch3-Input'!$M$10:$M$501,$B118,('Sch3-Input'!AU$10:AU$310))</f>
        <v>0</v>
      </c>
      <c r="W118" s="608">
        <f ca="1">SUMIF('Sch3-Input'!$M$10:$M$501,$B118,('Sch3-Input'!AV$10:AV$310))</f>
        <v>0</v>
      </c>
      <c r="X118" s="608">
        <f ca="1">SUMIF('Sch3-Input'!$M$10:$M$501,$B118,('Sch3-Input'!AW$10:AW$310))</f>
        <v>0</v>
      </c>
      <c r="AL118" s="608">
        <f ca="1">SUMIF('Sch3-Input'!$M$10:$M$501,$B118,('Sch3-Input'!AI$10:AI$310))</f>
        <v>0</v>
      </c>
      <c r="AM118" s="608">
        <f ca="1">SUMIF('Sch3-Input'!$M$10:$M$501,$B118,('Sch3-Input'!AJ$10:AJ$310))</f>
        <v>0</v>
      </c>
      <c r="AN118" s="608">
        <f ca="1">SUMIF('Sch3-Input'!$M$10:$M$501,$B118,('Sch3-Input'!AK$10:AK$310))</f>
        <v>0</v>
      </c>
      <c r="AO118" s="608">
        <f ca="1">SUMIF('Sch3-Input'!$M$10:$M$501,$B118,('Sch3-Input'!AL$10:AL$310))</f>
        <v>0</v>
      </c>
      <c r="AP118" s="608">
        <f ca="1">SUMIF('Sch3-Input'!$M$10:$M$501,$B118,('Sch3-Input'!AM$10:AM$310))</f>
        <v>0</v>
      </c>
      <c r="AQ118" s="608">
        <f ca="1">SUMIF('Sch3-Input'!$M$10:$M$501,$B118,('Sch3-Input'!AN$10:AN$310))</f>
        <v>0</v>
      </c>
      <c r="AR118" s="608">
        <f ca="1">SUMIF('Sch3-Input'!$M$10:$M$501,$B118,('Sch3-Input'!AO$10:AO$310))</f>
        <v>0</v>
      </c>
      <c r="AS118" s="608">
        <f ca="1">SUMIF('Sch3-Input'!$M$10:$M$501,$B118,('Sch3-Input'!AP$10:AP$310))</f>
        <v>0</v>
      </c>
      <c r="AT118" s="608">
        <f ca="1">SUMIF('Sch3-Input'!$M$10:$M$501,$B118,('Sch3-Input'!AQ$10:AQ$310))</f>
        <v>0</v>
      </c>
      <c r="AU118" s="608">
        <f ca="1">SUMIF('Sch3-Input'!$M$10:$M$501,$B118,('Sch3-Input'!AR$10:AR$310))</f>
        <v>0</v>
      </c>
    </row>
    <row r="119" spans="1:47" ht="12" customHeight="1" x14ac:dyDescent="0.25">
      <c r="B119" s="661" t="str">
        <f>+'Service Cat'!E9</f>
        <v>Residential 5 day Community house</v>
      </c>
      <c r="C119" s="607">
        <f ca="1">SUMIF('Sch3-Input'!$M$10:$M$501,$B119,('Sch3-Input'!P$10:P$310))</f>
        <v>0</v>
      </c>
      <c r="D119" s="607">
        <f ca="1">SUMIF('Sch3-Input'!$M$10:$M$501,$B119,('Sch3-Input'!Q$10:Q$310))</f>
        <v>0</v>
      </c>
      <c r="E119" s="607">
        <f ca="1">SUMIF('Sch3-Input'!$M$10:$M$501,$B119,('Sch3-Input'!R$10:R$310))</f>
        <v>0</v>
      </c>
      <c r="F119" s="607">
        <f ca="1">SUMIF('Sch3-Input'!$M$10:$M$501,$B119,('Sch3-Input'!S$10:S$310))</f>
        <v>0</v>
      </c>
      <c r="G119" s="607">
        <f ca="1">SUMIF('Sch3-Input'!$M$10:$M$501,$B119,('Sch3-Input'!T$10:T$310))</f>
        <v>0</v>
      </c>
      <c r="H119" s="607">
        <f ca="1">SUMIF('Sch3-Input'!$M$10:$M$501,$B119,('Sch3-Input'!U$10:U$310))</f>
        <v>0</v>
      </c>
      <c r="I119" s="607">
        <f ca="1">SUMIF('Sch3-Input'!$M$10:$M$501,$B119,('Sch3-Input'!W$10:W$310))</f>
        <v>0</v>
      </c>
      <c r="J119" s="607">
        <f ca="1">SUMIF('Sch3-Input'!$M$10:$M$501,$B119,('Sch3-Input'!X$10:X$310))</f>
        <v>0</v>
      </c>
      <c r="K119" s="607">
        <f ca="1">SUMIF('Sch3-Input'!$M$10:$M$501,$B119,('Sch3-Input'!Y$10:Y$310))</f>
        <v>0</v>
      </c>
      <c r="L119" s="607">
        <f ca="1">SUMIF('Sch3-Input'!$M$10:$M$501,$B119,('Sch3-Input'!Z$10:Z$310))</f>
        <v>0</v>
      </c>
      <c r="M119" s="607">
        <f ca="1">SUMIF('Sch3-Input'!$M$10:$M$501,$B119,('Sch3-Input'!AA$10:AA$310))</f>
        <v>0</v>
      </c>
      <c r="N119" s="607">
        <f ca="1">SUMIF('Sch3-Input'!$M$10:$M$501,$B119,('Sch3-Input'!AB$10:AB$310))</f>
        <v>0</v>
      </c>
      <c r="O119" s="607">
        <f ca="1">SUMIF('Sch3-Input'!$M$10:$M$501,$B119,('Sch3-Input'!AC$10:AC$310))</f>
        <v>0</v>
      </c>
      <c r="P119" s="607">
        <f ca="1">SUMIF('Sch3-Input'!$M$10:$M$501,$B119,('Sch3-Input'!AD$10:AD$310))</f>
        <v>0</v>
      </c>
      <c r="Q119" s="608">
        <f ca="1">SUMIF('Sch3-Input'!$M$10:$M$501,$B119,('Sch3-Input'!AF$10:AF$310))</f>
        <v>0</v>
      </c>
      <c r="R119" s="608">
        <f ca="1">SUMIF('Sch3-Input'!$M$10:$M$501,$B119,('Sch3-Input'!AG$10:AG$310))</f>
        <v>0</v>
      </c>
      <c r="S119" s="608">
        <f ca="1">SUMIF('Sch3-Input'!$M$10:$M$501,$B119,('Sch3-Input'!AH$10:AH$310))</f>
        <v>0</v>
      </c>
      <c r="T119" s="608">
        <f ca="1">SUMIF('Sch3-Input'!$M$10:$M$501,$B119,('Sch3-Input'!AS$10:AS$310))</f>
        <v>0</v>
      </c>
      <c r="U119" s="608">
        <f ca="1">SUMIF('Sch3-Input'!$M$10:$M$501,$B119,('Sch3-Input'!AT$10:AT$310))</f>
        <v>0</v>
      </c>
      <c r="V119" s="608">
        <f ca="1">SUMIF('Sch3-Input'!$M$10:$M$501,$B119,('Sch3-Input'!AU$10:AU$310))</f>
        <v>0</v>
      </c>
      <c r="W119" s="608">
        <f ca="1">SUMIF('Sch3-Input'!$M$10:$M$501,$B119,('Sch3-Input'!AV$10:AV$310))</f>
        <v>0</v>
      </c>
      <c r="X119" s="608">
        <f ca="1">SUMIF('Sch3-Input'!$M$10:$M$501,$B119,('Sch3-Input'!AW$10:AW$310))</f>
        <v>0</v>
      </c>
      <c r="AL119" s="608">
        <f ca="1">SUMIF('Sch3-Input'!$M$10:$M$501,$B119,('Sch3-Input'!AI$10:AI$310))</f>
        <v>0</v>
      </c>
      <c r="AM119" s="608">
        <f ca="1">SUMIF('Sch3-Input'!$M$10:$M$501,$B119,('Sch3-Input'!AJ$10:AJ$310))</f>
        <v>0</v>
      </c>
      <c r="AN119" s="608">
        <f ca="1">SUMIF('Sch3-Input'!$M$10:$M$501,$B119,('Sch3-Input'!AK$10:AK$310))</f>
        <v>0</v>
      </c>
      <c r="AO119" s="608">
        <f ca="1">SUMIF('Sch3-Input'!$M$10:$M$501,$B119,('Sch3-Input'!AL$10:AL$310))</f>
        <v>0</v>
      </c>
      <c r="AP119" s="608">
        <f ca="1">SUMIF('Sch3-Input'!$M$10:$M$501,$B119,('Sch3-Input'!AM$10:AM$310))</f>
        <v>0</v>
      </c>
      <c r="AQ119" s="608">
        <f ca="1">SUMIF('Sch3-Input'!$M$10:$M$501,$B119,('Sch3-Input'!AN$10:AN$310))</f>
        <v>0</v>
      </c>
      <c r="AR119" s="608">
        <f ca="1">SUMIF('Sch3-Input'!$M$10:$M$501,$B119,('Sch3-Input'!AO$10:AO$310))</f>
        <v>0</v>
      </c>
      <c r="AS119" s="608">
        <f ca="1">SUMIF('Sch3-Input'!$M$10:$M$501,$B119,('Sch3-Input'!AP$10:AP$310))</f>
        <v>0</v>
      </c>
      <c r="AT119" s="608">
        <f ca="1">SUMIF('Sch3-Input'!$M$10:$M$501,$B119,('Sch3-Input'!AQ$10:AQ$310))</f>
        <v>0</v>
      </c>
      <c r="AU119" s="608">
        <f ca="1">SUMIF('Sch3-Input'!$M$10:$M$501,$B119,('Sch3-Input'!AR$10:AR$310))</f>
        <v>0</v>
      </c>
    </row>
    <row r="120" spans="1:47" ht="28.5" customHeight="1" x14ac:dyDescent="0.25">
      <c r="B120" s="661" t="str">
        <f>+'Service Cat'!E10</f>
        <v>Residential 5 day Institutional facility / residential centre</v>
      </c>
      <c r="C120" s="607">
        <f ca="1">SUMIF('Sch3-Input'!$M$10:$M$501,$B120,('Sch3-Input'!P$10:P$310))</f>
        <v>0</v>
      </c>
      <c r="D120" s="607">
        <f ca="1">SUMIF('Sch3-Input'!$M$10:$M$501,$B120,('Sch3-Input'!Q$10:Q$310))</f>
        <v>0</v>
      </c>
      <c r="E120" s="607">
        <f ca="1">SUMIF('Sch3-Input'!$M$10:$M$501,$B120,('Sch3-Input'!R$10:R$310))</f>
        <v>0</v>
      </c>
      <c r="F120" s="607">
        <f ca="1">SUMIF('Sch3-Input'!$M$10:$M$501,$B120,('Sch3-Input'!S$10:S$310))</f>
        <v>0</v>
      </c>
      <c r="G120" s="607">
        <f ca="1">SUMIF('Sch3-Input'!$M$10:$M$501,$B120,('Sch3-Input'!T$10:T$310))</f>
        <v>0</v>
      </c>
      <c r="H120" s="607">
        <f ca="1">SUMIF('Sch3-Input'!$M$10:$M$501,$B120,('Sch3-Input'!U$10:U$310))</f>
        <v>0</v>
      </c>
      <c r="I120" s="607">
        <f ca="1">SUMIF('Sch3-Input'!$M$10:$M$501,$B120,('Sch3-Input'!W$10:W$310))</f>
        <v>0</v>
      </c>
      <c r="J120" s="607">
        <f ca="1">SUMIF('Sch3-Input'!$M$10:$M$501,$B120,('Sch3-Input'!X$10:X$310))</f>
        <v>0</v>
      </c>
      <c r="K120" s="607">
        <f ca="1">SUMIF('Sch3-Input'!$M$10:$M$501,$B120,('Sch3-Input'!Y$10:Y$310))</f>
        <v>0</v>
      </c>
      <c r="L120" s="607">
        <f ca="1">SUMIF('Sch3-Input'!$M$10:$M$501,$B120,('Sch3-Input'!Z$10:Z$310))</f>
        <v>0</v>
      </c>
      <c r="M120" s="607">
        <f ca="1">SUMIF('Sch3-Input'!$M$10:$M$501,$B120,('Sch3-Input'!AA$10:AA$310))</f>
        <v>0</v>
      </c>
      <c r="N120" s="607">
        <f ca="1">SUMIF('Sch3-Input'!$M$10:$M$501,$B120,('Sch3-Input'!AB$10:AB$310))</f>
        <v>0</v>
      </c>
      <c r="O120" s="607">
        <f ca="1">SUMIF('Sch3-Input'!$M$10:$M$501,$B120,('Sch3-Input'!AC$10:AC$310))</f>
        <v>0</v>
      </c>
      <c r="P120" s="607">
        <f ca="1">SUMIF('Sch3-Input'!$M$10:$M$501,$B120,('Sch3-Input'!AD$10:AD$310))</f>
        <v>0</v>
      </c>
      <c r="Q120" s="608">
        <f ca="1">SUMIF('Sch3-Input'!$M$10:$M$501,$B120,('Sch3-Input'!AF$10:AF$310))</f>
        <v>0</v>
      </c>
      <c r="R120" s="608">
        <f ca="1">SUMIF('Sch3-Input'!$M$10:$M$501,$B120,('Sch3-Input'!AG$10:AG$310))</f>
        <v>0</v>
      </c>
      <c r="S120" s="608">
        <f ca="1">SUMIF('Sch3-Input'!$M$10:$M$501,$B120,('Sch3-Input'!AH$10:AH$310))</f>
        <v>0</v>
      </c>
      <c r="T120" s="608">
        <f ca="1">SUMIF('Sch3-Input'!$M$10:$M$501,$B120,('Sch3-Input'!AS$10:AS$310))</f>
        <v>0</v>
      </c>
      <c r="U120" s="608">
        <f ca="1">SUMIF('Sch3-Input'!$M$10:$M$501,$B120,('Sch3-Input'!AT$10:AT$310))</f>
        <v>0</v>
      </c>
      <c r="V120" s="608">
        <f ca="1">SUMIF('Sch3-Input'!$M$10:$M$501,$B120,('Sch3-Input'!AU$10:AU$310))</f>
        <v>0</v>
      </c>
      <c r="W120" s="608">
        <f ca="1">SUMIF('Sch3-Input'!$M$10:$M$501,$B120,('Sch3-Input'!AV$10:AV$310))</f>
        <v>0</v>
      </c>
      <c r="X120" s="608">
        <f ca="1">SUMIF('Sch3-Input'!$M$10:$M$501,$B120,('Sch3-Input'!AW$10:AW$310))</f>
        <v>0</v>
      </c>
      <c r="AL120" s="608">
        <f ca="1">SUMIF('Sch3-Input'!$M$10:$M$501,$B120,('Sch3-Input'!AI$10:AI$310))</f>
        <v>0</v>
      </c>
      <c r="AM120" s="608">
        <f ca="1">SUMIF('Sch3-Input'!$M$10:$M$501,$B120,('Sch3-Input'!AJ$10:AJ$310))</f>
        <v>0</v>
      </c>
      <c r="AN120" s="608">
        <f ca="1">SUMIF('Sch3-Input'!$M$10:$M$501,$B120,('Sch3-Input'!AK$10:AK$310))</f>
        <v>0</v>
      </c>
      <c r="AO120" s="608">
        <f ca="1">SUMIF('Sch3-Input'!$M$10:$M$501,$B120,('Sch3-Input'!AL$10:AL$310))</f>
        <v>0</v>
      </c>
      <c r="AP120" s="608">
        <f ca="1">SUMIF('Sch3-Input'!$M$10:$M$501,$B120,('Sch3-Input'!AM$10:AM$310))</f>
        <v>0</v>
      </c>
      <c r="AQ120" s="608">
        <f ca="1">SUMIF('Sch3-Input'!$M$10:$M$501,$B120,('Sch3-Input'!AN$10:AN$310))</f>
        <v>0</v>
      </c>
      <c r="AR120" s="608">
        <f ca="1">SUMIF('Sch3-Input'!$M$10:$M$501,$B120,('Sch3-Input'!AO$10:AO$310))</f>
        <v>0</v>
      </c>
      <c r="AS120" s="608">
        <f ca="1">SUMIF('Sch3-Input'!$M$10:$M$501,$B120,('Sch3-Input'!AP$10:AP$310))</f>
        <v>0</v>
      </c>
      <c r="AT120" s="608">
        <f ca="1">SUMIF('Sch3-Input'!$M$10:$M$501,$B120,('Sch3-Input'!AQ$10:AQ$310))</f>
        <v>0</v>
      </c>
      <c r="AU120" s="608">
        <f ca="1">SUMIF('Sch3-Input'!$M$10:$M$501,$B120,('Sch3-Input'!AR$10:AR$310))</f>
        <v>0</v>
      </c>
    </row>
    <row r="121" spans="1:47" x14ac:dyDescent="0.25">
      <c r="B121" s="705" t="str">
        <f>+'Service Cat'!E11</f>
        <v>Residential 5 day Home Sharing</v>
      </c>
      <c r="C121" s="607">
        <f ca="1">SUMIF('Sch3-Input'!$M$10:$M$501,$B121,('Sch3-Input'!P$10:P$310))</f>
        <v>0</v>
      </c>
      <c r="D121" s="607">
        <f ca="1">SUMIF('Sch3-Input'!$M$10:$M$501,$B121,('Sch3-Input'!Q$10:Q$310))</f>
        <v>0</v>
      </c>
      <c r="E121" s="607">
        <f ca="1">SUMIF('Sch3-Input'!$M$10:$M$501,$B121,('Sch3-Input'!R$10:R$310))</f>
        <v>0</v>
      </c>
      <c r="F121" s="607">
        <f ca="1">SUMIF('Sch3-Input'!$M$10:$M$501,$B121,('Sch3-Input'!S$10:S$310))</f>
        <v>0</v>
      </c>
      <c r="G121" s="607">
        <f ca="1">SUMIF('Sch3-Input'!$M$10:$M$501,$B121,('Sch3-Input'!T$10:T$310))</f>
        <v>0</v>
      </c>
      <c r="H121" s="607">
        <f ca="1">SUMIF('Sch3-Input'!$M$10:$M$501,$B121,('Sch3-Input'!U$10:U$310))</f>
        <v>0</v>
      </c>
      <c r="I121" s="607">
        <f ca="1">SUMIF('Sch3-Input'!$M$10:$M$501,$B121,('Sch3-Input'!W$10:W$310))</f>
        <v>0</v>
      </c>
      <c r="J121" s="607">
        <f ca="1">SUMIF('Sch3-Input'!$M$10:$M$501,$B121,('Sch3-Input'!X$10:X$310))</f>
        <v>0</v>
      </c>
      <c r="K121" s="607">
        <f ca="1">SUMIF('Sch3-Input'!$M$10:$M$501,$B121,('Sch3-Input'!Y$10:Y$310))</f>
        <v>0</v>
      </c>
      <c r="L121" s="607">
        <f ca="1">SUMIF('Sch3-Input'!$M$10:$M$501,$B121,('Sch3-Input'!Z$10:Z$310))</f>
        <v>0</v>
      </c>
      <c r="M121" s="607">
        <f ca="1">SUMIF('Sch3-Input'!$M$10:$M$501,$B121,('Sch3-Input'!AA$10:AA$310))</f>
        <v>0</v>
      </c>
      <c r="N121" s="607">
        <f ca="1">SUMIF('Sch3-Input'!$M$10:$M$501,$B121,('Sch3-Input'!AB$10:AB$310))</f>
        <v>0</v>
      </c>
      <c r="O121" s="607">
        <f ca="1">SUMIF('Sch3-Input'!$M$10:$M$501,$B121,('Sch3-Input'!AC$10:AC$310))</f>
        <v>0</v>
      </c>
      <c r="P121" s="607">
        <f ca="1">SUMIF('Sch3-Input'!$M$10:$M$501,$B121,('Sch3-Input'!AD$10:AD$310))</f>
        <v>0</v>
      </c>
      <c r="Q121" s="608">
        <f ca="1">SUMIF('Sch3-Input'!$M$10:$M$501,$B121,('Sch3-Input'!AF$10:AF$310))</f>
        <v>0</v>
      </c>
      <c r="R121" s="608">
        <f ca="1">SUMIF('Sch3-Input'!$M$10:$M$501,$B121,('Sch3-Input'!AG$10:AG$310))</f>
        <v>0</v>
      </c>
      <c r="S121" s="608">
        <f ca="1">SUMIF('Sch3-Input'!$M$10:$M$501,$B121,('Sch3-Input'!AH$10:AH$310))</f>
        <v>0</v>
      </c>
      <c r="T121" s="608">
        <f ca="1">SUMIF('Sch3-Input'!$M$10:$M$501,$B121,('Sch3-Input'!AS$10:AS$310))</f>
        <v>0</v>
      </c>
      <c r="U121" s="608">
        <f ca="1">SUMIF('Sch3-Input'!$M$10:$M$501,$B121,('Sch3-Input'!AT$10:AT$310))</f>
        <v>0</v>
      </c>
      <c r="V121" s="608">
        <f ca="1">SUMIF('Sch3-Input'!$M$10:$M$501,$B121,('Sch3-Input'!AU$10:AU$310))</f>
        <v>0</v>
      </c>
      <c r="W121" s="608">
        <f ca="1">SUMIF('Sch3-Input'!$M$10:$M$501,$B121,('Sch3-Input'!AV$10:AV$310))</f>
        <v>0</v>
      </c>
      <c r="X121" s="608">
        <f ca="1">SUMIF('Sch3-Input'!$M$10:$M$501,$B121,('Sch3-Input'!AW$10:AW$310))</f>
        <v>0</v>
      </c>
      <c r="AL121" s="608">
        <f ca="1">SUMIF('Sch3-Input'!$M$10:$M$501,$B121,('Sch3-Input'!AI$10:AI$310))</f>
        <v>0</v>
      </c>
      <c r="AM121" s="608">
        <f ca="1">SUMIF('Sch3-Input'!$M$10:$M$501,$B121,('Sch3-Input'!AJ$10:AJ$310))</f>
        <v>0</v>
      </c>
      <c r="AN121" s="608">
        <f ca="1">SUMIF('Sch3-Input'!$M$10:$M$501,$B121,('Sch3-Input'!AK$10:AK$310))</f>
        <v>0</v>
      </c>
      <c r="AO121" s="608">
        <f ca="1">SUMIF('Sch3-Input'!$M$10:$M$501,$B121,('Sch3-Input'!AL$10:AL$310))</f>
        <v>0</v>
      </c>
      <c r="AP121" s="608">
        <f ca="1">SUMIF('Sch3-Input'!$M$10:$M$501,$B121,('Sch3-Input'!AM$10:AM$310))</f>
        <v>0</v>
      </c>
      <c r="AQ121" s="608">
        <f ca="1">SUMIF('Sch3-Input'!$M$10:$M$501,$B121,('Sch3-Input'!AN$10:AN$310))</f>
        <v>0</v>
      </c>
      <c r="AR121" s="608">
        <f ca="1">SUMIF('Sch3-Input'!$M$10:$M$501,$B121,('Sch3-Input'!AO$10:AO$310))</f>
        <v>0</v>
      </c>
      <c r="AS121" s="608">
        <f ca="1">SUMIF('Sch3-Input'!$M$10:$M$501,$B121,('Sch3-Input'!AP$10:AP$310))</f>
        <v>0</v>
      </c>
      <c r="AT121" s="608">
        <f ca="1">SUMIF('Sch3-Input'!$M$10:$M$501,$B121,('Sch3-Input'!AQ$10:AQ$310))</f>
        <v>0</v>
      </c>
      <c r="AU121" s="608">
        <f ca="1">SUMIF('Sch3-Input'!$M$10:$M$501,$B121,('Sch3-Input'!AR$10:AR$310))</f>
        <v>0</v>
      </c>
    </row>
    <row r="122" spans="1:47" x14ac:dyDescent="0.25">
      <c r="B122" s="661" t="str">
        <f>+'Service Cat'!E12</f>
        <v>Residential 5 day Other</v>
      </c>
      <c r="C122" s="607">
        <f ca="1">SUMIF('Sch3-Input'!$M$10:$M$501,$B122,('Sch3-Input'!P$10:P$310))</f>
        <v>0</v>
      </c>
      <c r="D122" s="607">
        <f ca="1">SUMIF('Sch3-Input'!$M$10:$M$501,$B122,('Sch3-Input'!Q$10:Q$310))</f>
        <v>0</v>
      </c>
      <c r="E122" s="607">
        <f ca="1">SUMIF('Sch3-Input'!$M$10:$M$501,$B122,('Sch3-Input'!R$10:R$310))</f>
        <v>0</v>
      </c>
      <c r="F122" s="607">
        <f ca="1">SUMIF('Sch3-Input'!$M$10:$M$501,$B122,('Sch3-Input'!S$10:S$310))</f>
        <v>0</v>
      </c>
      <c r="G122" s="607">
        <f ca="1">SUMIF('Sch3-Input'!$M$10:$M$501,$B122,('Sch3-Input'!T$10:T$310))</f>
        <v>0</v>
      </c>
      <c r="H122" s="607">
        <f ca="1">SUMIF('Sch3-Input'!$M$10:$M$501,$B122,('Sch3-Input'!U$10:U$310))</f>
        <v>0</v>
      </c>
      <c r="I122" s="607">
        <f ca="1">SUMIF('Sch3-Input'!$M$10:$M$501,$B122,('Sch3-Input'!W$10:W$310))</f>
        <v>0</v>
      </c>
      <c r="J122" s="607">
        <f ca="1">SUMIF('Sch3-Input'!$M$10:$M$501,$B122,('Sch3-Input'!X$10:X$310))</f>
        <v>0</v>
      </c>
      <c r="K122" s="607">
        <f ca="1">SUMIF('Sch3-Input'!$M$10:$M$501,$B122,('Sch3-Input'!Y$10:Y$310))</f>
        <v>0</v>
      </c>
      <c r="L122" s="607">
        <f ca="1">SUMIF('Sch3-Input'!$M$10:$M$501,$B122,('Sch3-Input'!Z$10:Z$310))</f>
        <v>0</v>
      </c>
      <c r="M122" s="607">
        <f ca="1">SUMIF('Sch3-Input'!$M$10:$M$501,$B122,('Sch3-Input'!AA$10:AA$310))</f>
        <v>0</v>
      </c>
      <c r="N122" s="607">
        <f ca="1">SUMIF('Sch3-Input'!$M$10:$M$501,$B122,('Sch3-Input'!AB$10:AB$310))</f>
        <v>0</v>
      </c>
      <c r="O122" s="607">
        <f ca="1">SUMIF('Sch3-Input'!$M$10:$M$501,$B122,('Sch3-Input'!AC$10:AC$310))</f>
        <v>0</v>
      </c>
      <c r="P122" s="607">
        <f ca="1">SUMIF('Sch3-Input'!$M$10:$M$501,$B122,('Sch3-Input'!AD$10:AD$310))</f>
        <v>0</v>
      </c>
      <c r="Q122" s="608">
        <f ca="1">SUMIF('Sch3-Input'!$M$10:$M$501,$B122,('Sch3-Input'!AF$10:AF$310))</f>
        <v>0</v>
      </c>
      <c r="R122" s="608">
        <f ca="1">SUMIF('Sch3-Input'!$M$10:$M$501,$B122,('Sch3-Input'!AG$10:AG$310))</f>
        <v>0</v>
      </c>
      <c r="S122" s="608">
        <f ca="1">SUMIF('Sch3-Input'!$M$10:$M$501,$B122,('Sch3-Input'!AH$10:AH$310))</f>
        <v>0</v>
      </c>
      <c r="T122" s="608">
        <f ca="1">SUMIF('Sch3-Input'!$M$10:$M$501,$B122,('Sch3-Input'!AS$10:AS$310))</f>
        <v>0</v>
      </c>
      <c r="U122" s="608">
        <f ca="1">SUMIF('Sch3-Input'!$M$10:$M$501,$B122,('Sch3-Input'!AT$10:AT$310))</f>
        <v>0</v>
      </c>
      <c r="V122" s="608">
        <f ca="1">SUMIF('Sch3-Input'!$M$10:$M$501,$B122,('Sch3-Input'!AU$10:AU$310))</f>
        <v>0</v>
      </c>
      <c r="W122" s="608">
        <f ca="1">SUMIF('Sch3-Input'!$M$10:$M$501,$B122,('Sch3-Input'!AV$10:AV$310))</f>
        <v>0</v>
      </c>
      <c r="X122" s="608">
        <f ca="1">SUMIF('Sch3-Input'!$M$10:$M$501,$B122,('Sch3-Input'!AW$10:AW$310))</f>
        <v>0</v>
      </c>
      <c r="AL122" s="608">
        <f ca="1">SUMIF('Sch3-Input'!$M$10:$M$501,$B122,('Sch3-Input'!AI$10:AI$310))</f>
        <v>0</v>
      </c>
      <c r="AM122" s="608">
        <f ca="1">SUMIF('Sch3-Input'!$M$10:$M$501,$B122,('Sch3-Input'!AJ$10:AJ$310))</f>
        <v>0</v>
      </c>
      <c r="AN122" s="608">
        <f ca="1">SUMIF('Sch3-Input'!$M$10:$M$501,$B122,('Sch3-Input'!AK$10:AK$310))</f>
        <v>0</v>
      </c>
      <c r="AO122" s="608">
        <f ca="1">SUMIF('Sch3-Input'!$M$10:$M$501,$B122,('Sch3-Input'!AL$10:AL$310))</f>
        <v>0</v>
      </c>
      <c r="AP122" s="608">
        <f ca="1">SUMIF('Sch3-Input'!$M$10:$M$501,$B122,('Sch3-Input'!AM$10:AM$310))</f>
        <v>0</v>
      </c>
      <c r="AQ122" s="608">
        <f ca="1">SUMIF('Sch3-Input'!$M$10:$M$501,$B122,('Sch3-Input'!AN$10:AN$310))</f>
        <v>0</v>
      </c>
      <c r="AR122" s="608">
        <f ca="1">SUMIF('Sch3-Input'!$M$10:$M$501,$B122,('Sch3-Input'!AO$10:AO$310))</f>
        <v>0</v>
      </c>
      <c r="AS122" s="608">
        <f ca="1">SUMIF('Sch3-Input'!$M$10:$M$501,$B122,('Sch3-Input'!AP$10:AP$310))</f>
        <v>0</v>
      </c>
      <c r="AT122" s="608">
        <f ca="1">SUMIF('Sch3-Input'!$M$10:$M$501,$B122,('Sch3-Input'!AQ$10:AQ$310))</f>
        <v>0</v>
      </c>
      <c r="AU122" s="608">
        <f ca="1">SUMIF('Sch3-Input'!$M$10:$M$501,$B122,('Sch3-Input'!AR$10:AR$310))</f>
        <v>0</v>
      </c>
    </row>
    <row r="123" spans="1:47" x14ac:dyDescent="0.25">
      <c r="B123" s="665" t="str">
        <f>+'Service Cat'!E13</f>
        <v>Residential Transitioned to new model*</v>
      </c>
      <c r="C123" s="607">
        <f ca="1">SUMIF('Sch3-Input'!$M$10:$M$501,$B123,('Sch3-Input'!P$10:P$310))</f>
        <v>0</v>
      </c>
      <c r="D123" s="607">
        <f ca="1">SUMIF('Sch3-Input'!$M$10:$M$501,$B123,('Sch3-Input'!Q$10:Q$310))</f>
        <v>0</v>
      </c>
      <c r="E123" s="607">
        <f ca="1">SUMIF('Sch3-Input'!$M$10:$M$501,$B123,('Sch3-Input'!R$10:R$310))</f>
        <v>0</v>
      </c>
      <c r="F123" s="607">
        <f ca="1">SUMIF('Sch3-Input'!$M$10:$M$501,$B123,('Sch3-Input'!S$10:S$310))</f>
        <v>0</v>
      </c>
      <c r="G123" s="607">
        <f ca="1">SUMIF('Sch3-Input'!$M$10:$M$501,$B123,('Sch3-Input'!T$10:T$310))</f>
        <v>0</v>
      </c>
      <c r="H123" s="607">
        <f ca="1">SUMIF('Sch3-Input'!$M$10:$M$501,$B123,('Sch3-Input'!U$10:U$310))</f>
        <v>0</v>
      </c>
      <c r="I123" s="607">
        <f ca="1">SUMIF('Sch3-Input'!$M$10:$M$501,$B123,('Sch3-Input'!W$10:W$310))</f>
        <v>0</v>
      </c>
      <c r="J123" s="607">
        <f ca="1">SUMIF('Sch3-Input'!$M$10:$M$501,$B123,('Sch3-Input'!X$10:X$310))</f>
        <v>0</v>
      </c>
      <c r="K123" s="607">
        <f ca="1">SUMIF('Sch3-Input'!$M$10:$M$501,$B123,('Sch3-Input'!Y$10:Y$310))</f>
        <v>0</v>
      </c>
      <c r="L123" s="607">
        <f ca="1">SUMIF('Sch3-Input'!$M$10:$M$501,$B123,('Sch3-Input'!Z$10:Z$310))</f>
        <v>0</v>
      </c>
      <c r="M123" s="607">
        <f ca="1">SUMIF('Sch3-Input'!$M$10:$M$501,$B123,('Sch3-Input'!AA$10:AA$310))</f>
        <v>0</v>
      </c>
      <c r="N123" s="607">
        <f ca="1">SUMIF('Sch3-Input'!$M$10:$M$501,$B123,('Sch3-Input'!AB$10:AB$310))</f>
        <v>0</v>
      </c>
      <c r="O123" s="607">
        <f ca="1">SUMIF('Sch3-Input'!$M$10:$M$501,$B123,('Sch3-Input'!AC$10:AC$310))</f>
        <v>0</v>
      </c>
      <c r="P123" s="607">
        <f ca="1">SUMIF('Sch3-Input'!$M$10:$M$501,$B123,('Sch3-Input'!AD$10:AD$310))</f>
        <v>0</v>
      </c>
      <c r="Q123" s="608">
        <f ca="1">SUMIF('Sch3-Input'!$M$10:$M$501,$B123,('Sch3-Input'!AF$10:AF$310))</f>
        <v>0</v>
      </c>
      <c r="R123" s="608">
        <f ca="1">SUMIF('Sch3-Input'!$M$10:$M$501,$B123,('Sch3-Input'!AG$10:AG$310))</f>
        <v>0</v>
      </c>
      <c r="S123" s="608">
        <f ca="1">SUMIF('Sch3-Input'!$M$10:$M$501,$B123,('Sch3-Input'!AH$10:AH$310))</f>
        <v>0</v>
      </c>
      <c r="T123" s="608">
        <f ca="1">SUMIF('Sch3-Input'!$M$10:$M$501,$B123,('Sch3-Input'!AS$10:AS$310))</f>
        <v>0</v>
      </c>
      <c r="U123" s="608">
        <f ca="1">SUMIF('Sch3-Input'!$M$10:$M$501,$B123,('Sch3-Input'!AT$10:AT$310))</f>
        <v>0</v>
      </c>
      <c r="V123" s="608">
        <f ca="1">SUMIF('Sch3-Input'!$M$10:$M$501,$B123,('Sch3-Input'!AU$10:AU$310))</f>
        <v>0</v>
      </c>
      <c r="W123" s="608">
        <f ca="1">SUMIF('Sch3-Input'!$M$10:$M$501,$B123,('Sch3-Input'!AV$10:AV$310))</f>
        <v>0</v>
      </c>
      <c r="X123" s="608">
        <f ca="1">SUMIF('Sch3-Input'!$M$10:$M$501,$B123,('Sch3-Input'!AW$10:AW$310))</f>
        <v>0</v>
      </c>
      <c r="AL123" s="608">
        <f ca="1">SUMIF('Sch3-Input'!$M$10:$M$501,$B123,('Sch3-Input'!AI$10:AI$310))</f>
        <v>0</v>
      </c>
      <c r="AM123" s="608">
        <f ca="1">SUMIF('Sch3-Input'!$M$10:$M$501,$B123,('Sch3-Input'!AJ$10:AJ$310))</f>
        <v>0</v>
      </c>
      <c r="AN123" s="608">
        <f ca="1">SUMIF('Sch3-Input'!$M$10:$M$501,$B123,('Sch3-Input'!AK$10:AK$310))</f>
        <v>0</v>
      </c>
      <c r="AO123" s="608">
        <f ca="1">SUMIF('Sch3-Input'!$M$10:$M$501,$B123,('Sch3-Input'!AL$10:AL$310))</f>
        <v>0</v>
      </c>
      <c r="AP123" s="608">
        <f ca="1">SUMIF('Sch3-Input'!$M$10:$M$501,$B123,('Sch3-Input'!AM$10:AM$310))</f>
        <v>0</v>
      </c>
      <c r="AQ123" s="608">
        <f ca="1">SUMIF('Sch3-Input'!$M$10:$M$501,$B123,('Sch3-Input'!AN$10:AN$310))</f>
        <v>0</v>
      </c>
      <c r="AR123" s="608">
        <f ca="1">SUMIF('Sch3-Input'!$M$10:$M$501,$B123,('Sch3-Input'!AO$10:AO$310))</f>
        <v>0</v>
      </c>
      <c r="AS123" s="608">
        <f ca="1">SUMIF('Sch3-Input'!$M$10:$M$501,$B123,('Sch3-Input'!AP$10:AP$310))</f>
        <v>0</v>
      </c>
      <c r="AT123" s="608">
        <f ca="1">SUMIF('Sch3-Input'!$M$10:$M$501,$B123,('Sch3-Input'!AQ$10:AQ$310))</f>
        <v>0</v>
      </c>
      <c r="AU123" s="608">
        <f ca="1">SUMIF('Sch3-Input'!$M$10:$M$501,$B123,('Sch3-Input'!AR$10:AR$310))</f>
        <v>0</v>
      </c>
    </row>
    <row r="124" spans="1:47" x14ac:dyDescent="0.25">
      <c r="B124" s="662" t="s">
        <v>1067</v>
      </c>
      <c r="C124" s="312">
        <f ca="1">SUM(C114:C123)</f>
        <v>0</v>
      </c>
      <c r="D124" s="312">
        <f ca="1">SUM(D114:D123)</f>
        <v>0</v>
      </c>
      <c r="E124" s="312">
        <f t="shared" ref="E124:X124" ca="1" si="24">SUM(E114:E123)</f>
        <v>0</v>
      </c>
      <c r="F124" s="312">
        <f t="shared" ca="1" si="24"/>
        <v>0</v>
      </c>
      <c r="G124" s="312">
        <f t="shared" ca="1" si="24"/>
        <v>0</v>
      </c>
      <c r="H124" s="312">
        <f t="shared" ca="1" si="24"/>
        <v>0</v>
      </c>
      <c r="I124" s="312">
        <f t="shared" ca="1" si="24"/>
        <v>0</v>
      </c>
      <c r="J124" s="312">
        <f t="shared" ca="1" si="24"/>
        <v>0</v>
      </c>
      <c r="K124" s="312">
        <f t="shared" ca="1" si="24"/>
        <v>0</v>
      </c>
      <c r="L124" s="312">
        <f t="shared" ca="1" si="24"/>
        <v>0</v>
      </c>
      <c r="M124" s="312">
        <f t="shared" ca="1" si="24"/>
        <v>0</v>
      </c>
      <c r="N124" s="312">
        <f t="shared" ca="1" si="24"/>
        <v>0</v>
      </c>
      <c r="O124" s="312">
        <f t="shared" ca="1" si="24"/>
        <v>0</v>
      </c>
      <c r="P124" s="312">
        <f t="shared" ca="1" si="24"/>
        <v>0</v>
      </c>
      <c r="Q124" s="616">
        <f t="shared" ca="1" si="24"/>
        <v>0</v>
      </c>
      <c r="R124" s="616">
        <f t="shared" ca="1" si="24"/>
        <v>0</v>
      </c>
      <c r="S124" s="616">
        <f t="shared" ca="1" si="24"/>
        <v>0</v>
      </c>
      <c r="T124" s="616">
        <f t="shared" ca="1" si="24"/>
        <v>0</v>
      </c>
      <c r="U124" s="616">
        <f t="shared" ca="1" si="24"/>
        <v>0</v>
      </c>
      <c r="V124" s="616">
        <f t="shared" ca="1" si="24"/>
        <v>0</v>
      </c>
      <c r="W124" s="616">
        <f t="shared" ca="1" si="24"/>
        <v>0</v>
      </c>
      <c r="X124" s="616">
        <f t="shared" ca="1" si="24"/>
        <v>0</v>
      </c>
      <c r="AL124" s="616">
        <f t="shared" ref="AL124:AU124" ca="1" si="25">SUM(AL114:AL123)</f>
        <v>0</v>
      </c>
      <c r="AM124" s="616">
        <f t="shared" ca="1" si="25"/>
        <v>0</v>
      </c>
      <c r="AN124" s="616">
        <f t="shared" ca="1" si="25"/>
        <v>0</v>
      </c>
      <c r="AO124" s="616">
        <f t="shared" ca="1" si="25"/>
        <v>0</v>
      </c>
      <c r="AP124" s="616">
        <f t="shared" ca="1" si="25"/>
        <v>0</v>
      </c>
      <c r="AQ124" s="616">
        <f t="shared" ca="1" si="25"/>
        <v>0</v>
      </c>
      <c r="AR124" s="616">
        <f t="shared" ca="1" si="25"/>
        <v>0</v>
      </c>
      <c r="AS124" s="616">
        <f t="shared" ca="1" si="25"/>
        <v>0</v>
      </c>
      <c r="AT124" s="616">
        <f t="shared" ca="1" si="25"/>
        <v>0</v>
      </c>
      <c r="AU124" s="616">
        <f t="shared" ca="1" si="25"/>
        <v>0</v>
      </c>
    </row>
    <row r="125" spans="1:47" s="655" customFormat="1" ht="24.75" customHeight="1" x14ac:dyDescent="0.25">
      <c r="A125" s="653"/>
      <c r="B125" s="712" t="str">
        <f ca="1">IF(AC125=0,"","If numbers appear in this row there are errors in Programme Detail")</f>
        <v/>
      </c>
      <c r="C125" s="654" t="str">
        <f t="shared" ref="C125:X125" ca="1" si="26">IF(C124=C12,"",+C124-C12)</f>
        <v/>
      </c>
      <c r="D125" s="654" t="str">
        <f t="shared" ca="1" si="26"/>
        <v/>
      </c>
      <c r="E125" s="654" t="str">
        <f t="shared" ca="1" si="26"/>
        <v/>
      </c>
      <c r="F125" s="654" t="str">
        <f t="shared" ca="1" si="26"/>
        <v/>
      </c>
      <c r="G125" s="654" t="str">
        <f t="shared" ca="1" si="26"/>
        <v/>
      </c>
      <c r="H125" s="654" t="str">
        <f t="shared" ca="1" si="26"/>
        <v/>
      </c>
      <c r="I125" s="654" t="str">
        <f t="shared" ca="1" si="26"/>
        <v/>
      </c>
      <c r="J125" s="654" t="str">
        <f t="shared" ca="1" si="26"/>
        <v/>
      </c>
      <c r="K125" s="654" t="str">
        <f t="shared" ca="1" si="26"/>
        <v/>
      </c>
      <c r="L125" s="654" t="str">
        <f t="shared" ca="1" si="26"/>
        <v/>
      </c>
      <c r="M125" s="654" t="str">
        <f t="shared" ca="1" si="26"/>
        <v/>
      </c>
      <c r="N125" s="654" t="str">
        <f t="shared" ca="1" si="26"/>
        <v/>
      </c>
      <c r="O125" s="654" t="str">
        <f t="shared" ca="1" si="26"/>
        <v/>
      </c>
      <c r="P125" s="654" t="str">
        <f t="shared" ca="1" si="26"/>
        <v/>
      </c>
      <c r="Q125" s="654" t="str">
        <f t="shared" ca="1" si="26"/>
        <v/>
      </c>
      <c r="R125" s="654" t="str">
        <f t="shared" ca="1" si="26"/>
        <v/>
      </c>
      <c r="S125" s="654" t="str">
        <f t="shared" ca="1" si="26"/>
        <v/>
      </c>
      <c r="T125" s="654" t="str">
        <f t="shared" ca="1" si="26"/>
        <v/>
      </c>
      <c r="U125" s="654" t="str">
        <f t="shared" ca="1" si="26"/>
        <v/>
      </c>
      <c r="V125" s="654" t="str">
        <f t="shared" ca="1" si="26"/>
        <v/>
      </c>
      <c r="W125" s="654" t="str">
        <f t="shared" ca="1" si="26"/>
        <v/>
      </c>
      <c r="X125" s="654" t="str">
        <f t="shared" ca="1" si="26"/>
        <v/>
      </c>
      <c r="Y125" s="711" t="e">
        <f>SUM(#REF!)</f>
        <v>#REF!</v>
      </c>
      <c r="AC125" s="711">
        <f ca="1">SUM(C125:X125)</f>
        <v>0</v>
      </c>
      <c r="AD125" s="656"/>
      <c r="AE125" s="656"/>
      <c r="AF125" s="656"/>
      <c r="AJ125" s="794"/>
      <c r="AK125" s="806"/>
      <c r="AL125" s="654" t="str">
        <f t="shared" ref="AL125:AU125" ca="1" si="27">IF(AL124=AL12,"",+AL124-AL12)</f>
        <v/>
      </c>
      <c r="AM125" s="654" t="str">
        <f t="shared" ca="1" si="27"/>
        <v/>
      </c>
      <c r="AN125" s="654" t="str">
        <f t="shared" ca="1" si="27"/>
        <v/>
      </c>
      <c r="AO125" s="654" t="str">
        <f t="shared" ca="1" si="27"/>
        <v/>
      </c>
      <c r="AP125" s="654" t="str">
        <f t="shared" ca="1" si="27"/>
        <v/>
      </c>
      <c r="AQ125" s="654" t="str">
        <f t="shared" ca="1" si="27"/>
        <v/>
      </c>
      <c r="AR125" s="654" t="str">
        <f t="shared" ca="1" si="27"/>
        <v/>
      </c>
      <c r="AS125" s="654" t="str">
        <f t="shared" ca="1" si="27"/>
        <v/>
      </c>
      <c r="AT125" s="654" t="str">
        <f t="shared" ca="1" si="27"/>
        <v/>
      </c>
      <c r="AU125" s="654" t="str">
        <f t="shared" ca="1" si="27"/>
        <v/>
      </c>
    </row>
    <row r="126" spans="1:47" x14ac:dyDescent="0.25">
      <c r="B126" s="666" t="s">
        <v>1129</v>
      </c>
      <c r="C126" s="667"/>
      <c r="D126" s="667"/>
      <c r="E126" s="667"/>
      <c r="F126" s="667"/>
      <c r="G126" s="668"/>
      <c r="H126" s="668"/>
      <c r="I126" s="669"/>
      <c r="J126" s="668"/>
      <c r="K126" s="668"/>
      <c r="L126" s="668"/>
      <c r="M126" s="668"/>
      <c r="N126" s="668"/>
      <c r="O126" s="93"/>
      <c r="P126" s="93"/>
      <c r="Q126" s="94"/>
      <c r="R126" s="94"/>
      <c r="S126" s="94"/>
    </row>
    <row r="127" spans="1:47" x14ac:dyDescent="0.25">
      <c r="B127" s="706" t="s">
        <v>1160</v>
      </c>
      <c r="C127" s="707"/>
      <c r="D127" s="707"/>
      <c r="E127" s="707"/>
      <c r="F127" s="707"/>
      <c r="G127" s="708"/>
      <c r="H127" s="708"/>
      <c r="I127" s="709"/>
      <c r="J127" s="708"/>
      <c r="K127" s="708"/>
      <c r="L127" s="708"/>
      <c r="M127" s="708"/>
      <c r="N127" s="708"/>
      <c r="O127" s="93"/>
      <c r="P127" s="93"/>
      <c r="Q127" s="94"/>
      <c r="R127" s="94"/>
      <c r="S127" s="94"/>
    </row>
    <row r="128" spans="1:47" x14ac:dyDescent="0.25">
      <c r="B128" s="23"/>
      <c r="C128" s="24"/>
      <c r="D128" s="24"/>
      <c r="E128" s="24"/>
      <c r="F128" s="24"/>
      <c r="G128" s="93"/>
      <c r="H128" s="93"/>
      <c r="I128" s="94"/>
      <c r="J128" s="93"/>
      <c r="K128" s="93"/>
      <c r="L128" s="93"/>
      <c r="M128" s="93"/>
      <c r="N128" s="93"/>
      <c r="O128" s="93"/>
      <c r="P128" s="93"/>
      <c r="Q128" s="94"/>
      <c r="R128" s="94"/>
      <c r="S128" s="94"/>
    </row>
    <row r="129" spans="2:19" x14ac:dyDescent="0.25">
      <c r="C129" s="24"/>
      <c r="D129" s="24"/>
      <c r="E129" s="24"/>
      <c r="F129" s="24"/>
      <c r="G129" s="93"/>
      <c r="H129" s="93"/>
      <c r="I129" s="94"/>
      <c r="J129" s="93"/>
      <c r="K129" s="93"/>
      <c r="L129" s="93"/>
      <c r="M129" s="93"/>
      <c r="N129" s="93"/>
      <c r="O129" s="93"/>
      <c r="P129" s="93"/>
      <c r="Q129" s="94"/>
      <c r="R129" s="94"/>
      <c r="S129" s="94"/>
    </row>
    <row r="130" spans="2:19" x14ac:dyDescent="0.25">
      <c r="B130" s="23"/>
      <c r="C130" s="24"/>
      <c r="D130" s="24"/>
      <c r="E130" s="24"/>
      <c r="F130" s="24"/>
      <c r="G130" s="93"/>
      <c r="H130" s="93"/>
      <c r="I130" s="94"/>
      <c r="J130" s="93"/>
      <c r="K130" s="93"/>
      <c r="L130" s="93"/>
      <c r="M130" s="93"/>
      <c r="N130" s="93"/>
      <c r="O130" s="93"/>
      <c r="P130" s="93"/>
      <c r="Q130" s="94"/>
      <c r="R130" s="94"/>
      <c r="S130" s="94"/>
    </row>
    <row r="131" spans="2:19" x14ac:dyDescent="0.25">
      <c r="B131" s="23"/>
      <c r="C131" s="24"/>
      <c r="D131" s="24"/>
      <c r="E131" s="24"/>
      <c r="F131" s="24"/>
      <c r="G131" s="93"/>
      <c r="H131" s="93"/>
      <c r="I131" s="94"/>
      <c r="J131" s="93"/>
      <c r="K131" s="93"/>
      <c r="L131" s="93"/>
      <c r="M131" s="93"/>
      <c r="N131" s="93"/>
      <c r="O131" s="93"/>
      <c r="P131" s="93"/>
      <c r="Q131" s="94"/>
      <c r="R131" s="94"/>
      <c r="S131" s="94"/>
    </row>
    <row r="132" spans="2:19" x14ac:dyDescent="0.25">
      <c r="B132" s="23"/>
      <c r="C132" s="24"/>
      <c r="D132" s="24"/>
      <c r="E132" s="24"/>
      <c r="F132" s="24"/>
      <c r="G132" s="93"/>
      <c r="H132" s="93"/>
      <c r="I132" s="94"/>
      <c r="J132" s="93"/>
      <c r="K132" s="93"/>
      <c r="L132" s="93"/>
      <c r="M132" s="93"/>
      <c r="N132" s="93"/>
      <c r="O132" s="93"/>
      <c r="P132" s="93"/>
      <c r="Q132" s="94"/>
      <c r="R132" s="94"/>
      <c r="S132" s="94"/>
    </row>
    <row r="133" spans="2:19" x14ac:dyDescent="0.25">
      <c r="B133" s="23"/>
      <c r="C133" s="24"/>
      <c r="D133" s="24"/>
      <c r="E133" s="24"/>
      <c r="F133" s="24"/>
      <c r="G133" s="93"/>
      <c r="H133" s="93"/>
      <c r="I133" s="94"/>
      <c r="J133" s="93"/>
      <c r="K133" s="93"/>
      <c r="L133" s="93"/>
      <c r="M133" s="93"/>
      <c r="N133" s="93"/>
      <c r="O133" s="93"/>
      <c r="P133" s="93"/>
      <c r="Q133" s="94"/>
      <c r="R133" s="94"/>
      <c r="S133" s="94"/>
    </row>
    <row r="134" spans="2:19" x14ac:dyDescent="0.25">
      <c r="B134" s="23"/>
      <c r="C134" s="24"/>
      <c r="D134" s="24"/>
      <c r="E134" s="24"/>
      <c r="F134" s="24"/>
      <c r="G134" s="93"/>
      <c r="H134" s="93"/>
      <c r="I134" s="94"/>
      <c r="J134" s="93"/>
      <c r="K134" s="93"/>
      <c r="L134" s="93"/>
      <c r="M134" s="93"/>
      <c r="N134" s="93"/>
      <c r="O134" s="93"/>
      <c r="P134" s="93"/>
      <c r="Q134" s="94"/>
      <c r="R134" s="94"/>
      <c r="S134" s="94"/>
    </row>
    <row r="135" spans="2:19" x14ac:dyDescent="0.25">
      <c r="B135" s="23"/>
      <c r="C135" s="24"/>
      <c r="D135" s="24"/>
      <c r="E135" s="24"/>
      <c r="F135" s="24"/>
      <c r="G135" s="93"/>
      <c r="H135" s="93"/>
      <c r="I135" s="94"/>
      <c r="J135" s="93"/>
      <c r="K135" s="93"/>
      <c r="L135" s="93"/>
      <c r="M135" s="93"/>
      <c r="N135" s="93"/>
      <c r="O135" s="93"/>
      <c r="P135" s="93"/>
      <c r="Q135" s="94"/>
      <c r="R135" s="94"/>
      <c r="S135" s="94"/>
    </row>
    <row r="136" spans="2:19" x14ac:dyDescent="0.25">
      <c r="B136" s="23"/>
      <c r="C136" s="24"/>
      <c r="D136" s="24"/>
      <c r="E136" s="24"/>
      <c r="F136" s="24"/>
      <c r="G136" s="93"/>
      <c r="H136" s="93"/>
      <c r="I136" s="94"/>
      <c r="J136" s="93"/>
      <c r="K136" s="93"/>
      <c r="L136" s="93"/>
      <c r="M136" s="93"/>
      <c r="N136" s="93"/>
      <c r="O136" s="93"/>
      <c r="P136" s="93"/>
      <c r="Q136" s="94"/>
      <c r="R136" s="94"/>
      <c r="S136" s="94"/>
    </row>
    <row r="137" spans="2:19" x14ac:dyDescent="0.25">
      <c r="B137" s="23"/>
      <c r="C137" s="24"/>
      <c r="D137" s="24"/>
      <c r="E137" s="24"/>
      <c r="F137" s="24"/>
      <c r="G137" s="93"/>
      <c r="H137" s="93"/>
      <c r="I137" s="94"/>
      <c r="J137" s="93"/>
      <c r="K137" s="93"/>
      <c r="L137" s="93"/>
      <c r="M137" s="93"/>
      <c r="N137" s="93"/>
      <c r="O137" s="93"/>
      <c r="P137" s="93"/>
      <c r="Q137" s="94"/>
      <c r="R137" s="94"/>
      <c r="S137" s="94"/>
    </row>
    <row r="138" spans="2:19" x14ac:dyDescent="0.25">
      <c r="B138" s="23"/>
      <c r="C138" s="24"/>
      <c r="D138" s="24"/>
      <c r="E138" s="24"/>
      <c r="F138" s="24"/>
      <c r="G138" s="93"/>
      <c r="H138" s="93"/>
      <c r="I138" s="94"/>
      <c r="J138" s="93"/>
      <c r="K138" s="93"/>
      <c r="L138" s="93"/>
      <c r="M138" s="93"/>
      <c r="N138" s="93"/>
      <c r="O138" s="93"/>
      <c r="P138" s="93"/>
      <c r="Q138" s="94"/>
      <c r="R138" s="94"/>
      <c r="S138" s="94"/>
    </row>
    <row r="139" spans="2:19" x14ac:dyDescent="0.25">
      <c r="B139" s="23"/>
      <c r="C139" s="24"/>
      <c r="D139" s="24"/>
      <c r="E139" s="24"/>
      <c r="F139" s="24"/>
      <c r="G139" s="93"/>
      <c r="H139" s="93"/>
      <c r="I139" s="94"/>
      <c r="J139" s="93"/>
      <c r="K139" s="93"/>
      <c r="L139" s="93"/>
      <c r="M139" s="93"/>
      <c r="N139" s="93"/>
      <c r="O139" s="93"/>
      <c r="P139" s="93"/>
      <c r="Q139" s="94"/>
      <c r="R139" s="94"/>
      <c r="S139" s="94"/>
    </row>
    <row r="140" spans="2:19" x14ac:dyDescent="0.25">
      <c r="B140" s="23"/>
      <c r="C140" s="24"/>
      <c r="D140" s="24"/>
      <c r="E140" s="24"/>
      <c r="F140" s="24"/>
      <c r="G140" s="93"/>
      <c r="H140" s="93"/>
      <c r="I140" s="94"/>
      <c r="J140" s="93"/>
      <c r="K140" s="93"/>
      <c r="L140" s="93"/>
      <c r="M140" s="93"/>
      <c r="N140" s="93"/>
      <c r="O140" s="93"/>
      <c r="P140" s="93"/>
      <c r="Q140" s="94"/>
      <c r="R140" s="94"/>
      <c r="S140" s="94"/>
    </row>
    <row r="141" spans="2:19" x14ac:dyDescent="0.25">
      <c r="B141" s="23"/>
      <c r="C141" s="24"/>
      <c r="D141" s="24"/>
      <c r="E141" s="24"/>
      <c r="F141" s="24"/>
      <c r="G141" s="93"/>
      <c r="H141" s="93"/>
      <c r="I141" s="94"/>
      <c r="J141" s="93"/>
      <c r="K141" s="93"/>
      <c r="L141" s="93"/>
      <c r="M141" s="93"/>
      <c r="N141" s="93"/>
      <c r="O141" s="93"/>
      <c r="P141" s="93"/>
      <c r="Q141" s="94"/>
      <c r="R141" s="94"/>
      <c r="S141" s="94"/>
    </row>
    <row r="142" spans="2:19" x14ac:dyDescent="0.25">
      <c r="B142" s="23"/>
      <c r="C142" s="24"/>
      <c r="D142" s="24"/>
      <c r="E142" s="24"/>
      <c r="F142" s="24"/>
      <c r="G142" s="93"/>
      <c r="H142" s="93"/>
      <c r="I142" s="94"/>
      <c r="J142" s="93"/>
      <c r="K142" s="93"/>
      <c r="L142" s="93"/>
      <c r="M142" s="93"/>
      <c r="N142" s="93"/>
      <c r="O142" s="93"/>
      <c r="P142" s="93"/>
      <c r="Q142" s="94"/>
      <c r="R142" s="94"/>
      <c r="S142" s="94"/>
    </row>
    <row r="143" spans="2:19" x14ac:dyDescent="0.25">
      <c r="B143" s="23"/>
      <c r="C143" s="24"/>
      <c r="D143" s="24"/>
      <c r="E143" s="24"/>
      <c r="F143" s="24"/>
      <c r="G143" s="93"/>
      <c r="H143" s="93"/>
      <c r="I143" s="94"/>
      <c r="J143" s="93"/>
      <c r="K143" s="93"/>
      <c r="L143" s="93"/>
      <c r="M143" s="93"/>
      <c r="N143" s="93"/>
      <c r="O143" s="93"/>
      <c r="P143" s="93"/>
      <c r="Q143" s="94"/>
      <c r="R143" s="94"/>
      <c r="S143" s="94"/>
    </row>
    <row r="144" spans="2:19" x14ac:dyDescent="0.25">
      <c r="B144" s="23"/>
      <c r="C144" s="24"/>
      <c r="D144" s="24"/>
      <c r="E144" s="24"/>
      <c r="F144" s="24"/>
      <c r="G144" s="93"/>
      <c r="H144" s="93"/>
      <c r="I144" s="94"/>
      <c r="J144" s="93"/>
      <c r="K144" s="93"/>
      <c r="L144" s="93"/>
      <c r="M144" s="93"/>
      <c r="N144" s="93"/>
      <c r="O144" s="93"/>
      <c r="P144" s="93"/>
      <c r="Q144" s="94"/>
      <c r="R144" s="94"/>
      <c r="S144" s="94"/>
    </row>
    <row r="145" spans="2:19" x14ac:dyDescent="0.25">
      <c r="B145" s="23"/>
      <c r="C145" s="24"/>
      <c r="D145" s="24"/>
      <c r="E145" s="24"/>
      <c r="F145" s="24"/>
      <c r="G145" s="93"/>
      <c r="H145" s="93"/>
      <c r="I145" s="94"/>
      <c r="J145" s="93"/>
      <c r="K145" s="93"/>
      <c r="L145" s="93"/>
      <c r="M145" s="93"/>
      <c r="N145" s="93"/>
      <c r="O145" s="93"/>
      <c r="P145" s="93"/>
      <c r="Q145" s="94"/>
      <c r="R145" s="94"/>
      <c r="S145" s="94"/>
    </row>
    <row r="146" spans="2:19" x14ac:dyDescent="0.25">
      <c r="B146" s="23"/>
      <c r="C146" s="24"/>
      <c r="D146" s="24"/>
      <c r="E146" s="24"/>
      <c r="F146" s="24"/>
      <c r="G146" s="93"/>
      <c r="H146" s="93"/>
      <c r="I146" s="94"/>
      <c r="J146" s="93"/>
      <c r="K146" s="93"/>
      <c r="L146" s="93"/>
      <c r="M146" s="93"/>
      <c r="N146" s="93"/>
      <c r="O146" s="93"/>
      <c r="P146" s="93"/>
      <c r="Q146" s="94"/>
      <c r="R146" s="94"/>
      <c r="S146" s="94"/>
    </row>
    <row r="147" spans="2:19" x14ac:dyDescent="0.25">
      <c r="B147" s="23"/>
      <c r="C147" s="24"/>
      <c r="D147" s="24"/>
      <c r="E147" s="24"/>
      <c r="F147" s="24"/>
      <c r="G147" s="93"/>
      <c r="H147" s="93"/>
      <c r="I147" s="94"/>
      <c r="J147" s="93"/>
      <c r="K147" s="93"/>
      <c r="L147" s="93"/>
      <c r="M147" s="93"/>
      <c r="N147" s="93"/>
      <c r="O147" s="93"/>
      <c r="P147" s="93"/>
      <c r="Q147" s="94"/>
      <c r="R147" s="94"/>
      <c r="S147" s="94"/>
    </row>
    <row r="148" spans="2:19" x14ac:dyDescent="0.25">
      <c r="B148" s="23"/>
      <c r="C148" s="24"/>
      <c r="D148" s="24"/>
      <c r="E148" s="24"/>
      <c r="F148" s="24"/>
      <c r="G148" s="93"/>
      <c r="H148" s="93"/>
      <c r="I148" s="94"/>
      <c r="J148" s="93"/>
      <c r="K148" s="93"/>
      <c r="L148" s="93"/>
      <c r="M148" s="93"/>
      <c r="N148" s="93"/>
      <c r="O148" s="93"/>
      <c r="P148" s="93"/>
      <c r="Q148" s="94"/>
      <c r="R148" s="94"/>
      <c r="S148" s="94"/>
    </row>
    <row r="149" spans="2:19" x14ac:dyDescent="0.25">
      <c r="B149" s="23"/>
      <c r="C149" s="24"/>
      <c r="D149" s="24"/>
      <c r="E149" s="24"/>
      <c r="F149" s="24"/>
      <c r="G149" s="93"/>
      <c r="H149" s="93"/>
      <c r="I149" s="94"/>
      <c r="J149" s="93"/>
      <c r="K149" s="93"/>
      <c r="L149" s="93"/>
      <c r="M149" s="93"/>
      <c r="N149" s="93"/>
      <c r="O149" s="93"/>
      <c r="P149" s="93"/>
      <c r="Q149" s="94"/>
      <c r="R149" s="94"/>
      <c r="S149" s="94"/>
    </row>
    <row r="150" spans="2:19" x14ac:dyDescent="0.25">
      <c r="B150" s="23"/>
      <c r="C150" s="24"/>
      <c r="D150" s="24"/>
      <c r="E150" s="24"/>
      <c r="F150" s="24"/>
      <c r="G150" s="93"/>
      <c r="H150" s="93"/>
      <c r="I150" s="94"/>
      <c r="J150" s="93"/>
      <c r="K150" s="93"/>
      <c r="L150" s="93"/>
      <c r="M150" s="93"/>
      <c r="N150" s="93"/>
      <c r="O150" s="93"/>
      <c r="P150" s="93"/>
      <c r="Q150" s="94"/>
      <c r="R150" s="94"/>
      <c r="S150" s="94"/>
    </row>
    <row r="151" spans="2:19" x14ac:dyDescent="0.25">
      <c r="B151" s="23"/>
      <c r="C151" s="24"/>
      <c r="D151" s="24"/>
      <c r="E151" s="24"/>
      <c r="F151" s="24"/>
      <c r="G151" s="93"/>
      <c r="H151" s="93"/>
      <c r="I151" s="94"/>
      <c r="J151" s="93"/>
      <c r="K151" s="93"/>
      <c r="L151" s="93"/>
      <c r="M151" s="93"/>
      <c r="N151" s="93"/>
      <c r="O151" s="93"/>
      <c r="P151" s="93"/>
      <c r="Q151" s="94"/>
      <c r="R151" s="94"/>
      <c r="S151" s="94"/>
    </row>
    <row r="152" spans="2:19" x14ac:dyDescent="0.25">
      <c r="B152" s="23"/>
      <c r="C152" s="24"/>
      <c r="D152" s="24"/>
      <c r="E152" s="24"/>
      <c r="F152" s="24"/>
      <c r="G152" s="93"/>
      <c r="H152" s="93"/>
      <c r="I152" s="94"/>
      <c r="J152" s="93"/>
      <c r="K152" s="93"/>
      <c r="L152" s="93"/>
      <c r="M152" s="93"/>
      <c r="N152" s="93"/>
      <c r="O152" s="93"/>
      <c r="P152" s="93"/>
      <c r="Q152" s="94"/>
      <c r="R152" s="94"/>
      <c r="S152" s="94"/>
    </row>
    <row r="153" spans="2:19" x14ac:dyDescent="0.25">
      <c r="B153" s="23"/>
      <c r="C153" s="24"/>
      <c r="D153" s="24"/>
      <c r="E153" s="24"/>
      <c r="F153" s="24"/>
      <c r="G153" s="93"/>
      <c r="H153" s="93"/>
      <c r="I153" s="94"/>
      <c r="J153" s="93"/>
      <c r="K153" s="93"/>
      <c r="L153" s="93"/>
      <c r="M153" s="93"/>
      <c r="N153" s="93"/>
      <c r="O153" s="93"/>
      <c r="P153" s="93"/>
      <c r="Q153" s="94"/>
      <c r="R153" s="94"/>
      <c r="S153" s="94"/>
    </row>
    <row r="154" spans="2:19" x14ac:dyDescent="0.25">
      <c r="B154" s="23"/>
      <c r="C154" s="24"/>
      <c r="D154" s="24"/>
      <c r="E154" s="24"/>
      <c r="F154" s="24"/>
      <c r="G154" s="93"/>
      <c r="H154" s="93"/>
      <c r="I154" s="94"/>
      <c r="J154" s="93"/>
      <c r="K154" s="93"/>
      <c r="L154" s="93"/>
      <c r="M154" s="93"/>
      <c r="N154" s="93"/>
      <c r="O154" s="93"/>
      <c r="P154" s="93"/>
      <c r="Q154" s="94"/>
      <c r="R154" s="94"/>
      <c r="S154" s="94"/>
    </row>
    <row r="155" spans="2:19" x14ac:dyDescent="0.25">
      <c r="B155" s="23"/>
      <c r="C155" s="24"/>
      <c r="D155" s="24"/>
      <c r="E155" s="24"/>
      <c r="F155" s="24"/>
      <c r="G155" s="93"/>
      <c r="H155" s="93"/>
      <c r="I155" s="94"/>
      <c r="J155" s="93"/>
      <c r="K155" s="93"/>
      <c r="L155" s="93"/>
      <c r="M155" s="93"/>
      <c r="N155" s="93"/>
      <c r="O155" s="93"/>
      <c r="P155" s="93"/>
      <c r="Q155" s="94"/>
      <c r="R155" s="94"/>
      <c r="S155" s="94"/>
    </row>
    <row r="156" spans="2:19" x14ac:dyDescent="0.25">
      <c r="B156" s="23"/>
      <c r="C156" s="24"/>
      <c r="D156" s="24"/>
      <c r="E156" s="24"/>
      <c r="F156" s="24"/>
      <c r="G156" s="93"/>
      <c r="H156" s="93"/>
      <c r="I156" s="94"/>
      <c r="J156" s="93"/>
      <c r="K156" s="93"/>
      <c r="L156" s="93"/>
      <c r="M156" s="93"/>
      <c r="N156" s="93"/>
      <c r="O156" s="93"/>
      <c r="P156" s="93"/>
      <c r="Q156" s="94"/>
      <c r="R156" s="94"/>
      <c r="S156" s="94"/>
    </row>
    <row r="157" spans="2:19" x14ac:dyDescent="0.25">
      <c r="B157" s="23"/>
      <c r="C157" s="24"/>
      <c r="D157" s="24"/>
      <c r="E157" s="24"/>
      <c r="F157" s="24"/>
      <c r="G157" s="93"/>
      <c r="H157" s="93"/>
      <c r="I157" s="94"/>
      <c r="J157" s="93"/>
      <c r="K157" s="93"/>
      <c r="L157" s="93"/>
      <c r="M157" s="93"/>
      <c r="N157" s="93"/>
      <c r="O157" s="93"/>
      <c r="P157" s="93"/>
      <c r="Q157" s="94"/>
      <c r="R157" s="94"/>
      <c r="S157" s="94"/>
    </row>
    <row r="158" spans="2:19" x14ac:dyDescent="0.25">
      <c r="B158" s="23"/>
      <c r="C158" s="24"/>
      <c r="D158" s="24"/>
      <c r="E158" s="24"/>
      <c r="F158" s="24"/>
      <c r="G158" s="93"/>
      <c r="H158" s="93"/>
      <c r="I158" s="94"/>
      <c r="J158" s="93"/>
      <c r="K158" s="93"/>
      <c r="L158" s="93"/>
      <c r="M158" s="93"/>
      <c r="N158" s="93"/>
      <c r="O158" s="93"/>
      <c r="P158" s="93"/>
      <c r="Q158" s="94"/>
      <c r="R158" s="94"/>
      <c r="S158" s="94"/>
    </row>
    <row r="159" spans="2:19" x14ac:dyDescent="0.25">
      <c r="B159" s="23"/>
      <c r="C159" s="24"/>
      <c r="D159" s="24"/>
      <c r="E159" s="24"/>
      <c r="F159" s="24"/>
      <c r="G159" s="93"/>
      <c r="H159" s="93"/>
      <c r="I159" s="94"/>
      <c r="J159" s="93"/>
      <c r="K159" s="93"/>
      <c r="L159" s="93"/>
      <c r="M159" s="93"/>
      <c r="N159" s="93"/>
      <c r="O159" s="93"/>
      <c r="P159" s="93"/>
      <c r="Q159" s="94"/>
      <c r="R159" s="94"/>
      <c r="S159" s="94"/>
    </row>
    <row r="160" spans="2:19" x14ac:dyDescent="0.25">
      <c r="B160" s="23"/>
      <c r="C160" s="24"/>
      <c r="D160" s="24"/>
      <c r="E160" s="24"/>
      <c r="F160" s="24"/>
      <c r="G160" s="93"/>
      <c r="H160" s="93"/>
      <c r="I160" s="94"/>
      <c r="J160" s="93"/>
      <c r="K160" s="93"/>
      <c r="L160" s="93"/>
      <c r="M160" s="93"/>
      <c r="N160" s="93"/>
      <c r="O160" s="93"/>
      <c r="P160" s="93"/>
      <c r="Q160" s="94"/>
      <c r="R160" s="94"/>
      <c r="S160" s="94"/>
    </row>
    <row r="161" spans="2:19" x14ac:dyDescent="0.25">
      <c r="B161" s="23"/>
      <c r="C161" s="24"/>
      <c r="D161" s="24"/>
      <c r="E161" s="24"/>
      <c r="F161" s="24"/>
      <c r="G161" s="93"/>
      <c r="H161" s="93"/>
      <c r="I161" s="94"/>
      <c r="J161" s="93"/>
      <c r="K161" s="93"/>
      <c r="L161" s="93"/>
      <c r="M161" s="93"/>
      <c r="N161" s="93"/>
      <c r="O161" s="93"/>
      <c r="P161" s="93"/>
      <c r="Q161" s="94"/>
      <c r="R161" s="94"/>
      <c r="S161" s="94"/>
    </row>
    <row r="162" spans="2:19" x14ac:dyDescent="0.25">
      <c r="B162" s="23"/>
      <c r="C162" s="24"/>
      <c r="D162" s="24"/>
      <c r="E162" s="24"/>
      <c r="F162" s="24"/>
      <c r="G162" s="93"/>
      <c r="H162" s="93"/>
      <c r="I162" s="94"/>
      <c r="J162" s="93"/>
      <c r="K162" s="93"/>
      <c r="L162" s="93"/>
      <c r="M162" s="93"/>
      <c r="N162" s="93"/>
      <c r="O162" s="93"/>
      <c r="P162" s="93"/>
      <c r="Q162" s="94"/>
      <c r="R162" s="94"/>
      <c r="S162" s="94"/>
    </row>
    <row r="163" spans="2:19" x14ac:dyDescent="0.25">
      <c r="B163" s="23"/>
      <c r="C163" s="24"/>
      <c r="D163" s="24"/>
      <c r="E163" s="24"/>
      <c r="F163" s="24"/>
      <c r="G163" s="93"/>
      <c r="H163" s="93"/>
      <c r="I163" s="94"/>
      <c r="J163" s="93"/>
      <c r="K163" s="93"/>
      <c r="L163" s="93"/>
      <c r="M163" s="93"/>
      <c r="N163" s="93"/>
      <c r="O163" s="93"/>
      <c r="P163" s="93"/>
      <c r="Q163" s="94"/>
      <c r="R163" s="94"/>
      <c r="S163" s="94"/>
    </row>
    <row r="164" spans="2:19" x14ac:dyDescent="0.25">
      <c r="B164" s="23"/>
      <c r="C164" s="24"/>
      <c r="D164" s="24"/>
      <c r="E164" s="24"/>
      <c r="F164" s="24"/>
      <c r="G164" s="93"/>
      <c r="H164" s="93"/>
      <c r="I164" s="94"/>
      <c r="J164" s="93"/>
      <c r="K164" s="93"/>
      <c r="L164" s="93"/>
      <c r="M164" s="93"/>
      <c r="N164" s="93"/>
      <c r="O164" s="93"/>
      <c r="P164" s="93"/>
      <c r="Q164" s="94"/>
      <c r="R164" s="94"/>
      <c r="S164" s="94"/>
    </row>
    <row r="165" spans="2:19" x14ac:dyDescent="0.25">
      <c r="B165" s="23"/>
      <c r="C165" s="24"/>
      <c r="D165" s="24"/>
      <c r="E165" s="24"/>
      <c r="F165" s="24"/>
      <c r="G165" s="93"/>
      <c r="H165" s="93"/>
      <c r="I165" s="94"/>
      <c r="J165" s="93"/>
      <c r="K165" s="93"/>
      <c r="L165" s="93"/>
      <c r="M165" s="93"/>
      <c r="N165" s="93"/>
      <c r="O165" s="93"/>
      <c r="P165" s="93"/>
      <c r="Q165" s="94"/>
      <c r="R165" s="94"/>
      <c r="S165" s="94"/>
    </row>
    <row r="166" spans="2:19" x14ac:dyDescent="0.25">
      <c r="B166" s="23"/>
      <c r="C166" s="24"/>
      <c r="D166" s="24"/>
      <c r="E166" s="24"/>
      <c r="F166" s="24"/>
      <c r="G166" s="93"/>
      <c r="H166" s="93"/>
      <c r="I166" s="94"/>
      <c r="J166" s="93"/>
      <c r="K166" s="93"/>
      <c r="L166" s="93"/>
      <c r="M166" s="93"/>
      <c r="N166" s="93"/>
      <c r="O166" s="93"/>
      <c r="P166" s="93"/>
      <c r="Q166" s="94"/>
      <c r="R166" s="94"/>
      <c r="S166" s="94"/>
    </row>
    <row r="167" spans="2:19" x14ac:dyDescent="0.25">
      <c r="B167" s="23"/>
      <c r="C167" s="24"/>
      <c r="D167" s="24"/>
      <c r="E167" s="24"/>
      <c r="F167" s="24"/>
      <c r="G167" s="93"/>
      <c r="H167" s="93"/>
      <c r="I167" s="94"/>
      <c r="J167" s="93"/>
      <c r="K167" s="93"/>
      <c r="L167" s="93"/>
      <c r="M167" s="93"/>
      <c r="N167" s="93"/>
      <c r="O167" s="93"/>
      <c r="P167" s="93"/>
      <c r="Q167" s="94"/>
      <c r="R167" s="94"/>
      <c r="S167" s="94"/>
    </row>
    <row r="168" spans="2:19" x14ac:dyDescent="0.25">
      <c r="B168" s="23"/>
      <c r="C168" s="24"/>
      <c r="D168" s="24"/>
      <c r="E168" s="24"/>
      <c r="F168" s="24"/>
      <c r="G168" s="93"/>
      <c r="H168" s="93"/>
      <c r="I168" s="94"/>
      <c r="J168" s="93"/>
      <c r="K168" s="93"/>
      <c r="L168" s="93"/>
      <c r="M168" s="93"/>
      <c r="N168" s="93"/>
      <c r="O168" s="93"/>
      <c r="P168" s="93"/>
      <c r="Q168" s="94"/>
      <c r="R168" s="94"/>
      <c r="S168" s="94"/>
    </row>
    <row r="169" spans="2:19" x14ac:dyDescent="0.25">
      <c r="B169" s="23"/>
      <c r="C169" s="24"/>
      <c r="D169" s="24"/>
      <c r="E169" s="24"/>
      <c r="F169" s="24"/>
      <c r="G169" s="93"/>
      <c r="H169" s="93"/>
      <c r="I169" s="94"/>
      <c r="J169" s="93"/>
      <c r="K169" s="93"/>
      <c r="L169" s="93"/>
      <c r="M169" s="93"/>
      <c r="N169" s="93"/>
      <c r="O169" s="93"/>
      <c r="P169" s="93"/>
      <c r="Q169" s="94"/>
      <c r="R169" s="94"/>
      <c r="S169" s="94"/>
    </row>
    <row r="170" spans="2:19" x14ac:dyDescent="0.25">
      <c r="B170" s="23"/>
      <c r="C170" s="24"/>
      <c r="D170" s="24"/>
      <c r="E170" s="24"/>
      <c r="F170" s="24"/>
      <c r="G170" s="93"/>
      <c r="H170" s="93"/>
      <c r="I170" s="94"/>
      <c r="J170" s="93"/>
      <c r="K170" s="93"/>
      <c r="L170" s="93"/>
      <c r="M170" s="93"/>
      <c r="N170" s="93"/>
      <c r="O170" s="93"/>
      <c r="P170" s="93"/>
      <c r="Q170" s="94"/>
      <c r="R170" s="94"/>
      <c r="S170" s="94"/>
    </row>
    <row r="171" spans="2:19" x14ac:dyDescent="0.25">
      <c r="B171" s="23"/>
      <c r="C171" s="24"/>
      <c r="D171" s="24"/>
      <c r="E171" s="24"/>
      <c r="F171" s="24"/>
      <c r="G171" s="93"/>
      <c r="H171" s="93"/>
      <c r="I171" s="94"/>
      <c r="J171" s="93"/>
      <c r="K171" s="93"/>
      <c r="L171" s="93"/>
      <c r="M171" s="93"/>
      <c r="N171" s="93"/>
      <c r="O171" s="93"/>
      <c r="P171" s="93"/>
      <c r="Q171" s="94"/>
      <c r="R171" s="94"/>
      <c r="S171" s="94"/>
    </row>
    <row r="172" spans="2:19" x14ac:dyDescent="0.25">
      <c r="B172" s="23"/>
      <c r="C172" s="24"/>
      <c r="D172" s="24"/>
      <c r="E172" s="24"/>
      <c r="F172" s="24"/>
      <c r="G172" s="93"/>
      <c r="H172" s="93"/>
      <c r="I172" s="94"/>
      <c r="J172" s="93"/>
      <c r="K172" s="93"/>
      <c r="L172" s="93"/>
      <c r="M172" s="93"/>
      <c r="N172" s="93"/>
      <c r="O172" s="93"/>
      <c r="P172" s="93"/>
      <c r="Q172" s="94"/>
      <c r="R172" s="94"/>
      <c r="S172" s="94"/>
    </row>
    <row r="173" spans="2:19" x14ac:dyDescent="0.25">
      <c r="B173" s="23"/>
      <c r="C173" s="24"/>
      <c r="D173" s="24"/>
      <c r="E173" s="24"/>
      <c r="F173" s="24"/>
      <c r="G173" s="93"/>
      <c r="H173" s="93"/>
      <c r="I173" s="94"/>
      <c r="J173" s="93"/>
      <c r="K173" s="93"/>
      <c r="L173" s="93"/>
      <c r="M173" s="93"/>
      <c r="N173" s="93"/>
      <c r="O173" s="93"/>
      <c r="P173" s="93"/>
      <c r="Q173" s="94"/>
      <c r="R173" s="94"/>
      <c r="S173" s="94"/>
    </row>
    <row r="174" spans="2:19" x14ac:dyDescent="0.25">
      <c r="B174" s="23"/>
      <c r="C174" s="24"/>
      <c r="D174" s="24"/>
      <c r="E174" s="24"/>
      <c r="F174" s="24"/>
      <c r="G174" s="93"/>
      <c r="H174" s="93"/>
      <c r="I174" s="94"/>
      <c r="J174" s="93"/>
      <c r="K174" s="93"/>
      <c r="L174" s="93"/>
      <c r="M174" s="93"/>
      <c r="N174" s="93"/>
      <c r="O174" s="93"/>
      <c r="P174" s="93"/>
      <c r="Q174" s="94"/>
      <c r="R174" s="94"/>
      <c r="S174" s="94"/>
    </row>
    <row r="175" spans="2:19" x14ac:dyDescent="0.25">
      <c r="B175" s="23"/>
      <c r="C175" s="24"/>
      <c r="D175" s="24"/>
      <c r="E175" s="24"/>
      <c r="F175" s="24"/>
      <c r="G175" s="93"/>
      <c r="H175" s="93"/>
      <c r="I175" s="94"/>
      <c r="J175" s="93"/>
      <c r="K175" s="93"/>
      <c r="L175" s="93"/>
      <c r="M175" s="93"/>
      <c r="N175" s="93"/>
      <c r="O175" s="93"/>
      <c r="P175" s="93"/>
      <c r="Q175" s="94"/>
      <c r="R175" s="94"/>
      <c r="S175" s="94"/>
    </row>
    <row r="176" spans="2:19" x14ac:dyDescent="0.25">
      <c r="B176" s="23"/>
      <c r="C176" s="24"/>
      <c r="D176" s="24"/>
      <c r="E176" s="24"/>
      <c r="F176" s="24"/>
      <c r="G176" s="93"/>
      <c r="H176" s="93"/>
      <c r="I176" s="94"/>
      <c r="J176" s="93"/>
      <c r="K176" s="93"/>
      <c r="L176" s="93"/>
      <c r="M176" s="93"/>
      <c r="N176" s="93"/>
      <c r="O176" s="93"/>
      <c r="P176" s="93"/>
      <c r="Q176" s="94"/>
      <c r="R176" s="94"/>
      <c r="S176" s="94"/>
    </row>
    <row r="177" spans="2:19" x14ac:dyDescent="0.25">
      <c r="B177" s="23"/>
      <c r="C177" s="24"/>
      <c r="D177" s="24"/>
      <c r="E177" s="24"/>
      <c r="F177" s="24"/>
      <c r="G177" s="93"/>
      <c r="H177" s="93"/>
      <c r="I177" s="94"/>
      <c r="J177" s="93"/>
      <c r="K177" s="93"/>
      <c r="L177" s="93"/>
      <c r="M177" s="93"/>
      <c r="N177" s="93"/>
      <c r="O177" s="93"/>
      <c r="P177" s="93"/>
      <c r="Q177" s="94"/>
      <c r="R177" s="94"/>
      <c r="S177" s="94"/>
    </row>
    <row r="178" spans="2:19" x14ac:dyDescent="0.25">
      <c r="B178" s="23"/>
      <c r="C178" s="24"/>
      <c r="D178" s="24"/>
      <c r="E178" s="24"/>
      <c r="F178" s="24"/>
      <c r="G178" s="93"/>
      <c r="H178" s="93"/>
      <c r="I178" s="94"/>
      <c r="J178" s="93"/>
      <c r="K178" s="93"/>
      <c r="L178" s="93"/>
      <c r="M178" s="93"/>
      <c r="N178" s="93"/>
      <c r="O178" s="93"/>
      <c r="P178" s="93"/>
      <c r="Q178" s="94"/>
      <c r="R178" s="94"/>
      <c r="S178" s="94"/>
    </row>
    <row r="179" spans="2:19" x14ac:dyDescent="0.25">
      <c r="B179" s="23"/>
      <c r="C179" s="24"/>
      <c r="D179" s="24"/>
      <c r="E179" s="24"/>
      <c r="F179" s="24"/>
      <c r="G179" s="93"/>
      <c r="H179" s="93"/>
      <c r="I179" s="94"/>
      <c r="J179" s="93"/>
      <c r="K179" s="93"/>
      <c r="L179" s="93"/>
      <c r="M179" s="93"/>
      <c r="N179" s="93"/>
      <c r="O179" s="93"/>
      <c r="P179" s="93"/>
      <c r="Q179" s="94"/>
      <c r="R179" s="94"/>
      <c r="S179" s="94"/>
    </row>
    <row r="180" spans="2:19" x14ac:dyDescent="0.25">
      <c r="B180" s="23"/>
      <c r="C180" s="24"/>
      <c r="D180" s="24"/>
      <c r="E180" s="24"/>
      <c r="F180" s="24"/>
      <c r="G180" s="93"/>
      <c r="H180" s="93"/>
      <c r="I180" s="94"/>
      <c r="J180" s="93"/>
      <c r="K180" s="93"/>
      <c r="L180" s="93"/>
      <c r="M180" s="93"/>
      <c r="N180" s="93"/>
      <c r="O180" s="93"/>
      <c r="P180" s="93"/>
      <c r="Q180" s="94"/>
      <c r="R180" s="94"/>
      <c r="S180" s="94"/>
    </row>
    <row r="181" spans="2:19" x14ac:dyDescent="0.25">
      <c r="B181" s="23"/>
      <c r="C181" s="24"/>
      <c r="D181" s="24"/>
      <c r="E181" s="24"/>
      <c r="F181" s="24"/>
      <c r="G181" s="93"/>
      <c r="H181" s="93"/>
      <c r="I181" s="94"/>
      <c r="J181" s="93"/>
      <c r="K181" s="93"/>
      <c r="L181" s="93"/>
      <c r="M181" s="93"/>
      <c r="N181" s="93"/>
      <c r="O181" s="93"/>
      <c r="P181" s="93"/>
      <c r="Q181" s="94"/>
      <c r="R181" s="94"/>
      <c r="S181" s="94"/>
    </row>
    <row r="182" spans="2:19" x14ac:dyDescent="0.25">
      <c r="B182" s="23"/>
      <c r="C182" s="24"/>
      <c r="D182" s="24"/>
      <c r="E182" s="24"/>
      <c r="F182" s="24"/>
      <c r="G182" s="93"/>
      <c r="H182" s="93"/>
      <c r="I182" s="94"/>
      <c r="J182" s="93"/>
      <c r="K182" s="93"/>
      <c r="L182" s="93"/>
      <c r="M182" s="93"/>
      <c r="N182" s="93"/>
      <c r="O182" s="93"/>
      <c r="P182" s="93"/>
      <c r="Q182" s="94"/>
      <c r="R182" s="94"/>
      <c r="S182" s="94"/>
    </row>
    <row r="183" spans="2:19" x14ac:dyDescent="0.25">
      <c r="B183" s="23"/>
      <c r="C183" s="24"/>
      <c r="D183" s="24"/>
      <c r="E183" s="24"/>
      <c r="F183" s="24"/>
      <c r="G183" s="93"/>
      <c r="H183" s="93"/>
      <c r="I183" s="94"/>
      <c r="J183" s="93"/>
      <c r="K183" s="93"/>
      <c r="L183" s="93"/>
      <c r="M183" s="93"/>
      <c r="N183" s="93"/>
      <c r="O183" s="93"/>
      <c r="P183" s="93"/>
      <c r="Q183" s="94"/>
      <c r="R183" s="94"/>
      <c r="S183" s="94"/>
    </row>
    <row r="184" spans="2:19" x14ac:dyDescent="0.25">
      <c r="B184" s="23"/>
      <c r="C184" s="24"/>
      <c r="D184" s="24"/>
      <c r="E184" s="24"/>
      <c r="F184" s="24"/>
      <c r="G184" s="93"/>
      <c r="H184" s="93"/>
      <c r="I184" s="94"/>
      <c r="J184" s="93"/>
      <c r="K184" s="93"/>
      <c r="L184" s="93"/>
      <c r="M184" s="93"/>
      <c r="N184" s="93"/>
      <c r="O184" s="93"/>
      <c r="P184" s="93"/>
      <c r="Q184" s="94"/>
      <c r="R184" s="94"/>
      <c r="S184" s="94"/>
    </row>
    <row r="185" spans="2:19" x14ac:dyDescent="0.25">
      <c r="B185" s="23"/>
      <c r="C185" s="24"/>
      <c r="D185" s="24"/>
      <c r="E185" s="24"/>
      <c r="F185" s="24"/>
      <c r="G185" s="93"/>
      <c r="H185" s="93"/>
      <c r="I185" s="94"/>
      <c r="J185" s="93"/>
      <c r="K185" s="93"/>
      <c r="L185" s="93"/>
      <c r="M185" s="93"/>
      <c r="N185" s="93"/>
      <c r="O185" s="93"/>
      <c r="P185" s="93"/>
      <c r="Q185" s="94"/>
      <c r="R185" s="94"/>
      <c r="S185" s="94"/>
    </row>
    <row r="186" spans="2:19" x14ac:dyDescent="0.25">
      <c r="B186" s="23"/>
      <c r="C186" s="24"/>
      <c r="D186" s="24"/>
      <c r="E186" s="24"/>
      <c r="F186" s="24"/>
      <c r="G186" s="93"/>
      <c r="H186" s="93"/>
      <c r="I186" s="94"/>
      <c r="J186" s="93"/>
      <c r="K186" s="93"/>
      <c r="L186" s="93"/>
      <c r="M186" s="93"/>
      <c r="N186" s="93"/>
      <c r="O186" s="93"/>
      <c r="P186" s="93"/>
      <c r="Q186" s="94"/>
      <c r="R186" s="94"/>
      <c r="S186" s="94"/>
    </row>
    <row r="187" spans="2:19" x14ac:dyDescent="0.25">
      <c r="B187" s="23"/>
      <c r="C187" s="24"/>
      <c r="D187" s="24"/>
      <c r="E187" s="24"/>
      <c r="F187" s="24"/>
      <c r="G187" s="93"/>
      <c r="H187" s="93"/>
      <c r="I187" s="94"/>
      <c r="J187" s="93"/>
      <c r="K187" s="93"/>
      <c r="L187" s="93"/>
      <c r="M187" s="93"/>
      <c r="N187" s="93"/>
      <c r="O187" s="93"/>
      <c r="P187" s="93"/>
      <c r="Q187" s="94"/>
      <c r="R187" s="94"/>
      <c r="S187" s="94"/>
    </row>
    <row r="188" spans="2:19" x14ac:dyDescent="0.25">
      <c r="B188" s="23"/>
      <c r="C188" s="24"/>
      <c r="D188" s="24"/>
      <c r="E188" s="24"/>
      <c r="F188" s="24"/>
      <c r="G188" s="93"/>
      <c r="H188" s="93"/>
      <c r="I188" s="94"/>
      <c r="J188" s="93"/>
      <c r="K188" s="93"/>
      <c r="L188" s="93"/>
      <c r="M188" s="93"/>
      <c r="N188" s="93"/>
      <c r="O188" s="93"/>
      <c r="P188" s="93"/>
      <c r="Q188" s="94"/>
      <c r="R188" s="94"/>
      <c r="S188" s="94"/>
    </row>
    <row r="189" spans="2:19" x14ac:dyDescent="0.25">
      <c r="B189" s="23"/>
      <c r="C189" s="24"/>
      <c r="D189" s="24"/>
      <c r="E189" s="24"/>
      <c r="F189" s="24"/>
      <c r="G189" s="93"/>
      <c r="H189" s="93"/>
      <c r="I189" s="94"/>
      <c r="J189" s="93"/>
      <c r="K189" s="93"/>
      <c r="L189" s="93"/>
      <c r="M189" s="93"/>
      <c r="N189" s="93"/>
      <c r="O189" s="93"/>
      <c r="P189" s="93"/>
      <c r="Q189" s="94"/>
      <c r="R189" s="94"/>
      <c r="S189" s="94"/>
    </row>
    <row r="190" spans="2:19" x14ac:dyDescent="0.25">
      <c r="B190" s="23"/>
      <c r="C190" s="24"/>
      <c r="D190" s="24"/>
      <c r="E190" s="24"/>
      <c r="F190" s="24"/>
      <c r="G190" s="93"/>
      <c r="H190" s="93"/>
      <c r="I190" s="94"/>
      <c r="J190" s="93"/>
      <c r="K190" s="93"/>
      <c r="L190" s="93"/>
      <c r="M190" s="93"/>
      <c r="N190" s="93"/>
      <c r="O190" s="93"/>
      <c r="P190" s="93"/>
      <c r="Q190" s="94"/>
      <c r="R190" s="94"/>
      <c r="S190" s="94"/>
    </row>
    <row r="191" spans="2:19" x14ac:dyDescent="0.25">
      <c r="B191" s="23"/>
      <c r="C191" s="24"/>
      <c r="D191" s="24"/>
      <c r="E191" s="24"/>
      <c r="F191" s="24"/>
      <c r="G191" s="93"/>
      <c r="H191" s="93"/>
      <c r="I191" s="94"/>
      <c r="J191" s="93"/>
      <c r="K191" s="93"/>
      <c r="L191" s="93"/>
      <c r="M191" s="93"/>
      <c r="N191" s="93"/>
      <c r="O191" s="93"/>
      <c r="P191" s="93"/>
      <c r="Q191" s="94"/>
      <c r="R191" s="94"/>
      <c r="S191" s="94"/>
    </row>
    <row r="192" spans="2:19" x14ac:dyDescent="0.25">
      <c r="B192" s="23"/>
      <c r="C192" s="24"/>
      <c r="D192" s="24"/>
      <c r="E192" s="24"/>
      <c r="F192" s="24"/>
      <c r="G192" s="93"/>
      <c r="H192" s="93"/>
      <c r="I192" s="94"/>
      <c r="J192" s="93"/>
      <c r="K192" s="93"/>
      <c r="L192" s="93"/>
      <c r="M192" s="93"/>
      <c r="N192" s="93"/>
      <c r="O192" s="93"/>
      <c r="P192" s="93"/>
      <c r="Q192" s="94"/>
      <c r="R192" s="94"/>
      <c r="S192" s="94"/>
    </row>
    <row r="193" spans="2:19" x14ac:dyDescent="0.25">
      <c r="B193" s="23"/>
      <c r="C193" s="24"/>
      <c r="D193" s="24"/>
      <c r="E193" s="24"/>
      <c r="F193" s="24"/>
      <c r="G193" s="93"/>
      <c r="H193" s="93"/>
      <c r="I193" s="94"/>
      <c r="J193" s="93"/>
      <c r="K193" s="93"/>
      <c r="L193" s="93"/>
      <c r="M193" s="93"/>
      <c r="N193" s="93"/>
      <c r="O193" s="93"/>
      <c r="P193" s="93"/>
      <c r="Q193" s="94"/>
      <c r="R193" s="94"/>
      <c r="S193" s="94"/>
    </row>
    <row r="194" spans="2:19" x14ac:dyDescent="0.25">
      <c r="B194" s="23"/>
      <c r="C194" s="24"/>
      <c r="D194" s="24"/>
      <c r="E194" s="24"/>
      <c r="F194" s="24"/>
      <c r="G194" s="93"/>
      <c r="H194" s="93"/>
      <c r="I194" s="94"/>
      <c r="J194" s="93"/>
      <c r="K194" s="93"/>
      <c r="L194" s="93"/>
      <c r="M194" s="93"/>
      <c r="N194" s="93"/>
      <c r="O194" s="93"/>
      <c r="P194" s="93"/>
      <c r="Q194" s="94"/>
      <c r="R194" s="94"/>
      <c r="S194" s="94"/>
    </row>
  </sheetData>
  <sheetProtection password="CC7C" sheet="1" formatCells="0" formatColumns="0" formatRows="0" sort="0" autoFilter="0"/>
  <mergeCells count="14">
    <mergeCell ref="B6:B7"/>
    <mergeCell ref="AL5:AU5"/>
    <mergeCell ref="C2:I2"/>
    <mergeCell ref="Q2:S2"/>
    <mergeCell ref="Q3:S3"/>
    <mergeCell ref="Q4:S4"/>
    <mergeCell ref="F5:F7"/>
    <mergeCell ref="G5:G7"/>
    <mergeCell ref="H5:H7"/>
    <mergeCell ref="I5:I7"/>
    <mergeCell ref="C3:I3"/>
    <mergeCell ref="Z5:Z7"/>
    <mergeCell ref="AA5:AA7"/>
    <mergeCell ref="AB5:AB7"/>
  </mergeCells>
  <phoneticPr fontId="7" type="noConversion"/>
  <conditionalFormatting sqref="X70">
    <cfRule type="colorScale" priority="1">
      <colorScale>
        <cfvo type="num" val="0"/>
        <cfvo type="num" val="0"/>
        <color rgb="FFFF0000"/>
        <color rgb="FFFFEF9C"/>
      </colorScale>
    </cfRule>
  </conditionalFormatting>
  <dataValidations count="1">
    <dataValidation allowBlank="1" showErrorMessage="1" sqref="Z5:AB5 X7"/>
  </dataValidations>
  <pageMargins left="0" right="0" top="0" bottom="0.78740157480314965" header="0.51181102362204722" footer="0.51181102362204722"/>
  <pageSetup paperSize="9" scale="65" pageOrder="overThenDown" orientation="landscape" horizontalDpi="300" verticalDpi="300" r:id="rId1"/>
  <headerFooter alignWithMargins="0">
    <oddFooter>&amp;LSchedule 3 Summary&amp;CPage &amp;P of &amp;N</oddFooter>
  </headerFooter>
  <rowBreaks count="1" manualBreakCount="1">
    <brk id="39" max="16383" man="1"/>
  </rowBreaks>
  <colBreaks count="2" manualBreakCount="2">
    <brk id="16" max="1048575" man="1"/>
    <brk id="2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J179"/>
  <sheetViews>
    <sheetView topLeftCell="A34" zoomScale="75" zoomScaleNormal="75" workbookViewId="0">
      <selection activeCell="I14" sqref="I14"/>
    </sheetView>
  </sheetViews>
  <sheetFormatPr defaultRowHeight="13.2" x14ac:dyDescent="0.25"/>
  <cols>
    <col min="2" max="2" width="38.88671875" customWidth="1"/>
    <col min="3" max="3" width="40.33203125" customWidth="1"/>
    <col min="4" max="7" width="14.88671875" customWidth="1"/>
    <col min="8" max="8" width="13.33203125" customWidth="1"/>
    <col min="9" max="10" width="11.44140625" customWidth="1"/>
  </cols>
  <sheetData>
    <row r="1" spans="1:10" s="116" customFormat="1" ht="36.75" customHeight="1" x14ac:dyDescent="0.25">
      <c r="A1" s="227"/>
      <c r="B1" s="234" t="s">
        <v>476</v>
      </c>
      <c r="C1" s="235">
        <f>+'Sch3-Sum'!C2</f>
        <v>0</v>
      </c>
      <c r="D1" s="221" t="s">
        <v>1005</v>
      </c>
      <c r="E1" s="221" t="s">
        <v>1005</v>
      </c>
      <c r="F1" s="221" t="s">
        <v>1005</v>
      </c>
      <c r="G1" s="141" t="s">
        <v>1005</v>
      </c>
      <c r="H1" s="141" t="s">
        <v>1005</v>
      </c>
      <c r="I1" s="578" t="s">
        <v>1005</v>
      </c>
      <c r="J1" s="141" t="s">
        <v>1005</v>
      </c>
    </row>
    <row r="2" spans="1:10" s="118" customFormat="1" ht="12.75" customHeight="1" x14ac:dyDescent="0.25">
      <c r="A2" s="190"/>
      <c r="B2" s="234" t="s">
        <v>477</v>
      </c>
      <c r="C2" s="236">
        <f>+'Sch3-Sum'!C3</f>
        <v>0</v>
      </c>
      <c r="D2" s="149"/>
      <c r="E2" s="149"/>
      <c r="F2" s="149"/>
      <c r="G2" s="149"/>
      <c r="H2" s="149"/>
      <c r="I2" s="579"/>
      <c r="J2" s="146"/>
    </row>
    <row r="3" spans="1:10" s="116" customFormat="1" ht="53.25" customHeight="1" thickBot="1" x14ac:dyDescent="0.3">
      <c r="A3" s="189"/>
      <c r="B3" s="252" t="s">
        <v>478</v>
      </c>
      <c r="C3" s="253">
        <f>+'Sch3-Sum'!C4</f>
        <v>0</v>
      </c>
      <c r="D3" s="154" t="s">
        <v>190</v>
      </c>
      <c r="E3" s="154" t="s">
        <v>191</v>
      </c>
      <c r="F3" s="154" t="s">
        <v>192</v>
      </c>
      <c r="G3" s="154" t="s">
        <v>193</v>
      </c>
      <c r="H3" s="154" t="s">
        <v>754</v>
      </c>
      <c r="I3" s="580" t="s">
        <v>755</v>
      </c>
      <c r="J3" s="155" t="s">
        <v>1003</v>
      </c>
    </row>
    <row r="4" spans="1:10" x14ac:dyDescent="0.25">
      <c r="B4" s="254" t="s">
        <v>500</v>
      </c>
      <c r="C4" s="255"/>
    </row>
    <row r="5" spans="1:10" s="78" customFormat="1" x14ac:dyDescent="0.25">
      <c r="A5" s="68"/>
      <c r="B5" s="237" t="s">
        <v>1021</v>
      </c>
      <c r="C5" s="256"/>
      <c r="D5" s="231">
        <f>+'Sch3-Sum'!J70</f>
        <v>0</v>
      </c>
      <c r="E5" s="231">
        <f>+'Sch3-Sum'!K70</f>
        <v>0</v>
      </c>
      <c r="F5" s="231">
        <f>+'Sch3-Sum'!L70</f>
        <v>0</v>
      </c>
      <c r="G5" s="231">
        <f>+'Sch3-Sum'!M70</f>
        <v>0</v>
      </c>
      <c r="H5" s="231">
        <f>+'Sch3-Sum'!N70</f>
        <v>0</v>
      </c>
      <c r="I5" s="231">
        <f>+'Sch3-Sum'!O70</f>
        <v>0</v>
      </c>
      <c r="J5" s="231">
        <f>+'Sch3-Sum'!P70</f>
        <v>0</v>
      </c>
    </row>
    <row r="6" spans="1:10" s="78" customFormat="1" x14ac:dyDescent="0.25">
      <c r="A6" s="68"/>
      <c r="B6" s="233" t="s">
        <v>860</v>
      </c>
      <c r="C6" s="257"/>
      <c r="D6" s="232">
        <f>+'Sch9 Staff'!V27</f>
        <v>0</v>
      </c>
      <c r="E6" s="232">
        <f>+'Sch9 Staff'!V35</f>
        <v>0</v>
      </c>
      <c r="F6" s="232">
        <f>+'Sch9 Staff'!V61</f>
        <v>0</v>
      </c>
      <c r="G6" s="232">
        <f>+'Sch9 Staff'!V97</f>
        <v>0</v>
      </c>
      <c r="H6" s="232">
        <f>+'Sch9 Staff'!V123</f>
        <v>0</v>
      </c>
      <c r="I6" s="232">
        <f>+'Sch9 Staff'!V147</f>
        <v>0</v>
      </c>
      <c r="J6" s="232">
        <f>+'Sch9 Staff'!V149</f>
        <v>0</v>
      </c>
    </row>
    <row r="7" spans="1:10" s="78" customFormat="1" x14ac:dyDescent="0.25">
      <c r="A7" s="68"/>
      <c r="B7" s="258" t="s">
        <v>501</v>
      </c>
      <c r="C7" s="259"/>
      <c r="D7" s="231">
        <f t="shared" ref="D7:J7" si="0">+D5-D6</f>
        <v>0</v>
      </c>
      <c r="E7" s="231">
        <f t="shared" si="0"/>
        <v>0</v>
      </c>
      <c r="F7" s="231">
        <f t="shared" si="0"/>
        <v>0</v>
      </c>
      <c r="G7" s="231">
        <f t="shared" si="0"/>
        <v>0</v>
      </c>
      <c r="H7" s="231">
        <f t="shared" si="0"/>
        <v>0</v>
      </c>
      <c r="I7" s="231">
        <f t="shared" si="0"/>
        <v>0</v>
      </c>
      <c r="J7" s="231">
        <f t="shared" si="0"/>
        <v>0</v>
      </c>
    </row>
    <row r="8" spans="1:10" s="78" customFormat="1" x14ac:dyDescent="0.25">
      <c r="A8" s="68"/>
      <c r="B8" s="260" t="s">
        <v>502</v>
      </c>
      <c r="C8" s="69"/>
      <c r="D8" s="76"/>
      <c r="E8" s="76"/>
      <c r="F8" s="76"/>
      <c r="G8" s="76"/>
      <c r="H8" s="76"/>
      <c r="I8" s="76"/>
      <c r="J8" s="76"/>
    </row>
    <row r="9" spans="1:10" s="83" customFormat="1" x14ac:dyDescent="0.25">
      <c r="B9" s="240"/>
      <c r="C9" s="79"/>
      <c r="D9" s="79"/>
      <c r="E9" s="79"/>
      <c r="F9" s="79"/>
      <c r="G9" s="79"/>
      <c r="H9" s="79"/>
      <c r="I9" s="79"/>
      <c r="J9" s="79"/>
    </row>
    <row r="10" spans="1:10" s="83" customFormat="1" x14ac:dyDescent="0.25">
      <c r="A10" s="68"/>
      <c r="B10" s="238" t="s">
        <v>1023</v>
      </c>
      <c r="D10" s="76" t="s">
        <v>503</v>
      </c>
      <c r="E10" s="79" t="s">
        <v>1024</v>
      </c>
      <c r="F10" s="79"/>
      <c r="G10" s="79"/>
      <c r="H10" s="79"/>
      <c r="I10" s="79"/>
      <c r="J10" s="79"/>
    </row>
    <row r="11" spans="1:10" s="78" customFormat="1" x14ac:dyDescent="0.25">
      <c r="A11" s="83">
        <v>1</v>
      </c>
      <c r="B11" s="79" t="s">
        <v>504</v>
      </c>
      <c r="D11" s="82"/>
      <c r="E11" s="239"/>
      <c r="G11" s="76"/>
      <c r="H11" s="76"/>
      <c r="I11" s="76"/>
      <c r="J11" s="76"/>
    </row>
    <row r="12" spans="1:10" s="78" customFormat="1" x14ac:dyDescent="0.25">
      <c r="A12" s="83">
        <v>2</v>
      </c>
      <c r="B12" s="79" t="s">
        <v>505</v>
      </c>
      <c r="D12" s="82"/>
      <c r="E12" s="79"/>
      <c r="G12" s="76"/>
      <c r="H12" s="76"/>
      <c r="I12" s="76"/>
      <c r="J12" s="76"/>
    </row>
    <row r="13" spans="1:10" s="78" customFormat="1" x14ac:dyDescent="0.25">
      <c r="A13" s="83">
        <v>3</v>
      </c>
      <c r="B13" s="79" t="s">
        <v>506</v>
      </c>
      <c r="D13" s="82"/>
      <c r="E13" s="79"/>
      <c r="G13" s="76"/>
      <c r="H13" s="76"/>
      <c r="I13" s="76"/>
      <c r="J13" s="76"/>
    </row>
    <row r="14" spans="1:10" s="78" customFormat="1" x14ac:dyDescent="0.25">
      <c r="A14" s="83">
        <v>4</v>
      </c>
      <c r="B14" s="79" t="s">
        <v>507</v>
      </c>
      <c r="D14" s="82"/>
      <c r="E14" s="79" t="str">
        <f>IF(SUM('Sch3-Sum'!C74:X74)&gt;0.1,"ERROR CHECK INPUT SHEET AND SUMMARY","")</f>
        <v/>
      </c>
      <c r="G14" s="76"/>
      <c r="H14" s="76"/>
      <c r="I14" s="76"/>
      <c r="J14" s="76"/>
    </row>
    <row r="15" spans="1:10" s="78" customFormat="1" x14ac:dyDescent="0.25">
      <c r="A15" s="84" t="s">
        <v>508</v>
      </c>
      <c r="B15" s="79" t="s">
        <v>283</v>
      </c>
      <c r="D15" s="82"/>
      <c r="E15" s="79"/>
      <c r="G15" s="76"/>
      <c r="H15" s="76"/>
      <c r="I15" s="76"/>
      <c r="J15" s="76"/>
    </row>
    <row r="16" spans="1:10" s="78" customFormat="1" x14ac:dyDescent="0.25">
      <c r="A16" s="84" t="s">
        <v>284</v>
      </c>
      <c r="B16" s="79" t="s">
        <v>285</v>
      </c>
      <c r="D16" s="82"/>
      <c r="G16" s="76"/>
      <c r="H16" s="76"/>
      <c r="I16" s="76"/>
      <c r="J16" s="76"/>
    </row>
    <row r="17" spans="1:10" s="78" customFormat="1" x14ac:dyDescent="0.25">
      <c r="A17" s="84" t="s">
        <v>286</v>
      </c>
      <c r="B17" s="79" t="s">
        <v>287</v>
      </c>
      <c r="D17" s="82"/>
      <c r="G17" s="76"/>
      <c r="H17" s="76"/>
      <c r="I17" s="76"/>
      <c r="J17" s="76"/>
    </row>
    <row r="18" spans="1:10" s="78" customFormat="1" x14ac:dyDescent="0.25">
      <c r="A18" s="84" t="s">
        <v>288</v>
      </c>
      <c r="B18" s="79" t="s">
        <v>289</v>
      </c>
      <c r="D18" s="82"/>
      <c r="G18" s="76"/>
      <c r="H18" s="76"/>
      <c r="I18" s="76"/>
      <c r="J18" s="76"/>
    </row>
    <row r="19" spans="1:10" s="78" customFormat="1" x14ac:dyDescent="0.25">
      <c r="A19" s="84" t="s">
        <v>290</v>
      </c>
      <c r="B19" s="79" t="s">
        <v>291</v>
      </c>
      <c r="D19" s="82"/>
      <c r="G19" s="76"/>
      <c r="H19" s="76"/>
      <c r="I19" s="76"/>
      <c r="J19" s="76"/>
    </row>
    <row r="20" spans="1:10" s="78" customFormat="1" x14ac:dyDescent="0.25">
      <c r="A20" s="84" t="s">
        <v>292</v>
      </c>
      <c r="B20" s="79" t="s">
        <v>417</v>
      </c>
      <c r="C20" s="261" t="s">
        <v>423</v>
      </c>
      <c r="D20" s="82"/>
      <c r="G20" s="76"/>
      <c r="H20" s="76"/>
      <c r="I20" s="76"/>
      <c r="J20" s="76"/>
    </row>
    <row r="21" spans="1:10" s="78" customFormat="1" x14ac:dyDescent="0.25">
      <c r="A21" s="84" t="s">
        <v>293</v>
      </c>
      <c r="B21" s="79" t="s">
        <v>294</v>
      </c>
      <c r="D21" s="82"/>
      <c r="G21" s="76"/>
      <c r="H21" s="76"/>
      <c r="I21" s="76"/>
      <c r="J21" s="76"/>
    </row>
    <row r="22" spans="1:10" s="78" customFormat="1" x14ac:dyDescent="0.25">
      <c r="A22" s="84" t="s">
        <v>295</v>
      </c>
      <c r="B22" s="79" t="s">
        <v>296</v>
      </c>
      <c r="D22" s="82"/>
      <c r="G22" s="76"/>
      <c r="H22" s="76"/>
      <c r="I22" s="76"/>
      <c r="J22" s="76"/>
    </row>
    <row r="23" spans="1:10" s="78" customFormat="1" x14ac:dyDescent="0.25">
      <c r="A23" s="83"/>
      <c r="B23" s="83"/>
      <c r="C23" s="84"/>
      <c r="D23" s="79"/>
      <c r="E23" s="76"/>
      <c r="G23" s="76"/>
      <c r="H23" s="76"/>
      <c r="I23" s="76"/>
      <c r="J23" s="76"/>
    </row>
    <row r="24" spans="1:10" s="78" customFormat="1" x14ac:dyDescent="0.25">
      <c r="A24" s="78" t="s">
        <v>423</v>
      </c>
      <c r="B24" s="76" t="s">
        <v>424</v>
      </c>
      <c r="D24" s="79"/>
      <c r="E24" s="76"/>
      <c r="G24" s="76"/>
      <c r="H24" s="76"/>
      <c r="I24" s="76"/>
      <c r="J24" s="76"/>
    </row>
    <row r="25" spans="1:10" s="78" customFormat="1" x14ac:dyDescent="0.25">
      <c r="B25" s="76" t="s">
        <v>1022</v>
      </c>
      <c r="D25" s="79"/>
      <c r="E25" s="76"/>
      <c r="G25" s="76"/>
      <c r="H25" s="76"/>
      <c r="I25" s="76"/>
      <c r="J25" s="76"/>
    </row>
    <row r="26" spans="1:10" s="78" customFormat="1" x14ac:dyDescent="0.25">
      <c r="D26" s="76"/>
      <c r="E26" s="76"/>
      <c r="F26" s="76"/>
      <c r="G26" s="76"/>
      <c r="H26" s="76"/>
      <c r="I26" s="76"/>
      <c r="J26" s="76"/>
    </row>
    <row r="27" spans="1:10" s="78" customFormat="1" x14ac:dyDescent="0.25">
      <c r="A27" s="83"/>
      <c r="B27" s="85" t="s">
        <v>298</v>
      </c>
      <c r="D27" s="76"/>
      <c r="E27" s="76"/>
      <c r="F27" s="76"/>
      <c r="G27" s="76"/>
      <c r="H27" s="76"/>
      <c r="I27" s="76"/>
      <c r="J27" s="76"/>
    </row>
    <row r="28" spans="1:10" s="78" customFormat="1" ht="12.75" customHeight="1" x14ac:dyDescent="0.25">
      <c r="A28" s="83"/>
      <c r="D28" s="950" t="s">
        <v>299</v>
      </c>
      <c r="E28" s="107" t="s">
        <v>304</v>
      </c>
      <c r="F28" s="86"/>
      <c r="G28" s="86"/>
      <c r="H28" s="79"/>
    </row>
    <row r="29" spans="1:10" s="78" customFormat="1" ht="46.5" customHeight="1" x14ac:dyDescent="0.25">
      <c r="A29" s="83"/>
      <c r="C29" s="79"/>
      <c r="D29" s="951"/>
      <c r="E29" s="108"/>
      <c r="F29" s="87" t="s">
        <v>300</v>
      </c>
      <c r="G29" s="87" t="s">
        <v>301</v>
      </c>
      <c r="H29" s="79"/>
    </row>
    <row r="30" spans="1:10" s="78" customFormat="1" x14ac:dyDescent="0.25">
      <c r="A30" s="83"/>
      <c r="B30" s="83" t="s">
        <v>302</v>
      </c>
      <c r="D30" s="89"/>
      <c r="E30" s="89"/>
      <c r="F30" s="90">
        <f>+'Sch3-Sum'!T70</f>
        <v>0</v>
      </c>
      <c r="G30" s="71">
        <f>+F30-D30</f>
        <v>0</v>
      </c>
      <c r="H30" s="71"/>
      <c r="I30" s="76"/>
    </row>
    <row r="31" spans="1:10" s="78" customFormat="1" x14ac:dyDescent="0.25">
      <c r="A31" s="83"/>
      <c r="B31" s="78" t="s">
        <v>303</v>
      </c>
      <c r="D31" s="89"/>
      <c r="E31" s="77"/>
      <c r="F31" s="77"/>
      <c r="I31" s="76"/>
    </row>
    <row r="32" spans="1:10" s="78" customFormat="1" x14ac:dyDescent="0.25">
      <c r="A32" s="83"/>
      <c r="B32" s="577" t="s">
        <v>1132</v>
      </c>
      <c r="D32" s="89"/>
      <c r="E32" s="77"/>
      <c r="F32" s="71">
        <f>+'Sch3-Sum'!U70+'Sch3-Sum'!V70</f>
        <v>0</v>
      </c>
      <c r="G32" s="71">
        <f>+F32-D32</f>
        <v>0</v>
      </c>
      <c r="H32" s="71"/>
      <c r="I32" s="76"/>
    </row>
    <row r="33" spans="1:10" s="78" customFormat="1" ht="6" customHeight="1" x14ac:dyDescent="0.25">
      <c r="A33" s="83"/>
      <c r="B33" s="83"/>
      <c r="D33" s="88"/>
      <c r="E33" s="77"/>
      <c r="F33" s="77"/>
      <c r="I33" s="76"/>
    </row>
    <row r="34" spans="1:10" s="78" customFormat="1" x14ac:dyDescent="0.25">
      <c r="A34" s="83"/>
      <c r="B34" s="577" t="s">
        <v>1133</v>
      </c>
      <c r="D34" s="91">
        <f>SUM(D30:D32)</f>
        <v>0</v>
      </c>
      <c r="E34" s="77"/>
      <c r="F34" s="77"/>
      <c r="I34" s="76"/>
    </row>
    <row r="35" spans="1:10" s="78" customFormat="1" ht="6.75" customHeight="1" x14ac:dyDescent="0.25">
      <c r="A35" s="83"/>
      <c r="D35" s="77"/>
      <c r="E35" s="77"/>
      <c r="F35" s="77"/>
      <c r="I35" s="76"/>
    </row>
    <row r="36" spans="1:10" s="78" customFormat="1" x14ac:dyDescent="0.25">
      <c r="A36" s="83"/>
      <c r="B36" s="240" t="s">
        <v>1130</v>
      </c>
      <c r="D36" s="89"/>
      <c r="E36" s="77"/>
      <c r="F36" s="71">
        <f>+'Sch3-Sum'!Q70</f>
        <v>0</v>
      </c>
      <c r="G36" s="71">
        <f>+F36-D36</f>
        <v>0</v>
      </c>
      <c r="H36" s="71"/>
      <c r="I36" s="76"/>
    </row>
    <row r="37" spans="1:10" s="78" customFormat="1" x14ac:dyDescent="0.25">
      <c r="A37" s="83"/>
      <c r="B37" s="240" t="s">
        <v>1131</v>
      </c>
      <c r="D37" s="89"/>
      <c r="E37" s="77"/>
      <c r="F37" s="71">
        <f>+'Sch3-Sum'!R70</f>
        <v>0</v>
      </c>
      <c r="G37" s="71">
        <f>+F37-D37</f>
        <v>0</v>
      </c>
      <c r="H37" s="71"/>
      <c r="I37" s="76"/>
    </row>
    <row r="38" spans="1:10" s="78" customFormat="1" ht="7.5" customHeight="1" x14ac:dyDescent="0.25">
      <c r="A38" s="83"/>
      <c r="B38" s="83"/>
      <c r="D38" s="88"/>
      <c r="E38" s="77"/>
      <c r="F38" s="77"/>
      <c r="G38" s="77"/>
      <c r="H38" s="77"/>
      <c r="I38" s="76"/>
    </row>
    <row r="39" spans="1:10" s="78" customFormat="1" x14ac:dyDescent="0.25">
      <c r="A39" s="83"/>
      <c r="B39" s="240" t="s">
        <v>1134</v>
      </c>
      <c r="D39" s="91">
        <f>SUM(D36:D37)</f>
        <v>0</v>
      </c>
      <c r="E39" s="77"/>
      <c r="F39" s="75">
        <f>SUM(F36:F37)</f>
        <v>0</v>
      </c>
      <c r="G39" s="77"/>
      <c r="H39" s="77"/>
      <c r="I39" s="76"/>
    </row>
    <row r="40" spans="1:10" s="78" customFormat="1" x14ac:dyDescent="0.25">
      <c r="A40" s="83"/>
      <c r="B40" s="83"/>
      <c r="D40" s="77"/>
      <c r="E40" s="76"/>
      <c r="F40" s="76"/>
      <c r="G40" s="76"/>
      <c r="H40" s="76"/>
      <c r="I40" s="76"/>
      <c r="J40" s="76"/>
    </row>
    <row r="41" spans="1:10" s="78" customFormat="1" x14ac:dyDescent="0.25">
      <c r="A41" s="83"/>
      <c r="B41" s="240" t="s">
        <v>305</v>
      </c>
      <c r="D41" s="77"/>
      <c r="E41" s="76"/>
      <c r="F41" s="76"/>
      <c r="G41" s="76"/>
      <c r="H41" s="76"/>
      <c r="I41" s="76"/>
      <c r="J41" s="76"/>
    </row>
    <row r="42" spans="1:10" s="78" customFormat="1" ht="21.75" customHeight="1" x14ac:dyDescent="0.25">
      <c r="A42" s="83"/>
      <c r="B42" s="92" t="s">
        <v>1139</v>
      </c>
      <c r="C42" s="79"/>
      <c r="D42" s="77"/>
      <c r="E42" s="76"/>
      <c r="F42" s="76"/>
      <c r="G42" s="76"/>
      <c r="H42" s="76"/>
      <c r="I42" s="76"/>
      <c r="J42" s="76"/>
    </row>
    <row r="43" spans="1:10" s="242" customFormat="1" x14ac:dyDescent="0.25">
      <c r="B43" s="262" t="s">
        <v>966</v>
      </c>
    </row>
    <row r="44" spans="1:10" s="242" customFormat="1" ht="14.4" x14ac:dyDescent="0.3">
      <c r="B44" s="296" t="s">
        <v>967</v>
      </c>
    </row>
    <row r="45" spans="1:10" s="242" customFormat="1" ht="14.4" x14ac:dyDescent="0.3">
      <c r="B45" s="297" t="s">
        <v>877</v>
      </c>
    </row>
    <row r="46" spans="1:10" s="242" customFormat="1" ht="14.4" x14ac:dyDescent="0.3">
      <c r="B46" s="297" t="s">
        <v>878</v>
      </c>
    </row>
    <row r="47" spans="1:10" s="242" customFormat="1" ht="14.4" x14ac:dyDescent="0.3">
      <c r="B47" s="297" t="s">
        <v>879</v>
      </c>
    </row>
    <row r="48" spans="1:10" s="242" customFormat="1" ht="14.4" x14ac:dyDescent="0.3">
      <c r="B48" s="297" t="s">
        <v>880</v>
      </c>
    </row>
    <row r="49" spans="2:10" s="242" customFormat="1" ht="14.4" x14ac:dyDescent="0.3">
      <c r="B49" s="297" t="s">
        <v>881</v>
      </c>
    </row>
    <row r="50" spans="2:10" s="242" customFormat="1" ht="14.4" x14ac:dyDescent="0.3">
      <c r="B50" s="297" t="s">
        <v>889</v>
      </c>
    </row>
    <row r="51" spans="2:10" s="242" customFormat="1" ht="14.4" x14ac:dyDescent="0.3">
      <c r="B51" s="297" t="s">
        <v>882</v>
      </c>
    </row>
    <row r="52" spans="2:10" s="242" customFormat="1" ht="14.4" x14ac:dyDescent="0.3">
      <c r="B52" s="297" t="s">
        <v>883</v>
      </c>
    </row>
    <row r="53" spans="2:10" s="242" customFormat="1" ht="14.4" x14ac:dyDescent="0.3">
      <c r="B53" s="297" t="s">
        <v>884</v>
      </c>
    </row>
    <row r="54" spans="2:10" s="242" customFormat="1" ht="14.4" x14ac:dyDescent="0.3">
      <c r="B54" s="296" t="s">
        <v>885</v>
      </c>
    </row>
    <row r="55" spans="2:10" s="242" customFormat="1" ht="14.4" x14ac:dyDescent="0.3">
      <c r="B55" s="298" t="s">
        <v>886</v>
      </c>
    </row>
    <row r="56" spans="2:10" s="242" customFormat="1" ht="4.5" customHeight="1" x14ac:dyDescent="0.25"/>
    <row r="57" spans="2:10" s="242" customFormat="1" ht="4.5" customHeight="1" x14ac:dyDescent="0.3">
      <c r="B57" s="298"/>
    </row>
    <row r="58" spans="2:10" s="242" customFormat="1" ht="15.6" x14ac:dyDescent="0.3">
      <c r="B58" s="299" t="s">
        <v>890</v>
      </c>
    </row>
    <row r="59" spans="2:10" s="242" customFormat="1" ht="14.4" x14ac:dyDescent="0.3">
      <c r="B59" s="300" t="s">
        <v>887</v>
      </c>
    </row>
    <row r="60" spans="2:10" s="242" customFormat="1" ht="66.75" customHeight="1" x14ac:dyDescent="0.3">
      <c r="B60" s="952" t="s">
        <v>888</v>
      </c>
      <c r="C60" s="952"/>
      <c r="D60" s="952"/>
      <c r="E60" s="952"/>
      <c r="F60" s="952"/>
      <c r="G60" s="952"/>
      <c r="H60" s="952"/>
      <c r="I60" s="952"/>
      <c r="J60" s="952"/>
    </row>
    <row r="61" spans="2:10" s="242" customFormat="1" x14ac:dyDescent="0.25"/>
    <row r="62" spans="2:10" s="242" customFormat="1" x14ac:dyDescent="0.25"/>
    <row r="63" spans="2:10" s="242" customFormat="1" x14ac:dyDescent="0.25"/>
    <row r="64" spans="2:10" s="242" customFormat="1" x14ac:dyDescent="0.25"/>
    <row r="65" s="242" customFormat="1" x14ac:dyDescent="0.25"/>
    <row r="66" s="242" customFormat="1" x14ac:dyDescent="0.25"/>
    <row r="67" s="242" customFormat="1" x14ac:dyDescent="0.25"/>
    <row r="68" s="242" customFormat="1" x14ac:dyDescent="0.25"/>
    <row r="69" s="242" customFormat="1" x14ac:dyDescent="0.25"/>
    <row r="70" s="242" customFormat="1" x14ac:dyDescent="0.25"/>
    <row r="71" s="242" customFormat="1" x14ac:dyDescent="0.25"/>
    <row r="72" s="242" customFormat="1" x14ac:dyDescent="0.25"/>
    <row r="73" s="242" customFormat="1" x14ac:dyDescent="0.25"/>
    <row r="74" s="242" customFormat="1" x14ac:dyDescent="0.25"/>
    <row r="75" s="242" customFormat="1" x14ac:dyDescent="0.25"/>
    <row r="76" s="242" customFormat="1" x14ac:dyDescent="0.25"/>
    <row r="77" s="242" customFormat="1" x14ac:dyDescent="0.25"/>
    <row r="78" s="242" customFormat="1" x14ac:dyDescent="0.25"/>
    <row r="79" s="242" customFormat="1" x14ac:dyDescent="0.25"/>
    <row r="80" s="242" customFormat="1" x14ac:dyDescent="0.25"/>
    <row r="81" s="242" customFormat="1" x14ac:dyDescent="0.25"/>
    <row r="82" s="242" customFormat="1" x14ac:dyDescent="0.25"/>
    <row r="83" s="242" customFormat="1" x14ac:dyDescent="0.25"/>
    <row r="84" s="242" customFormat="1" x14ac:dyDescent="0.25"/>
    <row r="85" s="242" customFormat="1" x14ac:dyDescent="0.25"/>
    <row r="86" s="242" customFormat="1" x14ac:dyDescent="0.25"/>
    <row r="87" s="242" customFormat="1" x14ac:dyDescent="0.25"/>
    <row r="88" s="242" customFormat="1" x14ac:dyDescent="0.25"/>
    <row r="89" s="242" customFormat="1" x14ac:dyDescent="0.25"/>
    <row r="90" s="242" customFormat="1" x14ac:dyDescent="0.25"/>
    <row r="91" s="242" customFormat="1" x14ac:dyDescent="0.25"/>
    <row r="92" s="242" customFormat="1" x14ac:dyDescent="0.25"/>
    <row r="93" s="242" customFormat="1" x14ac:dyDescent="0.25"/>
    <row r="94" s="242" customFormat="1" x14ac:dyDescent="0.25"/>
    <row r="95" s="242" customFormat="1" x14ac:dyDescent="0.25"/>
    <row r="96" s="242" customFormat="1" x14ac:dyDescent="0.25"/>
    <row r="97" s="242" customFormat="1" x14ac:dyDescent="0.25"/>
    <row r="98" s="242" customFormat="1" x14ac:dyDescent="0.25"/>
    <row r="99" s="242" customFormat="1" x14ac:dyDescent="0.25"/>
    <row r="100" s="242" customFormat="1" x14ac:dyDescent="0.25"/>
    <row r="101" s="242" customFormat="1" x14ac:dyDescent="0.25"/>
    <row r="102" s="242" customFormat="1" x14ac:dyDescent="0.25"/>
    <row r="103" s="242" customFormat="1" x14ac:dyDescent="0.25"/>
    <row r="104" s="242" customFormat="1" x14ac:dyDescent="0.25"/>
    <row r="105" s="242" customFormat="1" x14ac:dyDescent="0.25"/>
    <row r="106" s="242" customFormat="1" x14ac:dyDescent="0.25"/>
    <row r="107" s="242" customFormat="1" x14ac:dyDescent="0.25"/>
    <row r="108" s="242" customFormat="1" x14ac:dyDescent="0.25"/>
    <row r="109" s="242" customFormat="1" x14ac:dyDescent="0.25"/>
    <row r="110" s="242" customFormat="1" x14ac:dyDescent="0.25"/>
    <row r="111" s="242" customFormat="1" x14ac:dyDescent="0.25"/>
    <row r="112" s="242" customFormat="1" x14ac:dyDescent="0.25"/>
    <row r="113" s="242" customFormat="1" x14ac:dyDescent="0.25"/>
    <row r="114" s="242" customFormat="1" x14ac:dyDescent="0.25"/>
    <row r="115" s="242" customFormat="1" x14ac:dyDescent="0.25"/>
    <row r="116" s="242" customFormat="1" x14ac:dyDescent="0.25"/>
    <row r="117" s="242" customFormat="1" x14ac:dyDescent="0.25"/>
    <row r="118" s="242" customFormat="1" x14ac:dyDescent="0.25"/>
    <row r="119" s="242" customFormat="1" x14ac:dyDescent="0.25"/>
    <row r="120" s="242" customFormat="1" x14ac:dyDescent="0.25"/>
    <row r="121" s="242" customFormat="1" x14ac:dyDescent="0.25"/>
    <row r="122" s="242" customFormat="1" x14ac:dyDescent="0.25"/>
    <row r="123" s="242" customFormat="1" x14ac:dyDescent="0.25"/>
    <row r="124" s="242" customFormat="1" x14ac:dyDescent="0.25"/>
    <row r="125" s="242" customFormat="1" x14ac:dyDescent="0.25"/>
    <row r="126" s="242" customFormat="1" x14ac:dyDescent="0.25"/>
    <row r="127" s="242" customFormat="1" x14ac:dyDescent="0.25"/>
    <row r="128" s="242" customFormat="1" x14ac:dyDescent="0.25"/>
    <row r="129" s="242" customFormat="1" x14ac:dyDescent="0.25"/>
    <row r="130" s="242" customFormat="1" x14ac:dyDescent="0.25"/>
    <row r="131" s="242" customFormat="1" x14ac:dyDescent="0.25"/>
    <row r="132" s="242" customFormat="1" x14ac:dyDescent="0.25"/>
    <row r="133" s="242" customFormat="1" x14ac:dyDescent="0.25"/>
    <row r="134" s="242" customFormat="1" x14ac:dyDescent="0.25"/>
    <row r="135" s="242" customFormat="1" x14ac:dyDescent="0.25"/>
    <row r="136" s="242" customFormat="1" x14ac:dyDescent="0.25"/>
    <row r="137" s="242" customFormat="1" x14ac:dyDescent="0.25"/>
    <row r="138" s="242" customFormat="1" x14ac:dyDescent="0.25"/>
    <row r="139" s="242" customFormat="1" x14ac:dyDescent="0.25"/>
    <row r="140" s="242" customFormat="1" x14ac:dyDescent="0.25"/>
    <row r="141" s="242" customFormat="1" x14ac:dyDescent="0.25"/>
    <row r="142" s="242" customFormat="1" x14ac:dyDescent="0.25"/>
    <row r="143" s="242" customFormat="1" x14ac:dyDescent="0.25"/>
    <row r="144" s="242" customFormat="1" x14ac:dyDescent="0.25"/>
    <row r="145" s="242" customFormat="1" x14ac:dyDescent="0.25"/>
    <row r="146" s="242" customFormat="1" x14ac:dyDescent="0.25"/>
    <row r="147" s="242" customFormat="1" x14ac:dyDescent="0.25"/>
    <row r="148" s="242" customFormat="1" x14ac:dyDescent="0.25"/>
    <row r="149" s="242" customFormat="1" x14ac:dyDescent="0.25"/>
    <row r="150" s="242" customFormat="1" x14ac:dyDescent="0.25"/>
    <row r="151" s="242" customFormat="1" x14ac:dyDescent="0.25"/>
    <row r="152" s="242" customFormat="1" x14ac:dyDescent="0.25"/>
    <row r="153" s="242" customFormat="1" x14ac:dyDescent="0.25"/>
    <row r="154" s="242" customFormat="1" x14ac:dyDescent="0.25"/>
    <row r="155" s="242" customFormat="1" x14ac:dyDescent="0.25"/>
    <row r="156" s="242" customFormat="1" x14ac:dyDescent="0.25"/>
    <row r="157" s="242" customFormat="1" x14ac:dyDescent="0.25"/>
    <row r="158" s="242" customFormat="1" x14ac:dyDescent="0.25"/>
    <row r="159" s="242" customFormat="1" x14ac:dyDescent="0.25"/>
    <row r="160" s="242" customFormat="1" x14ac:dyDescent="0.25"/>
    <row r="161" s="242" customFormat="1" x14ac:dyDescent="0.25"/>
    <row r="162" s="242" customFormat="1" x14ac:dyDescent="0.25"/>
    <row r="163" s="242" customFormat="1" x14ac:dyDescent="0.25"/>
    <row r="164" s="242" customFormat="1" x14ac:dyDescent="0.25"/>
    <row r="165" s="242" customFormat="1" x14ac:dyDescent="0.25"/>
    <row r="166" s="242" customFormat="1" x14ac:dyDescent="0.25"/>
    <row r="167" s="242" customFormat="1" x14ac:dyDescent="0.25"/>
    <row r="168" s="242" customFormat="1" x14ac:dyDescent="0.25"/>
    <row r="169" s="242" customFormat="1" x14ac:dyDescent="0.25"/>
    <row r="170" s="242" customFormat="1" x14ac:dyDescent="0.25"/>
    <row r="171" s="242" customFormat="1" x14ac:dyDescent="0.25"/>
    <row r="172" s="242" customFormat="1" x14ac:dyDescent="0.25"/>
    <row r="173" s="242" customFormat="1" x14ac:dyDescent="0.25"/>
    <row r="174" s="242" customFormat="1" x14ac:dyDescent="0.25"/>
    <row r="175" s="242" customFormat="1" x14ac:dyDescent="0.25"/>
    <row r="176" s="242" customFormat="1" x14ac:dyDescent="0.25"/>
    <row r="177" s="242" customFormat="1" x14ac:dyDescent="0.25"/>
    <row r="178" s="242" customFormat="1" x14ac:dyDescent="0.25"/>
    <row r="179" s="242" customFormat="1" x14ac:dyDescent="0.25"/>
  </sheetData>
  <sheetProtection password="CC7C" sheet="1" formatColumns="0"/>
  <mergeCells count="2">
    <mergeCell ref="D28:D29"/>
    <mergeCell ref="B60:J60"/>
  </mergeCells>
  <phoneticPr fontId="7" type="noConversion"/>
  <pageMargins left="0" right="0" top="0" bottom="0" header="0.51181102362204722" footer="0.51181102362204722"/>
  <pageSetup paperSize="9" scale="63" orientation="landscape" r:id="rId1"/>
  <headerFooter alignWithMargins="0">
    <oddFooter>&amp;LService Arrangement Checks&amp;CPage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IU347"/>
  <sheetViews>
    <sheetView topLeftCell="B1" zoomScale="75" workbookViewId="0">
      <selection activeCell="T5" sqref="T5"/>
    </sheetView>
  </sheetViews>
  <sheetFormatPr defaultColWidth="9.109375" defaultRowHeight="13.2" x14ac:dyDescent="0.25"/>
  <cols>
    <col min="1" max="1" width="19.6640625" style="249" customWidth="1"/>
    <col min="2" max="2" width="4" style="249" customWidth="1"/>
    <col min="3" max="3" width="38.44140625" style="249" customWidth="1"/>
    <col min="4" max="4" width="14.5546875" style="249" customWidth="1"/>
    <col min="5" max="5" width="12.44140625" style="249" customWidth="1"/>
    <col min="6" max="6" width="11.88671875" style="289" customWidth="1"/>
    <col min="7" max="8" width="10.6640625" style="289" customWidth="1"/>
    <col min="9" max="9" width="20.88671875" style="249" customWidth="1"/>
    <col min="10" max="11" width="9.6640625" style="249" bestFit="1" customWidth="1"/>
    <col min="12" max="12" width="10.6640625" style="249" customWidth="1"/>
    <col min="13" max="14" width="10.109375" style="249" bestFit="1" customWidth="1"/>
    <col min="15" max="15" width="9.6640625" style="249" bestFit="1" customWidth="1"/>
    <col min="16" max="17" width="10.109375" style="249" bestFit="1" customWidth="1"/>
    <col min="18" max="18" width="8.6640625" style="249" customWidth="1"/>
    <col min="19" max="20" width="10.109375" style="249" bestFit="1" customWidth="1"/>
    <col min="21" max="21" width="8.6640625" style="249" customWidth="1"/>
    <col min="22" max="22" width="9.109375" style="242"/>
    <col min="23" max="26" width="10.6640625" style="242" customWidth="1"/>
    <col min="27" max="27" width="11.6640625" style="242" customWidth="1"/>
    <col min="28" max="255" width="9.109375" style="242"/>
    <col min="256" max="16384" width="9.109375" style="18"/>
  </cols>
  <sheetData>
    <row r="1" spans="1:255" s="17" customFormat="1" ht="21" customHeight="1" thickBot="1" x14ac:dyDescent="0.3">
      <c r="B1" s="537"/>
      <c r="C1" s="537"/>
      <c r="D1" s="537"/>
      <c r="E1" s="537"/>
      <c r="F1" s="537"/>
      <c r="G1" s="537"/>
      <c r="H1" s="969" t="s">
        <v>741</v>
      </c>
      <c r="I1" s="969"/>
      <c r="J1" s="968" t="s">
        <v>1251</v>
      </c>
      <c r="K1" s="968"/>
      <c r="L1" s="968"/>
      <c r="M1" s="968"/>
      <c r="N1" s="968"/>
      <c r="O1" s="968"/>
      <c r="P1" s="968"/>
      <c r="Q1" s="968"/>
      <c r="R1" s="968"/>
      <c r="S1" s="968"/>
      <c r="T1" s="968"/>
      <c r="U1" s="968"/>
      <c r="V1" s="968"/>
      <c r="W1" s="968"/>
      <c r="X1" s="968"/>
      <c r="Y1" s="968"/>
      <c r="Z1" s="968"/>
      <c r="AA1" s="968"/>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row>
    <row r="2" spans="1:255" s="17" customFormat="1" ht="23.25" customHeight="1" thickBot="1" x14ac:dyDescent="0.3">
      <c r="A2" s="964" t="s">
        <v>1025</v>
      </c>
      <c r="B2" s="965"/>
      <c r="C2" s="966"/>
      <c r="D2" s="972">
        <f>+'Sch3-Input'!F3</f>
        <v>0</v>
      </c>
      <c r="E2" s="973"/>
      <c r="F2" s="973"/>
      <c r="G2" s="974"/>
      <c r="H2" s="969"/>
      <c r="I2" s="969"/>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row>
    <row r="3" spans="1:255" s="17" customFormat="1" ht="14.4" thickBot="1" x14ac:dyDescent="0.3">
      <c r="A3" s="953" t="s">
        <v>1026</v>
      </c>
      <c r="B3" s="954"/>
      <c r="C3" s="967"/>
      <c r="D3" s="955"/>
      <c r="E3" s="956"/>
      <c r="F3" s="956"/>
      <c r="G3" s="957"/>
      <c r="H3" s="969"/>
      <c r="I3" s="969"/>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row>
    <row r="4" spans="1:255" s="17" customFormat="1" ht="14.4" thickBot="1" x14ac:dyDescent="0.3">
      <c r="A4" s="953" t="s">
        <v>1027</v>
      </c>
      <c r="B4" s="954"/>
      <c r="C4" s="954"/>
      <c r="D4" s="495"/>
      <c r="E4" s="497"/>
      <c r="F4" s="498"/>
      <c r="G4" s="496"/>
      <c r="H4" s="969"/>
      <c r="I4" s="969"/>
      <c r="J4" s="248"/>
      <c r="K4" s="248"/>
      <c r="L4" s="248"/>
      <c r="M4" s="248"/>
      <c r="N4" s="248"/>
      <c r="O4" s="248"/>
      <c r="P4" s="248"/>
      <c r="Q4" s="248"/>
      <c r="R4" s="248"/>
      <c r="S4" s="248"/>
      <c r="T4" s="248"/>
      <c r="U4" s="248"/>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row>
    <row r="5" spans="1:255" s="17" customFormat="1" ht="16.2" thickBot="1" x14ac:dyDescent="0.35">
      <c r="A5" s="490"/>
      <c r="B5" s="490"/>
      <c r="C5" s="81"/>
      <c r="D5" s="81"/>
      <c r="E5" s="81"/>
      <c r="F5" s="276"/>
      <c r="G5" s="276"/>
      <c r="H5" s="538"/>
      <c r="I5" s="81"/>
      <c r="J5" s="310" t="s">
        <v>896</v>
      </c>
      <c r="K5" s="248"/>
      <c r="L5" s="310" t="s">
        <v>774</v>
      </c>
      <c r="M5" s="248"/>
      <c r="N5" s="248"/>
      <c r="O5" s="248"/>
      <c r="P5" s="248"/>
      <c r="Q5" s="248"/>
      <c r="R5" s="248"/>
      <c r="S5" s="248"/>
      <c r="T5" s="248"/>
      <c r="U5" s="248"/>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row>
    <row r="6" spans="1:255" s="17" customFormat="1" ht="67.5" customHeight="1" thickBot="1" x14ac:dyDescent="0.3">
      <c r="A6" s="961" t="s">
        <v>630</v>
      </c>
      <c r="B6" s="962"/>
      <c r="C6" s="962"/>
      <c r="D6" s="962"/>
      <c r="E6" s="963"/>
      <c r="F6" s="311" t="s">
        <v>392</v>
      </c>
      <c r="G6" s="958" t="s">
        <v>898</v>
      </c>
      <c r="H6" s="959"/>
      <c r="I6" s="960"/>
      <c r="J6" s="349"/>
      <c r="K6" s="349"/>
      <c r="L6" s="349"/>
      <c r="M6" s="350"/>
      <c r="N6" s="351"/>
      <c r="O6" s="349"/>
      <c r="P6" s="350"/>
      <c r="Q6" s="351"/>
      <c r="R6" s="349"/>
      <c r="S6" s="351"/>
      <c r="T6" s="350"/>
      <c r="U6" s="352"/>
      <c r="V6" s="95"/>
      <c r="W6" s="250"/>
      <c r="X6" s="250"/>
      <c r="Y6" s="250"/>
      <c r="Z6" s="250"/>
      <c r="AA6" s="250"/>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row>
    <row r="7" spans="1:255" s="241" customFormat="1" ht="79.8" thickBot="1" x14ac:dyDescent="0.3">
      <c r="A7" s="491" t="s">
        <v>631</v>
      </c>
      <c r="B7" s="492" t="s">
        <v>632</v>
      </c>
      <c r="C7" s="493" t="s">
        <v>633</v>
      </c>
      <c r="D7" s="493" t="s">
        <v>634</v>
      </c>
      <c r="E7" s="494" t="s">
        <v>635</v>
      </c>
      <c r="F7" s="378" t="s">
        <v>699</v>
      </c>
      <c r="G7" s="378" t="s">
        <v>897</v>
      </c>
      <c r="H7" s="378" t="s">
        <v>301</v>
      </c>
      <c r="I7" s="379" t="s">
        <v>391</v>
      </c>
      <c r="J7" s="380" t="s">
        <v>1028</v>
      </c>
      <c r="K7" s="380" t="s">
        <v>1029</v>
      </c>
      <c r="L7" s="380" t="s">
        <v>1030</v>
      </c>
      <c r="M7" s="380" t="s">
        <v>1031</v>
      </c>
      <c r="N7" s="380" t="s">
        <v>976</v>
      </c>
      <c r="O7" s="380" t="s">
        <v>1032</v>
      </c>
      <c r="P7" s="380" t="s">
        <v>1033</v>
      </c>
      <c r="Q7" s="380" t="s">
        <v>1034</v>
      </c>
      <c r="R7" s="380" t="s">
        <v>1035</v>
      </c>
      <c r="S7" s="380" t="s">
        <v>1036</v>
      </c>
      <c r="T7" s="380" t="s">
        <v>450</v>
      </c>
      <c r="U7" s="381" t="s">
        <v>451</v>
      </c>
      <c r="V7" s="245"/>
      <c r="W7" s="382" t="s">
        <v>892</v>
      </c>
      <c r="X7" s="383" t="s">
        <v>968</v>
      </c>
      <c r="Y7" s="383" t="s">
        <v>969</v>
      </c>
      <c r="Z7" s="383" t="s">
        <v>970</v>
      </c>
      <c r="AA7" s="384" t="s">
        <v>971</v>
      </c>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c r="IU7" s="245"/>
    </row>
    <row r="8" spans="1:255" ht="27" thickTop="1" x14ac:dyDescent="0.25">
      <c r="A8" s="388" t="s">
        <v>636</v>
      </c>
      <c r="B8" s="389" t="s">
        <v>637</v>
      </c>
      <c r="C8" s="390" t="s">
        <v>638</v>
      </c>
      <c r="D8" s="391" t="s">
        <v>197</v>
      </c>
      <c r="E8" s="344"/>
      <c r="F8" s="277">
        <f>+'Sch3-Sum'!AF9</f>
        <v>0</v>
      </c>
      <c r="G8" s="290"/>
      <c r="H8" s="277">
        <f>+F8-G8</f>
        <v>0</v>
      </c>
      <c r="I8" s="293"/>
      <c r="J8" s="731"/>
      <c r="K8" s="731"/>
      <c r="L8" s="243"/>
      <c r="M8" s="731"/>
      <c r="N8" s="731"/>
      <c r="O8" s="243"/>
      <c r="P8" s="731"/>
      <c r="Q8" s="731"/>
      <c r="R8" s="243"/>
      <c r="S8" s="731"/>
      <c r="T8" s="731"/>
      <c r="U8" s="477"/>
      <c r="W8" s="301">
        <f>+L8</f>
        <v>0</v>
      </c>
      <c r="X8" s="251">
        <f>+O8</f>
        <v>0</v>
      </c>
      <c r="Y8" s="251">
        <f>+R8</f>
        <v>0</v>
      </c>
      <c r="Z8" s="251">
        <f>+U8</f>
        <v>0</v>
      </c>
      <c r="AA8" s="302">
        <f>IF(Z8&gt;0.1,Z8,IF(Y8&gt;0.1,Y8,IF(X8&gt;0.1,X8,W8)))</f>
        <v>0</v>
      </c>
    </row>
    <row r="9" spans="1:255" ht="26.4" x14ac:dyDescent="0.25">
      <c r="A9" s="392" t="s">
        <v>636</v>
      </c>
      <c r="B9" s="393" t="s">
        <v>637</v>
      </c>
      <c r="C9" s="394" t="s">
        <v>639</v>
      </c>
      <c r="D9" s="395" t="s">
        <v>640</v>
      </c>
      <c r="E9" s="344"/>
      <c r="F9" s="279">
        <f>+'Sch3-Sum'!AE9</f>
        <v>0</v>
      </c>
      <c r="G9" s="291"/>
      <c r="H9" s="279">
        <f>+F9-G9</f>
        <v>0</v>
      </c>
      <c r="I9" s="294"/>
      <c r="J9" s="731"/>
      <c r="K9" s="731"/>
      <c r="L9" s="243"/>
      <c r="M9" s="731"/>
      <c r="N9" s="731"/>
      <c r="O9" s="243"/>
      <c r="P9" s="731"/>
      <c r="Q9" s="731"/>
      <c r="R9" s="243"/>
      <c r="S9" s="731"/>
      <c r="T9" s="731"/>
      <c r="U9" s="477"/>
      <c r="W9" s="301">
        <f>+L9</f>
        <v>0</v>
      </c>
      <c r="X9" s="251">
        <f>+O9</f>
        <v>0</v>
      </c>
      <c r="Y9" s="251">
        <f>+R9</f>
        <v>0</v>
      </c>
      <c r="Z9" s="251">
        <f>+U9</f>
        <v>0</v>
      </c>
      <c r="AA9" s="302">
        <f>IF(Z9&gt;0.1,Z9,IF(Y9&gt;0.1,Y9,IF(X9&gt;0.1,X9,W9)))</f>
        <v>0</v>
      </c>
    </row>
    <row r="10" spans="1:255" ht="39.6" x14ac:dyDescent="0.25">
      <c r="A10" s="392" t="s">
        <v>641</v>
      </c>
      <c r="B10" s="393" t="s">
        <v>642</v>
      </c>
      <c r="C10" s="394" t="s">
        <v>643</v>
      </c>
      <c r="D10" s="395" t="s">
        <v>197</v>
      </c>
      <c r="E10" s="344"/>
      <c r="F10" s="279">
        <f>+'Sch3-Sum'!AF10</f>
        <v>0</v>
      </c>
      <c r="G10" s="291"/>
      <c r="H10" s="279">
        <f>+F10-G10</f>
        <v>0</v>
      </c>
      <c r="I10" s="294"/>
      <c r="J10" s="731"/>
      <c r="K10" s="731"/>
      <c r="L10" s="243"/>
      <c r="M10" s="731"/>
      <c r="N10" s="731"/>
      <c r="O10" s="243"/>
      <c r="P10" s="731"/>
      <c r="Q10" s="731"/>
      <c r="R10" s="243"/>
      <c r="S10" s="731"/>
      <c r="T10" s="731"/>
      <c r="U10" s="477"/>
      <c r="W10" s="301">
        <f>+L10</f>
        <v>0</v>
      </c>
      <c r="X10" s="251">
        <f>+O10</f>
        <v>0</v>
      </c>
      <c r="Y10" s="251">
        <f>+R10</f>
        <v>0</v>
      </c>
      <c r="Z10" s="251">
        <f>+U10</f>
        <v>0</v>
      </c>
      <c r="AA10" s="302">
        <f>IF(Z10&gt;0.1,Z10,IF(Y10&gt;0.1,Y10,IF(X10&gt;0.1,X10,W10)))</f>
        <v>0</v>
      </c>
    </row>
    <row r="11" spans="1:255" ht="40.200000000000003" thickBot="1" x14ac:dyDescent="0.3">
      <c r="A11" s="385" t="s">
        <v>641</v>
      </c>
      <c r="B11" s="396" t="s">
        <v>642</v>
      </c>
      <c r="C11" s="386" t="s">
        <v>644</v>
      </c>
      <c r="D11" s="387" t="s">
        <v>640</v>
      </c>
      <c r="E11" s="507"/>
      <c r="F11" s="280">
        <f>+'Sch3-Sum'!AE10</f>
        <v>0</v>
      </c>
      <c r="G11" s="292"/>
      <c r="H11" s="280">
        <f>+F11-G11</f>
        <v>0</v>
      </c>
      <c r="I11" s="295"/>
      <c r="J11" s="731"/>
      <c r="K11" s="731"/>
      <c r="L11" s="243"/>
      <c r="M11" s="731"/>
      <c r="N11" s="731"/>
      <c r="O11" s="243"/>
      <c r="P11" s="731"/>
      <c r="Q11" s="731"/>
      <c r="R11" s="243"/>
      <c r="S11" s="731"/>
      <c r="T11" s="731"/>
      <c r="U11" s="477"/>
      <c r="W11" s="301">
        <f>+L11</f>
        <v>0</v>
      </c>
      <c r="X11" s="251">
        <f>+O11</f>
        <v>0</v>
      </c>
      <c r="Y11" s="251">
        <f>+R11</f>
        <v>0</v>
      </c>
      <c r="Z11" s="251">
        <f>+U11</f>
        <v>0</v>
      </c>
      <c r="AA11" s="302">
        <f>IF(Z11&gt;0.1,Z11,IF(Y11&gt;0.1,Y11,IF(X11&gt;0.1,X11,W11)))</f>
        <v>0</v>
      </c>
    </row>
    <row r="12" spans="1:255" ht="27.6" thickTop="1" thickBot="1" x14ac:dyDescent="0.3">
      <c r="A12" s="398" t="s">
        <v>645</v>
      </c>
      <c r="B12" s="393" t="s">
        <v>646</v>
      </c>
      <c r="C12" s="399" t="s">
        <v>647</v>
      </c>
      <c r="D12" s="506" t="s">
        <v>197</v>
      </c>
      <c r="E12" s="970" t="s">
        <v>79</v>
      </c>
      <c r="F12" s="971"/>
      <c r="G12" s="511"/>
      <c r="H12" s="510"/>
      <c r="I12" s="517"/>
      <c r="J12" s="732"/>
      <c r="K12" s="731"/>
      <c r="L12" s="478"/>
      <c r="M12" s="731"/>
      <c r="N12" s="731"/>
      <c r="O12" s="243"/>
      <c r="P12" s="731"/>
      <c r="Q12" s="731"/>
      <c r="R12" s="243"/>
      <c r="S12" s="731"/>
      <c r="T12" s="731"/>
      <c r="U12" s="477"/>
      <c r="W12" s="301">
        <f t="shared" ref="W12:W75" si="0">+L12</f>
        <v>0</v>
      </c>
      <c r="X12" s="251">
        <f t="shared" ref="X12:X75" si="1">+O12</f>
        <v>0</v>
      </c>
      <c r="Y12" s="251">
        <f t="shared" ref="Y12:Y75" si="2">+R12</f>
        <v>0</v>
      </c>
      <c r="Z12" s="251">
        <f t="shared" ref="Z12:Z75" si="3">+U12</f>
        <v>0</v>
      </c>
      <c r="AA12" s="302">
        <f t="shared" ref="AA12:AA75" si="4">IF(Z12&gt;0.1,Z12,IF(Y12&gt;0.1,Y12,IF(X12&gt;0.1,X12,W12)))</f>
        <v>0</v>
      </c>
    </row>
    <row r="13" spans="1:255" ht="27" thickBot="1" x14ac:dyDescent="0.3">
      <c r="A13" s="392" t="s">
        <v>645</v>
      </c>
      <c r="B13" s="400" t="s">
        <v>646</v>
      </c>
      <c r="C13" s="401" t="s">
        <v>648</v>
      </c>
      <c r="D13" s="402" t="s">
        <v>640</v>
      </c>
      <c r="E13" s="970" t="s">
        <v>79</v>
      </c>
      <c r="F13" s="971"/>
      <c r="G13" s="512"/>
      <c r="H13" s="510"/>
      <c r="I13" s="517"/>
      <c r="J13" s="732"/>
      <c r="K13" s="731"/>
      <c r="L13" s="243"/>
      <c r="M13" s="731"/>
      <c r="N13" s="731"/>
      <c r="O13" s="243"/>
      <c r="P13" s="731"/>
      <c r="Q13" s="731"/>
      <c r="R13" s="243"/>
      <c r="S13" s="731"/>
      <c r="T13" s="731"/>
      <c r="U13" s="477"/>
      <c r="W13" s="301">
        <f t="shared" si="0"/>
        <v>0</v>
      </c>
      <c r="X13" s="251">
        <f t="shared" si="1"/>
        <v>0</v>
      </c>
      <c r="Y13" s="251">
        <f t="shared" si="2"/>
        <v>0</v>
      </c>
      <c r="Z13" s="251">
        <f t="shared" si="3"/>
        <v>0</v>
      </c>
      <c r="AA13" s="302">
        <f t="shared" si="4"/>
        <v>0</v>
      </c>
    </row>
    <row r="14" spans="1:255" ht="27" thickBot="1" x14ac:dyDescent="0.3">
      <c r="A14" s="392" t="s">
        <v>645</v>
      </c>
      <c r="B14" s="393" t="s">
        <v>649</v>
      </c>
      <c r="C14" s="401" t="s">
        <v>650</v>
      </c>
      <c r="D14" s="402" t="s">
        <v>197</v>
      </c>
      <c r="E14" s="970" t="s">
        <v>79</v>
      </c>
      <c r="F14" s="971"/>
      <c r="G14" s="512"/>
      <c r="H14" s="510"/>
      <c r="I14" s="517"/>
      <c r="J14" s="732"/>
      <c r="K14" s="731"/>
      <c r="L14" s="243"/>
      <c r="M14" s="731"/>
      <c r="N14" s="731"/>
      <c r="O14" s="243"/>
      <c r="P14" s="731"/>
      <c r="Q14" s="731"/>
      <c r="R14" s="478"/>
      <c r="S14" s="731"/>
      <c r="T14" s="731"/>
      <c r="U14" s="477"/>
      <c r="W14" s="301">
        <f t="shared" si="0"/>
        <v>0</v>
      </c>
      <c r="X14" s="251">
        <f t="shared" si="1"/>
        <v>0</v>
      </c>
      <c r="Y14" s="251">
        <f t="shared" si="2"/>
        <v>0</v>
      </c>
      <c r="Z14" s="251">
        <f t="shared" si="3"/>
        <v>0</v>
      </c>
      <c r="AA14" s="302">
        <f t="shared" si="4"/>
        <v>0</v>
      </c>
    </row>
    <row r="15" spans="1:255" ht="27" thickBot="1" x14ac:dyDescent="0.3">
      <c r="A15" s="392" t="s">
        <v>645</v>
      </c>
      <c r="B15" s="393" t="s">
        <v>649</v>
      </c>
      <c r="C15" s="401" t="s">
        <v>651</v>
      </c>
      <c r="D15" s="402" t="s">
        <v>640</v>
      </c>
      <c r="E15" s="970" t="s">
        <v>79</v>
      </c>
      <c r="F15" s="971"/>
      <c r="G15" s="512"/>
      <c r="H15" s="510"/>
      <c r="I15" s="517"/>
      <c r="J15" s="732"/>
      <c r="K15" s="731"/>
      <c r="L15" s="243"/>
      <c r="M15" s="731"/>
      <c r="N15" s="731"/>
      <c r="O15" s="243"/>
      <c r="P15" s="731"/>
      <c r="Q15" s="731"/>
      <c r="R15" s="243"/>
      <c r="S15" s="731"/>
      <c r="T15" s="731"/>
      <c r="U15" s="477"/>
      <c r="W15" s="301">
        <f t="shared" si="0"/>
        <v>0</v>
      </c>
      <c r="X15" s="251">
        <f t="shared" si="1"/>
        <v>0</v>
      </c>
      <c r="Y15" s="251">
        <f t="shared" si="2"/>
        <v>0</v>
      </c>
      <c r="Z15" s="251">
        <f t="shared" si="3"/>
        <v>0</v>
      </c>
      <c r="AA15" s="302">
        <f t="shared" si="4"/>
        <v>0</v>
      </c>
    </row>
    <row r="16" spans="1:255" ht="27" thickBot="1" x14ac:dyDescent="0.3">
      <c r="A16" s="392" t="s">
        <v>645</v>
      </c>
      <c r="B16" s="393" t="s">
        <v>652</v>
      </c>
      <c r="C16" s="401" t="s">
        <v>653</v>
      </c>
      <c r="D16" s="402" t="s">
        <v>197</v>
      </c>
      <c r="E16" s="970" t="s">
        <v>79</v>
      </c>
      <c r="F16" s="971"/>
      <c r="G16" s="512"/>
      <c r="H16" s="510"/>
      <c r="I16" s="517"/>
      <c r="J16" s="732"/>
      <c r="K16" s="731"/>
      <c r="L16" s="478"/>
      <c r="M16" s="731"/>
      <c r="N16" s="731"/>
      <c r="O16" s="478"/>
      <c r="P16" s="731"/>
      <c r="Q16" s="731"/>
      <c r="R16" s="478"/>
      <c r="S16" s="731"/>
      <c r="T16" s="731"/>
      <c r="U16" s="479"/>
      <c r="W16" s="301">
        <f t="shared" si="0"/>
        <v>0</v>
      </c>
      <c r="X16" s="251">
        <f t="shared" si="1"/>
        <v>0</v>
      </c>
      <c r="Y16" s="251">
        <f t="shared" si="2"/>
        <v>0</v>
      </c>
      <c r="Z16" s="251">
        <f t="shared" si="3"/>
        <v>0</v>
      </c>
      <c r="AA16" s="302">
        <f t="shared" si="4"/>
        <v>0</v>
      </c>
    </row>
    <row r="17" spans="1:27" ht="27" thickBot="1" x14ac:dyDescent="0.3">
      <c r="A17" s="392" t="s">
        <v>645</v>
      </c>
      <c r="B17" s="393" t="s">
        <v>652</v>
      </c>
      <c r="C17" s="401" t="s">
        <v>654</v>
      </c>
      <c r="D17" s="402" t="s">
        <v>640</v>
      </c>
      <c r="E17" s="970" t="s">
        <v>79</v>
      </c>
      <c r="F17" s="971"/>
      <c r="G17" s="512"/>
      <c r="H17" s="510"/>
      <c r="I17" s="517"/>
      <c r="J17" s="732"/>
      <c r="K17" s="731"/>
      <c r="L17" s="243"/>
      <c r="M17" s="731"/>
      <c r="N17" s="731"/>
      <c r="O17" s="243"/>
      <c r="P17" s="731"/>
      <c r="Q17" s="731"/>
      <c r="R17" s="243"/>
      <c r="S17" s="731"/>
      <c r="T17" s="731"/>
      <c r="U17" s="477"/>
      <c r="W17" s="301">
        <f t="shared" si="0"/>
        <v>0</v>
      </c>
      <c r="X17" s="251">
        <f t="shared" si="1"/>
        <v>0</v>
      </c>
      <c r="Y17" s="251">
        <f t="shared" si="2"/>
        <v>0</v>
      </c>
      <c r="Z17" s="251">
        <f t="shared" si="3"/>
        <v>0</v>
      </c>
      <c r="AA17" s="302">
        <f t="shared" si="4"/>
        <v>0</v>
      </c>
    </row>
    <row r="18" spans="1:27" ht="27" thickBot="1" x14ac:dyDescent="0.3">
      <c r="A18" s="392" t="s">
        <v>645</v>
      </c>
      <c r="B18" s="393" t="s">
        <v>655</v>
      </c>
      <c r="C18" s="401" t="s">
        <v>656</v>
      </c>
      <c r="D18" s="402" t="s">
        <v>197</v>
      </c>
      <c r="E18" s="970" t="s">
        <v>79</v>
      </c>
      <c r="F18" s="971"/>
      <c r="G18" s="512"/>
      <c r="H18" s="510"/>
      <c r="I18" s="517"/>
      <c r="J18" s="732"/>
      <c r="K18" s="731"/>
      <c r="L18" s="243"/>
      <c r="M18" s="731"/>
      <c r="N18" s="731"/>
      <c r="O18" s="478"/>
      <c r="P18" s="731"/>
      <c r="Q18" s="731"/>
      <c r="R18" s="243"/>
      <c r="S18" s="731"/>
      <c r="T18" s="731"/>
      <c r="U18" s="480"/>
      <c r="W18" s="301">
        <f t="shared" si="0"/>
        <v>0</v>
      </c>
      <c r="X18" s="251">
        <f t="shared" si="1"/>
        <v>0</v>
      </c>
      <c r="Y18" s="251">
        <f t="shared" si="2"/>
        <v>0</v>
      </c>
      <c r="Z18" s="251">
        <f t="shared" si="3"/>
        <v>0</v>
      </c>
      <c r="AA18" s="302">
        <f t="shared" si="4"/>
        <v>0</v>
      </c>
    </row>
    <row r="19" spans="1:27" ht="27" thickBot="1" x14ac:dyDescent="0.3">
      <c r="A19" s="392" t="s">
        <v>645</v>
      </c>
      <c r="B19" s="393" t="s">
        <v>655</v>
      </c>
      <c r="C19" s="401" t="s">
        <v>657</v>
      </c>
      <c r="D19" s="402" t="s">
        <v>640</v>
      </c>
      <c r="E19" s="970" t="s">
        <v>79</v>
      </c>
      <c r="F19" s="971"/>
      <c r="G19" s="516"/>
      <c r="H19" s="510"/>
      <c r="I19" s="517"/>
      <c r="J19" s="732"/>
      <c r="K19" s="731"/>
      <c r="L19" s="243"/>
      <c r="M19" s="731"/>
      <c r="N19" s="731"/>
      <c r="O19" s="243"/>
      <c r="P19" s="731"/>
      <c r="Q19" s="731"/>
      <c r="R19" s="478"/>
      <c r="S19" s="731"/>
      <c r="T19" s="731"/>
      <c r="U19" s="480"/>
      <c r="W19" s="301">
        <f t="shared" si="0"/>
        <v>0</v>
      </c>
      <c r="X19" s="251">
        <f t="shared" si="1"/>
        <v>0</v>
      </c>
      <c r="Y19" s="251">
        <f t="shared" si="2"/>
        <v>0</v>
      </c>
      <c r="Z19" s="251">
        <f t="shared" si="3"/>
        <v>0</v>
      </c>
      <c r="AA19" s="302">
        <f t="shared" si="4"/>
        <v>0</v>
      </c>
    </row>
    <row r="20" spans="1:27" ht="26.4" x14ac:dyDescent="0.25">
      <c r="A20" s="473" t="s">
        <v>645</v>
      </c>
      <c r="B20" s="393" t="s">
        <v>793</v>
      </c>
      <c r="C20" s="401" t="s">
        <v>794</v>
      </c>
      <c r="D20" s="402" t="s">
        <v>197</v>
      </c>
      <c r="E20" s="345"/>
      <c r="F20" s="277">
        <f>+'Sch3-Sum'!AF31+'Sch3-Sum'!AF41</f>
        <v>0</v>
      </c>
      <c r="G20" s="505"/>
      <c r="H20" s="281">
        <f t="shared" ref="H20:H25" si="5">+F20-G20</f>
        <v>0</v>
      </c>
      <c r="I20" s="397"/>
      <c r="J20" s="731"/>
      <c r="K20" s="731"/>
      <c r="L20" s="478"/>
      <c r="M20" s="731"/>
      <c r="N20" s="731"/>
      <c r="O20" s="478"/>
      <c r="P20" s="731"/>
      <c r="Q20" s="731"/>
      <c r="R20" s="478"/>
      <c r="S20" s="731"/>
      <c r="T20" s="731"/>
      <c r="U20" s="481"/>
      <c r="W20" s="301">
        <f t="shared" si="0"/>
        <v>0</v>
      </c>
      <c r="X20" s="251">
        <f t="shared" si="1"/>
        <v>0</v>
      </c>
      <c r="Y20" s="251">
        <f t="shared" si="2"/>
        <v>0</v>
      </c>
      <c r="Z20" s="251">
        <f t="shared" si="3"/>
        <v>0</v>
      </c>
      <c r="AA20" s="302">
        <f t="shared" si="4"/>
        <v>0</v>
      </c>
    </row>
    <row r="21" spans="1:27" ht="26.4" x14ac:dyDescent="0.25">
      <c r="A21" s="473" t="s">
        <v>645</v>
      </c>
      <c r="B21" s="393" t="s">
        <v>793</v>
      </c>
      <c r="C21" s="401" t="s">
        <v>795</v>
      </c>
      <c r="D21" s="402" t="s">
        <v>640</v>
      </c>
      <c r="E21" s="345"/>
      <c r="F21" s="279">
        <f>+'Sch3-Sum'!AE36+'Sch3-Sum'!AE46</f>
        <v>0</v>
      </c>
      <c r="G21" s="292"/>
      <c r="H21" s="279">
        <f t="shared" si="5"/>
        <v>0</v>
      </c>
      <c r="I21" s="295"/>
      <c r="J21" s="731"/>
      <c r="K21" s="731"/>
      <c r="L21" s="482"/>
      <c r="M21" s="731"/>
      <c r="N21" s="731"/>
      <c r="O21" s="482"/>
      <c r="P21" s="731"/>
      <c r="Q21" s="731"/>
      <c r="R21" s="482"/>
      <c r="S21" s="731"/>
      <c r="T21" s="731"/>
      <c r="U21" s="480"/>
      <c r="W21" s="301">
        <f t="shared" si="0"/>
        <v>0</v>
      </c>
      <c r="X21" s="251">
        <f t="shared" si="1"/>
        <v>0</v>
      </c>
      <c r="Y21" s="251">
        <f t="shared" si="2"/>
        <v>0</v>
      </c>
      <c r="Z21" s="251">
        <f t="shared" si="3"/>
        <v>0</v>
      </c>
      <c r="AA21" s="302">
        <f t="shared" si="4"/>
        <v>0</v>
      </c>
    </row>
    <row r="22" spans="1:27" ht="39.6" x14ac:dyDescent="0.25">
      <c r="A22" s="473" t="s">
        <v>645</v>
      </c>
      <c r="B22" s="393" t="s">
        <v>796</v>
      </c>
      <c r="C22" s="401" t="s">
        <v>797</v>
      </c>
      <c r="D22" s="402" t="s">
        <v>197</v>
      </c>
      <c r="E22" s="345"/>
      <c r="F22" s="279">
        <f>+'Sch3-Sum'!AD31</f>
        <v>0</v>
      </c>
      <c r="G22" s="292"/>
      <c r="H22" s="279">
        <f t="shared" si="5"/>
        <v>0</v>
      </c>
      <c r="I22" s="295"/>
      <c r="J22" s="483"/>
      <c r="K22" s="483"/>
      <c r="L22" s="482"/>
      <c r="M22" s="483"/>
      <c r="N22" s="483"/>
      <c r="O22" s="484"/>
      <c r="P22" s="483"/>
      <c r="Q22" s="483"/>
      <c r="R22" s="482"/>
      <c r="S22" s="483"/>
      <c r="T22" s="483"/>
      <c r="U22" s="480"/>
      <c r="W22" s="301">
        <f>SUM(J22:L22)</f>
        <v>0</v>
      </c>
      <c r="X22" s="251">
        <f>SUM(M22:O22)</f>
        <v>0</v>
      </c>
      <c r="Y22" s="251">
        <f>SUM(P22:R22)</f>
        <v>0</v>
      </c>
      <c r="Z22" s="251">
        <f>SUM(S22:U22)</f>
        <v>0</v>
      </c>
      <c r="AA22" s="303">
        <f>SUM(W22:Z22)</f>
        <v>0</v>
      </c>
    </row>
    <row r="23" spans="1:27" ht="39.6" x14ac:dyDescent="0.25">
      <c r="A23" s="473" t="s">
        <v>645</v>
      </c>
      <c r="B23" s="393" t="s">
        <v>796</v>
      </c>
      <c r="C23" s="401" t="s">
        <v>798</v>
      </c>
      <c r="D23" s="402" t="s">
        <v>640</v>
      </c>
      <c r="E23" s="345"/>
      <c r="F23" s="279">
        <f>+'Sch3-Sum'!AD36</f>
        <v>0</v>
      </c>
      <c r="G23" s="292"/>
      <c r="H23" s="279">
        <f t="shared" si="5"/>
        <v>0</v>
      </c>
      <c r="I23" s="295"/>
      <c r="J23" s="483"/>
      <c r="K23" s="483"/>
      <c r="L23" s="482"/>
      <c r="M23" s="483"/>
      <c r="N23" s="483"/>
      <c r="O23" s="484"/>
      <c r="P23" s="483"/>
      <c r="Q23" s="483"/>
      <c r="R23" s="482"/>
      <c r="S23" s="483"/>
      <c r="T23" s="483"/>
      <c r="U23" s="480"/>
      <c r="W23" s="301">
        <f>SUM(J23:L23)</f>
        <v>0</v>
      </c>
      <c r="X23" s="251">
        <f>SUM(M23:O23)</f>
        <v>0</v>
      </c>
      <c r="Y23" s="251">
        <f>SUM(P23:R23)</f>
        <v>0</v>
      </c>
      <c r="Z23" s="251">
        <f>SUM(S23:U23)</f>
        <v>0</v>
      </c>
      <c r="AA23" s="303">
        <f>SUM(W23:Z23)</f>
        <v>0</v>
      </c>
    </row>
    <row r="24" spans="1:27" ht="26.4" x14ac:dyDescent="0.25">
      <c r="A24" s="473" t="s">
        <v>645</v>
      </c>
      <c r="B24" s="393" t="s">
        <v>799</v>
      </c>
      <c r="C24" s="401" t="s">
        <v>800</v>
      </c>
      <c r="D24" s="402" t="s">
        <v>197</v>
      </c>
      <c r="E24" s="345"/>
      <c r="F24" s="279">
        <f>+'Sch3-Sum'!AD41</f>
        <v>0</v>
      </c>
      <c r="G24" s="292"/>
      <c r="H24" s="279">
        <f t="shared" si="5"/>
        <v>0</v>
      </c>
      <c r="I24" s="295"/>
      <c r="J24" s="483"/>
      <c r="K24" s="483"/>
      <c r="L24" s="482"/>
      <c r="M24" s="483"/>
      <c r="N24" s="483"/>
      <c r="O24" s="484"/>
      <c r="P24" s="483"/>
      <c r="Q24" s="483"/>
      <c r="R24" s="482"/>
      <c r="S24" s="483"/>
      <c r="T24" s="483"/>
      <c r="U24" s="480"/>
      <c r="W24" s="301">
        <f>SUM(J24:L24)</f>
        <v>0</v>
      </c>
      <c r="X24" s="251">
        <f>SUM(M24:O24)</f>
        <v>0</v>
      </c>
      <c r="Y24" s="251">
        <f>SUM(P24:R24)</f>
        <v>0</v>
      </c>
      <c r="Z24" s="251">
        <f>SUM(S24:U24)</f>
        <v>0</v>
      </c>
      <c r="AA24" s="303">
        <f>SUM(W24:Z24)</f>
        <v>0</v>
      </c>
    </row>
    <row r="25" spans="1:27" ht="27" thickBot="1" x14ac:dyDescent="0.3">
      <c r="A25" s="473" t="s">
        <v>645</v>
      </c>
      <c r="B25" s="393" t="s">
        <v>799</v>
      </c>
      <c r="C25" s="401" t="s">
        <v>801</v>
      </c>
      <c r="D25" s="402" t="s">
        <v>640</v>
      </c>
      <c r="E25" s="345"/>
      <c r="F25" s="279">
        <f>+'Sch3-Sum'!AD46</f>
        <v>0</v>
      </c>
      <c r="G25" s="292"/>
      <c r="H25" s="280">
        <f t="shared" si="5"/>
        <v>0</v>
      </c>
      <c r="I25" s="295"/>
      <c r="J25" s="483"/>
      <c r="K25" s="483"/>
      <c r="L25" s="482"/>
      <c r="M25" s="483"/>
      <c r="N25" s="483"/>
      <c r="O25" s="484"/>
      <c r="P25" s="483"/>
      <c r="Q25" s="483"/>
      <c r="R25" s="482"/>
      <c r="S25" s="483"/>
      <c r="T25" s="483"/>
      <c r="U25" s="480"/>
      <c r="W25" s="301">
        <f>SUM(J25:L25)</f>
        <v>0</v>
      </c>
      <c r="X25" s="251">
        <f>SUM(M25:O25)</f>
        <v>0</v>
      </c>
      <c r="Y25" s="251">
        <f>SUM(P25:R25)</f>
        <v>0</v>
      </c>
      <c r="Z25" s="251">
        <f>SUM(S25:U25)</f>
        <v>0</v>
      </c>
      <c r="AA25" s="303">
        <f>SUM(W25:Z25)</f>
        <v>0</v>
      </c>
    </row>
    <row r="26" spans="1:27" ht="40.200000000000003" thickBot="1" x14ac:dyDescent="0.3">
      <c r="A26" s="473" t="s">
        <v>645</v>
      </c>
      <c r="B26" s="393" t="s">
        <v>802</v>
      </c>
      <c r="C26" s="401" t="s">
        <v>803</v>
      </c>
      <c r="D26" s="402" t="s">
        <v>197</v>
      </c>
      <c r="E26" s="970" t="s">
        <v>79</v>
      </c>
      <c r="F26" s="971"/>
      <c r="G26" s="512"/>
      <c r="H26" s="510"/>
      <c r="I26" s="517"/>
      <c r="J26" s="732"/>
      <c r="K26" s="731"/>
      <c r="L26" s="484"/>
      <c r="M26" s="731"/>
      <c r="N26" s="731"/>
      <c r="O26" s="483"/>
      <c r="P26" s="731"/>
      <c r="Q26" s="731"/>
      <c r="R26" s="485"/>
      <c r="S26" s="731"/>
      <c r="T26" s="731"/>
      <c r="U26" s="480"/>
      <c r="W26" s="301">
        <f t="shared" si="0"/>
        <v>0</v>
      </c>
      <c r="X26" s="251">
        <f t="shared" si="1"/>
        <v>0</v>
      </c>
      <c r="Y26" s="251">
        <f t="shared" si="2"/>
        <v>0</v>
      </c>
      <c r="Z26" s="251">
        <f t="shared" si="3"/>
        <v>0</v>
      </c>
      <c r="AA26" s="302">
        <f t="shared" si="4"/>
        <v>0</v>
      </c>
    </row>
    <row r="27" spans="1:27" ht="40.200000000000003" thickBot="1" x14ac:dyDescent="0.3">
      <c r="A27" s="473" t="s">
        <v>645</v>
      </c>
      <c r="B27" s="393" t="s">
        <v>804</v>
      </c>
      <c r="C27" s="401" t="s">
        <v>805</v>
      </c>
      <c r="D27" s="402" t="s">
        <v>640</v>
      </c>
      <c r="E27" s="970" t="s">
        <v>79</v>
      </c>
      <c r="F27" s="971"/>
      <c r="G27" s="512"/>
      <c r="H27" s="510"/>
      <c r="I27" s="517"/>
      <c r="J27" s="732"/>
      <c r="K27" s="731"/>
      <c r="L27" s="484"/>
      <c r="M27" s="731"/>
      <c r="N27" s="731"/>
      <c r="O27" s="482"/>
      <c r="P27" s="731"/>
      <c r="Q27" s="731"/>
      <c r="R27" s="485"/>
      <c r="S27" s="731"/>
      <c r="T27" s="731"/>
      <c r="U27" s="480"/>
      <c r="W27" s="301">
        <f t="shared" si="0"/>
        <v>0</v>
      </c>
      <c r="X27" s="251">
        <f t="shared" si="1"/>
        <v>0</v>
      </c>
      <c r="Y27" s="251">
        <f t="shared" si="2"/>
        <v>0</v>
      </c>
      <c r="Z27" s="251">
        <f t="shared" si="3"/>
        <v>0</v>
      </c>
      <c r="AA27" s="302">
        <f t="shared" si="4"/>
        <v>0</v>
      </c>
    </row>
    <row r="28" spans="1:27" ht="40.200000000000003" thickBot="1" x14ac:dyDescent="0.3">
      <c r="A28" s="473" t="s">
        <v>789</v>
      </c>
      <c r="B28" s="393" t="s">
        <v>806</v>
      </c>
      <c r="C28" s="401" t="s">
        <v>807</v>
      </c>
      <c r="D28" s="402" t="s">
        <v>197</v>
      </c>
      <c r="E28" s="970" t="s">
        <v>79</v>
      </c>
      <c r="F28" s="971"/>
      <c r="G28" s="512"/>
      <c r="H28" s="510"/>
      <c r="I28" s="517"/>
      <c r="J28" s="732"/>
      <c r="K28" s="731"/>
      <c r="L28" s="483"/>
      <c r="M28" s="731"/>
      <c r="N28" s="731"/>
      <c r="O28" s="243"/>
      <c r="P28" s="731"/>
      <c r="Q28" s="731"/>
      <c r="R28" s="243"/>
      <c r="S28" s="731"/>
      <c r="T28" s="731"/>
      <c r="U28" s="486"/>
      <c r="W28" s="301">
        <f t="shared" si="0"/>
        <v>0</v>
      </c>
      <c r="X28" s="251">
        <f t="shared" si="1"/>
        <v>0</v>
      </c>
      <c r="Y28" s="251">
        <f t="shared" si="2"/>
        <v>0</v>
      </c>
      <c r="Z28" s="251">
        <f t="shared" si="3"/>
        <v>0</v>
      </c>
      <c r="AA28" s="302">
        <f t="shared" si="4"/>
        <v>0</v>
      </c>
    </row>
    <row r="29" spans="1:27" ht="40.200000000000003" thickBot="1" x14ac:dyDescent="0.3">
      <c r="A29" s="473" t="s">
        <v>789</v>
      </c>
      <c r="B29" s="393" t="s">
        <v>806</v>
      </c>
      <c r="C29" s="401" t="s">
        <v>808</v>
      </c>
      <c r="D29" s="402" t="s">
        <v>640</v>
      </c>
      <c r="E29" s="970" t="s">
        <v>79</v>
      </c>
      <c r="F29" s="971"/>
      <c r="G29" s="512"/>
      <c r="H29" s="510"/>
      <c r="I29" s="517"/>
      <c r="J29" s="732"/>
      <c r="K29" s="731"/>
      <c r="L29" s="483"/>
      <c r="M29" s="731"/>
      <c r="N29" s="731"/>
      <c r="O29" s="243"/>
      <c r="P29" s="731"/>
      <c r="Q29" s="731"/>
      <c r="R29" s="243"/>
      <c r="S29" s="731"/>
      <c r="T29" s="731"/>
      <c r="U29" s="486"/>
      <c r="W29" s="301">
        <f t="shared" si="0"/>
        <v>0</v>
      </c>
      <c r="X29" s="251">
        <f t="shared" si="1"/>
        <v>0</v>
      </c>
      <c r="Y29" s="251">
        <f t="shared" si="2"/>
        <v>0</v>
      </c>
      <c r="Z29" s="251">
        <f t="shared" si="3"/>
        <v>0</v>
      </c>
      <c r="AA29" s="302">
        <f t="shared" si="4"/>
        <v>0</v>
      </c>
    </row>
    <row r="30" spans="1:27" ht="40.200000000000003" thickBot="1" x14ac:dyDescent="0.3">
      <c r="A30" s="473" t="s">
        <v>789</v>
      </c>
      <c r="B30" s="393" t="s">
        <v>809</v>
      </c>
      <c r="C30" s="401" t="s">
        <v>810</v>
      </c>
      <c r="D30" s="402" t="s">
        <v>197</v>
      </c>
      <c r="E30" s="970" t="s">
        <v>79</v>
      </c>
      <c r="F30" s="971"/>
      <c r="G30" s="512"/>
      <c r="H30" s="510"/>
      <c r="I30" s="517"/>
      <c r="J30" s="732"/>
      <c r="K30" s="731"/>
      <c r="L30" s="483"/>
      <c r="M30" s="731"/>
      <c r="N30" s="731"/>
      <c r="O30" s="243"/>
      <c r="P30" s="731"/>
      <c r="Q30" s="731"/>
      <c r="R30" s="243"/>
      <c r="S30" s="731"/>
      <c r="T30" s="731"/>
      <c r="U30" s="486"/>
      <c r="W30" s="301">
        <f t="shared" si="0"/>
        <v>0</v>
      </c>
      <c r="X30" s="251">
        <f t="shared" si="1"/>
        <v>0</v>
      </c>
      <c r="Y30" s="251">
        <f t="shared" si="2"/>
        <v>0</v>
      </c>
      <c r="Z30" s="251">
        <f t="shared" si="3"/>
        <v>0</v>
      </c>
      <c r="AA30" s="302">
        <f t="shared" si="4"/>
        <v>0</v>
      </c>
    </row>
    <row r="31" spans="1:27" ht="40.200000000000003" thickBot="1" x14ac:dyDescent="0.3">
      <c r="A31" s="473" t="s">
        <v>789</v>
      </c>
      <c r="B31" s="393" t="s">
        <v>809</v>
      </c>
      <c r="C31" s="401" t="s">
        <v>811</v>
      </c>
      <c r="D31" s="402" t="s">
        <v>640</v>
      </c>
      <c r="E31" s="970" t="s">
        <v>79</v>
      </c>
      <c r="F31" s="971"/>
      <c r="G31" s="512"/>
      <c r="H31" s="510"/>
      <c r="I31" s="517"/>
      <c r="J31" s="732"/>
      <c r="K31" s="731"/>
      <c r="L31" s="483"/>
      <c r="M31" s="731"/>
      <c r="N31" s="731"/>
      <c r="O31" s="243"/>
      <c r="P31" s="731"/>
      <c r="Q31" s="731"/>
      <c r="R31" s="243"/>
      <c r="S31" s="731"/>
      <c r="T31" s="731"/>
      <c r="U31" s="486"/>
      <c r="W31" s="301">
        <f t="shared" si="0"/>
        <v>0</v>
      </c>
      <c r="X31" s="251">
        <f t="shared" si="1"/>
        <v>0</v>
      </c>
      <c r="Y31" s="251">
        <f t="shared" si="2"/>
        <v>0</v>
      </c>
      <c r="Z31" s="251">
        <f t="shared" si="3"/>
        <v>0</v>
      </c>
      <c r="AA31" s="302">
        <f t="shared" si="4"/>
        <v>0</v>
      </c>
    </row>
    <row r="32" spans="1:27" ht="40.200000000000003" thickBot="1" x14ac:dyDescent="0.3">
      <c r="A32" s="473" t="s">
        <v>789</v>
      </c>
      <c r="B32" s="393" t="s">
        <v>812</v>
      </c>
      <c r="C32" s="401" t="s">
        <v>813</v>
      </c>
      <c r="D32" s="402" t="s">
        <v>197</v>
      </c>
      <c r="E32" s="970" t="s">
        <v>79</v>
      </c>
      <c r="F32" s="971"/>
      <c r="G32" s="512"/>
      <c r="H32" s="510"/>
      <c r="I32" s="517"/>
      <c r="J32" s="732"/>
      <c r="K32" s="731"/>
      <c r="L32" s="483"/>
      <c r="M32" s="731"/>
      <c r="N32" s="731"/>
      <c r="O32" s="243"/>
      <c r="P32" s="731"/>
      <c r="Q32" s="731"/>
      <c r="R32" s="243"/>
      <c r="S32" s="731"/>
      <c r="T32" s="731"/>
      <c r="U32" s="486"/>
      <c r="W32" s="301">
        <f t="shared" si="0"/>
        <v>0</v>
      </c>
      <c r="X32" s="251">
        <f t="shared" si="1"/>
        <v>0</v>
      </c>
      <c r="Y32" s="251">
        <f t="shared" si="2"/>
        <v>0</v>
      </c>
      <c r="Z32" s="251">
        <f t="shared" si="3"/>
        <v>0</v>
      </c>
      <c r="AA32" s="302">
        <f t="shared" si="4"/>
        <v>0</v>
      </c>
    </row>
    <row r="33" spans="1:27" ht="40.200000000000003" thickBot="1" x14ac:dyDescent="0.3">
      <c r="A33" s="473" t="s">
        <v>789</v>
      </c>
      <c r="B33" s="393" t="s">
        <v>812</v>
      </c>
      <c r="C33" s="401" t="s">
        <v>814</v>
      </c>
      <c r="D33" s="402" t="s">
        <v>640</v>
      </c>
      <c r="E33" s="970" t="s">
        <v>79</v>
      </c>
      <c r="F33" s="971"/>
      <c r="G33" s="512"/>
      <c r="H33" s="510"/>
      <c r="I33" s="517"/>
      <c r="J33" s="732"/>
      <c r="K33" s="731"/>
      <c r="L33" s="483"/>
      <c r="M33" s="731"/>
      <c r="N33" s="731"/>
      <c r="O33" s="243"/>
      <c r="P33" s="731"/>
      <c r="Q33" s="731"/>
      <c r="R33" s="243"/>
      <c r="S33" s="731"/>
      <c r="T33" s="731"/>
      <c r="U33" s="486"/>
      <c r="W33" s="301">
        <f t="shared" si="0"/>
        <v>0</v>
      </c>
      <c r="X33" s="251">
        <f t="shared" si="1"/>
        <v>0</v>
      </c>
      <c r="Y33" s="251">
        <f t="shared" si="2"/>
        <v>0</v>
      </c>
      <c r="Z33" s="251">
        <f t="shared" si="3"/>
        <v>0</v>
      </c>
      <c r="AA33" s="302">
        <f t="shared" si="4"/>
        <v>0</v>
      </c>
    </row>
    <row r="34" spans="1:27" ht="40.200000000000003" thickBot="1" x14ac:dyDescent="0.3">
      <c r="A34" s="473" t="s">
        <v>789</v>
      </c>
      <c r="B34" s="393" t="s">
        <v>815</v>
      </c>
      <c r="C34" s="401" t="s">
        <v>816</v>
      </c>
      <c r="D34" s="402" t="s">
        <v>197</v>
      </c>
      <c r="E34" s="970" t="s">
        <v>79</v>
      </c>
      <c r="F34" s="971"/>
      <c r="G34" s="512"/>
      <c r="H34" s="510"/>
      <c r="I34" s="517"/>
      <c r="J34" s="732"/>
      <c r="K34" s="731"/>
      <c r="L34" s="483"/>
      <c r="M34" s="731"/>
      <c r="N34" s="731"/>
      <c r="O34" s="243"/>
      <c r="P34" s="731"/>
      <c r="Q34" s="731"/>
      <c r="R34" s="243"/>
      <c r="S34" s="731"/>
      <c r="T34" s="731"/>
      <c r="U34" s="486"/>
      <c r="W34" s="301">
        <f t="shared" si="0"/>
        <v>0</v>
      </c>
      <c r="X34" s="251">
        <f t="shared" si="1"/>
        <v>0</v>
      </c>
      <c r="Y34" s="251">
        <f t="shared" si="2"/>
        <v>0</v>
      </c>
      <c r="Z34" s="251">
        <f t="shared" si="3"/>
        <v>0</v>
      </c>
      <c r="AA34" s="302">
        <f t="shared" si="4"/>
        <v>0</v>
      </c>
    </row>
    <row r="35" spans="1:27" ht="40.200000000000003" thickBot="1" x14ac:dyDescent="0.3">
      <c r="A35" s="473" t="s">
        <v>789</v>
      </c>
      <c r="B35" s="393" t="s">
        <v>815</v>
      </c>
      <c r="C35" s="401" t="s">
        <v>817</v>
      </c>
      <c r="D35" s="402" t="s">
        <v>640</v>
      </c>
      <c r="E35" s="970" t="s">
        <v>79</v>
      </c>
      <c r="F35" s="971"/>
      <c r="G35" s="512"/>
      <c r="H35" s="510"/>
      <c r="I35" s="517"/>
      <c r="J35" s="732"/>
      <c r="K35" s="731"/>
      <c r="L35" s="483"/>
      <c r="M35" s="731"/>
      <c r="N35" s="731"/>
      <c r="O35" s="243"/>
      <c r="P35" s="731"/>
      <c r="Q35" s="731"/>
      <c r="R35" s="243"/>
      <c r="S35" s="731"/>
      <c r="T35" s="731"/>
      <c r="U35" s="486"/>
      <c r="W35" s="301">
        <f t="shared" si="0"/>
        <v>0</v>
      </c>
      <c r="X35" s="251">
        <f t="shared" si="1"/>
        <v>0</v>
      </c>
      <c r="Y35" s="251">
        <f t="shared" si="2"/>
        <v>0</v>
      </c>
      <c r="Z35" s="251">
        <f t="shared" si="3"/>
        <v>0</v>
      </c>
      <c r="AA35" s="302">
        <f t="shared" si="4"/>
        <v>0</v>
      </c>
    </row>
    <row r="36" spans="1:27" ht="39.6" x14ac:dyDescent="0.25">
      <c r="A36" s="473" t="s">
        <v>789</v>
      </c>
      <c r="B36" s="393" t="s">
        <v>818</v>
      </c>
      <c r="C36" s="401" t="s">
        <v>819</v>
      </c>
      <c r="D36" s="402" t="s">
        <v>197</v>
      </c>
      <c r="E36" s="345"/>
      <c r="F36" s="279">
        <f>+'Sch3-Sum'!AF32+'Sch3-Sum'!AF42</f>
        <v>0</v>
      </c>
      <c r="G36" s="505"/>
      <c r="H36" s="281">
        <f t="shared" ref="H36:H41" si="6">+F36-G36</f>
        <v>0</v>
      </c>
      <c r="I36" s="397"/>
      <c r="J36" s="731"/>
      <c r="K36" s="731"/>
      <c r="L36" s="483"/>
      <c r="M36" s="731"/>
      <c r="N36" s="731"/>
      <c r="O36" s="243"/>
      <c r="P36" s="731"/>
      <c r="Q36" s="731"/>
      <c r="R36" s="243"/>
      <c r="S36" s="731"/>
      <c r="T36" s="731"/>
      <c r="U36" s="486"/>
      <c r="W36" s="301">
        <f t="shared" si="0"/>
        <v>0</v>
      </c>
      <c r="X36" s="251">
        <f t="shared" si="1"/>
        <v>0</v>
      </c>
      <c r="Y36" s="251">
        <f t="shared" si="2"/>
        <v>0</v>
      </c>
      <c r="Z36" s="251">
        <f t="shared" si="3"/>
        <v>0</v>
      </c>
      <c r="AA36" s="302">
        <f t="shared" si="4"/>
        <v>0</v>
      </c>
    </row>
    <row r="37" spans="1:27" ht="39.6" x14ac:dyDescent="0.25">
      <c r="A37" s="473" t="s">
        <v>789</v>
      </c>
      <c r="B37" s="393" t="s">
        <v>818</v>
      </c>
      <c r="C37" s="401" t="s">
        <v>820</v>
      </c>
      <c r="D37" s="402" t="s">
        <v>640</v>
      </c>
      <c r="E37" s="345"/>
      <c r="F37" s="279">
        <f>+'Sch3-Sum'!AE37+'Sch3-Sum'!AE47</f>
        <v>0</v>
      </c>
      <c r="G37" s="292"/>
      <c r="H37" s="279">
        <f t="shared" si="6"/>
        <v>0</v>
      </c>
      <c r="I37" s="295"/>
      <c r="J37" s="731"/>
      <c r="K37" s="731"/>
      <c r="L37" s="483"/>
      <c r="M37" s="731"/>
      <c r="N37" s="731"/>
      <c r="O37" s="243"/>
      <c r="P37" s="731"/>
      <c r="Q37" s="731"/>
      <c r="R37" s="243"/>
      <c r="S37" s="731"/>
      <c r="T37" s="731"/>
      <c r="U37" s="486"/>
      <c r="W37" s="301">
        <f t="shared" si="0"/>
        <v>0</v>
      </c>
      <c r="X37" s="251">
        <f t="shared" si="1"/>
        <v>0</v>
      </c>
      <c r="Y37" s="251">
        <f t="shared" si="2"/>
        <v>0</v>
      </c>
      <c r="Z37" s="251">
        <f t="shared" si="3"/>
        <v>0</v>
      </c>
      <c r="AA37" s="302">
        <f t="shared" si="4"/>
        <v>0</v>
      </c>
    </row>
    <row r="38" spans="1:27" ht="39.6" x14ac:dyDescent="0.25">
      <c r="A38" s="473" t="s">
        <v>789</v>
      </c>
      <c r="B38" s="393" t="s">
        <v>790</v>
      </c>
      <c r="C38" s="401" t="s">
        <v>791</v>
      </c>
      <c r="D38" s="402" t="s">
        <v>197</v>
      </c>
      <c r="E38" s="345"/>
      <c r="F38" s="279">
        <f>+'Sch3-Sum'!AD32</f>
        <v>0</v>
      </c>
      <c r="G38" s="292"/>
      <c r="H38" s="279">
        <f t="shared" si="6"/>
        <v>0</v>
      </c>
      <c r="I38" s="295"/>
      <c r="J38" s="243"/>
      <c r="K38" s="243"/>
      <c r="L38" s="483"/>
      <c r="M38" s="243"/>
      <c r="N38" s="243"/>
      <c r="O38" s="243"/>
      <c r="P38" s="243"/>
      <c r="Q38" s="243"/>
      <c r="R38" s="243"/>
      <c r="S38" s="243"/>
      <c r="T38" s="243"/>
      <c r="U38" s="486"/>
      <c r="W38" s="301">
        <f>SUM(J38:L38)</f>
        <v>0</v>
      </c>
      <c r="X38" s="251">
        <f>SUM(M38:O38)</f>
        <v>0</v>
      </c>
      <c r="Y38" s="251">
        <f>SUM(P38:R38)</f>
        <v>0</v>
      </c>
      <c r="Z38" s="251">
        <f>SUM(S38:U38)</f>
        <v>0</v>
      </c>
      <c r="AA38" s="303">
        <f>SUM(W38:Z38)</f>
        <v>0</v>
      </c>
    </row>
    <row r="39" spans="1:27" ht="40.200000000000003" thickBot="1" x14ac:dyDescent="0.3">
      <c r="A39" s="473" t="s">
        <v>789</v>
      </c>
      <c r="B39" s="393" t="s">
        <v>790</v>
      </c>
      <c r="C39" s="401" t="s">
        <v>792</v>
      </c>
      <c r="D39" s="402" t="s">
        <v>640</v>
      </c>
      <c r="E39" s="345"/>
      <c r="F39" s="278">
        <f>+'Sch3-Sum'!AD37</f>
        <v>0</v>
      </c>
      <c r="G39" s="292"/>
      <c r="H39" s="278">
        <f t="shared" si="6"/>
        <v>0</v>
      </c>
      <c r="I39" s="295"/>
      <c r="J39" s="243"/>
      <c r="K39" s="243"/>
      <c r="L39" s="483"/>
      <c r="M39" s="243"/>
      <c r="N39" s="243"/>
      <c r="O39" s="243"/>
      <c r="P39" s="243"/>
      <c r="Q39" s="243"/>
      <c r="R39" s="243"/>
      <c r="S39" s="243"/>
      <c r="T39" s="243"/>
      <c r="U39" s="486"/>
      <c r="W39" s="301">
        <f>SUM(J39:L39)</f>
        <v>0</v>
      </c>
      <c r="X39" s="251">
        <f>SUM(M39:O39)</f>
        <v>0</v>
      </c>
      <c r="Y39" s="251">
        <f>SUM(P39:R39)</f>
        <v>0</v>
      </c>
      <c r="Z39" s="251">
        <f>SUM(S39:U39)</f>
        <v>0</v>
      </c>
      <c r="AA39" s="303">
        <f>SUM(W39:Z39)</f>
        <v>0</v>
      </c>
    </row>
    <row r="40" spans="1:27" ht="39.6" x14ac:dyDescent="0.25">
      <c r="A40" s="473" t="s">
        <v>789</v>
      </c>
      <c r="B40" s="393" t="s">
        <v>821</v>
      </c>
      <c r="C40" s="401" t="s">
        <v>822</v>
      </c>
      <c r="D40" s="402" t="s">
        <v>197</v>
      </c>
      <c r="E40" s="345"/>
      <c r="F40" s="279">
        <f>+'Sch3-Sum'!AD42</f>
        <v>0</v>
      </c>
      <c r="G40" s="292"/>
      <c r="H40" s="279">
        <f t="shared" si="6"/>
        <v>0</v>
      </c>
      <c r="I40" s="295"/>
      <c r="J40" s="243"/>
      <c r="K40" s="243"/>
      <c r="L40" s="483"/>
      <c r="M40" s="243"/>
      <c r="N40" s="243"/>
      <c r="O40" s="243"/>
      <c r="P40" s="243"/>
      <c r="Q40" s="243"/>
      <c r="R40" s="243"/>
      <c r="S40" s="243"/>
      <c r="T40" s="243"/>
      <c r="U40" s="487"/>
      <c r="W40" s="301">
        <f>SUM(J40:L40)</f>
        <v>0</v>
      </c>
      <c r="X40" s="251">
        <f>SUM(M40:O40)</f>
        <v>0</v>
      </c>
      <c r="Y40" s="251">
        <f>SUM(P40:R40)</f>
        <v>0</v>
      </c>
      <c r="Z40" s="251">
        <f>SUM(S40:U40)</f>
        <v>0</v>
      </c>
      <c r="AA40" s="303">
        <f>SUM(W40:Z40)</f>
        <v>0</v>
      </c>
    </row>
    <row r="41" spans="1:27" ht="40.200000000000003" thickBot="1" x14ac:dyDescent="0.3">
      <c r="A41" s="473" t="s">
        <v>789</v>
      </c>
      <c r="B41" s="393" t="s">
        <v>821</v>
      </c>
      <c r="C41" s="401" t="s">
        <v>823</v>
      </c>
      <c r="D41" s="402" t="s">
        <v>640</v>
      </c>
      <c r="E41" s="345"/>
      <c r="F41" s="278">
        <f>+'Sch3-Sum'!AD47</f>
        <v>0</v>
      </c>
      <c r="G41" s="292"/>
      <c r="H41" s="280">
        <f t="shared" si="6"/>
        <v>0</v>
      </c>
      <c r="I41" s="295"/>
      <c r="J41" s="243"/>
      <c r="K41" s="243"/>
      <c r="L41" s="483"/>
      <c r="M41" s="243"/>
      <c r="N41" s="243"/>
      <c r="O41" s="243"/>
      <c r="P41" s="243"/>
      <c r="Q41" s="243"/>
      <c r="R41" s="243"/>
      <c r="S41" s="243"/>
      <c r="T41" s="243"/>
      <c r="U41" s="487"/>
      <c r="W41" s="301">
        <f>SUM(J41:L41)</f>
        <v>0</v>
      </c>
      <c r="X41" s="251">
        <f>SUM(M41:O41)</f>
        <v>0</v>
      </c>
      <c r="Y41" s="251">
        <f>SUM(P41:R41)</f>
        <v>0</v>
      </c>
      <c r="Z41" s="251">
        <f>SUM(S41:U41)</f>
        <v>0</v>
      </c>
      <c r="AA41" s="303">
        <f>SUM(W41:Z41)</f>
        <v>0</v>
      </c>
    </row>
    <row r="42" spans="1:27" ht="40.200000000000003" thickBot="1" x14ac:dyDescent="0.3">
      <c r="A42" s="473" t="s">
        <v>789</v>
      </c>
      <c r="B42" s="393" t="s">
        <v>824</v>
      </c>
      <c r="C42" s="401" t="s">
        <v>825</v>
      </c>
      <c r="D42" s="402" t="s">
        <v>197</v>
      </c>
      <c r="E42" s="970" t="s">
        <v>79</v>
      </c>
      <c r="F42" s="971"/>
      <c r="G42" s="512"/>
      <c r="H42" s="510"/>
      <c r="I42" s="517"/>
      <c r="J42" s="732"/>
      <c r="K42" s="731"/>
      <c r="L42" s="483"/>
      <c r="M42" s="731"/>
      <c r="N42" s="731"/>
      <c r="O42" s="243"/>
      <c r="P42" s="731"/>
      <c r="Q42" s="731"/>
      <c r="R42" s="243"/>
      <c r="S42" s="731"/>
      <c r="T42" s="731"/>
      <c r="U42" s="486"/>
      <c r="W42" s="301">
        <f t="shared" si="0"/>
        <v>0</v>
      </c>
      <c r="X42" s="251">
        <f t="shared" si="1"/>
        <v>0</v>
      </c>
      <c r="Y42" s="251">
        <f t="shared" si="2"/>
        <v>0</v>
      </c>
      <c r="Z42" s="251">
        <f t="shared" si="3"/>
        <v>0</v>
      </c>
      <c r="AA42" s="302">
        <f t="shared" si="4"/>
        <v>0</v>
      </c>
    </row>
    <row r="43" spans="1:27" ht="40.200000000000003" thickBot="1" x14ac:dyDescent="0.3">
      <c r="A43" s="473" t="s">
        <v>789</v>
      </c>
      <c r="B43" s="393" t="s">
        <v>824</v>
      </c>
      <c r="C43" s="401" t="s">
        <v>826</v>
      </c>
      <c r="D43" s="402" t="s">
        <v>640</v>
      </c>
      <c r="E43" s="970" t="s">
        <v>79</v>
      </c>
      <c r="F43" s="971"/>
      <c r="G43" s="512"/>
      <c r="H43" s="510"/>
      <c r="I43" s="517"/>
      <c r="J43" s="732"/>
      <c r="K43" s="731"/>
      <c r="L43" s="483"/>
      <c r="M43" s="731"/>
      <c r="N43" s="731"/>
      <c r="O43" s="483"/>
      <c r="P43" s="731"/>
      <c r="Q43" s="731"/>
      <c r="R43" s="243"/>
      <c r="S43" s="731"/>
      <c r="T43" s="731"/>
      <c r="U43" s="486"/>
      <c r="W43" s="301">
        <f t="shared" si="0"/>
        <v>0</v>
      </c>
      <c r="X43" s="251">
        <f t="shared" si="1"/>
        <v>0</v>
      </c>
      <c r="Y43" s="251">
        <f t="shared" si="2"/>
        <v>0</v>
      </c>
      <c r="Z43" s="251">
        <f t="shared" si="3"/>
        <v>0</v>
      </c>
      <c r="AA43" s="302">
        <f t="shared" si="4"/>
        <v>0</v>
      </c>
    </row>
    <row r="44" spans="1:27" ht="40.200000000000003" thickBot="1" x14ac:dyDescent="0.3">
      <c r="A44" s="473" t="s">
        <v>827</v>
      </c>
      <c r="B44" s="393" t="s">
        <v>828</v>
      </c>
      <c r="C44" s="401" t="s">
        <v>829</v>
      </c>
      <c r="D44" s="402" t="s">
        <v>197</v>
      </c>
      <c r="E44" s="970" t="s">
        <v>79</v>
      </c>
      <c r="F44" s="971"/>
      <c r="G44" s="512"/>
      <c r="H44" s="510"/>
      <c r="I44" s="517"/>
      <c r="J44" s="732"/>
      <c r="K44" s="731"/>
      <c r="L44" s="483"/>
      <c r="M44" s="731"/>
      <c r="N44" s="731"/>
      <c r="O44" s="484"/>
      <c r="P44" s="731"/>
      <c r="Q44" s="731"/>
      <c r="R44" s="243"/>
      <c r="S44" s="731"/>
      <c r="T44" s="731"/>
      <c r="U44" s="488"/>
      <c r="W44" s="301">
        <f t="shared" si="0"/>
        <v>0</v>
      </c>
      <c r="X44" s="251">
        <f t="shared" si="1"/>
        <v>0</v>
      </c>
      <c r="Y44" s="251">
        <f t="shared" si="2"/>
        <v>0</v>
      </c>
      <c r="Z44" s="251">
        <f t="shared" si="3"/>
        <v>0</v>
      </c>
      <c r="AA44" s="302">
        <f t="shared" si="4"/>
        <v>0</v>
      </c>
    </row>
    <row r="45" spans="1:27" ht="40.200000000000003" thickBot="1" x14ac:dyDescent="0.3">
      <c r="A45" s="473" t="s">
        <v>827</v>
      </c>
      <c r="B45" s="393" t="s">
        <v>830</v>
      </c>
      <c r="C45" s="401" t="s">
        <v>831</v>
      </c>
      <c r="D45" s="402" t="s">
        <v>197</v>
      </c>
      <c r="E45" s="970" t="s">
        <v>79</v>
      </c>
      <c r="F45" s="971"/>
      <c r="G45" s="512"/>
      <c r="H45" s="510"/>
      <c r="I45" s="517"/>
      <c r="J45" s="732"/>
      <c r="K45" s="731"/>
      <c r="L45" s="483"/>
      <c r="M45" s="731"/>
      <c r="N45" s="731"/>
      <c r="O45" s="243"/>
      <c r="P45" s="731"/>
      <c r="Q45" s="731"/>
      <c r="R45" s="243"/>
      <c r="S45" s="731"/>
      <c r="T45" s="731"/>
      <c r="U45" s="488"/>
      <c r="W45" s="301">
        <f t="shared" si="0"/>
        <v>0</v>
      </c>
      <c r="X45" s="251">
        <f t="shared" si="1"/>
        <v>0</v>
      </c>
      <c r="Y45" s="251">
        <f t="shared" si="2"/>
        <v>0</v>
      </c>
      <c r="Z45" s="251">
        <f t="shared" si="3"/>
        <v>0</v>
      </c>
      <c r="AA45" s="302">
        <f t="shared" si="4"/>
        <v>0</v>
      </c>
    </row>
    <row r="46" spans="1:27" ht="27" thickBot="1" x14ac:dyDescent="0.3">
      <c r="A46" s="473" t="s">
        <v>827</v>
      </c>
      <c r="B46" s="393" t="s">
        <v>832</v>
      </c>
      <c r="C46" s="401" t="s">
        <v>833</v>
      </c>
      <c r="D46" s="402" t="s">
        <v>197</v>
      </c>
      <c r="E46" s="970" t="s">
        <v>79</v>
      </c>
      <c r="F46" s="971"/>
      <c r="G46" s="512"/>
      <c r="H46" s="510"/>
      <c r="I46" s="517"/>
      <c r="J46" s="732"/>
      <c r="K46" s="731"/>
      <c r="L46" s="483"/>
      <c r="M46" s="731"/>
      <c r="N46" s="731"/>
      <c r="O46" s="243"/>
      <c r="P46" s="731"/>
      <c r="Q46" s="731"/>
      <c r="R46" s="243"/>
      <c r="S46" s="731"/>
      <c r="T46" s="731"/>
      <c r="U46" s="488"/>
      <c r="W46" s="301">
        <f t="shared" si="0"/>
        <v>0</v>
      </c>
      <c r="X46" s="251">
        <f t="shared" si="1"/>
        <v>0</v>
      </c>
      <c r="Y46" s="251">
        <f t="shared" si="2"/>
        <v>0</v>
      </c>
      <c r="Z46" s="251">
        <f t="shared" si="3"/>
        <v>0</v>
      </c>
      <c r="AA46" s="302">
        <f t="shared" si="4"/>
        <v>0</v>
      </c>
    </row>
    <row r="47" spans="1:27" ht="40.200000000000003" thickBot="1" x14ac:dyDescent="0.3">
      <c r="A47" s="473" t="s">
        <v>827</v>
      </c>
      <c r="B47" s="393" t="s">
        <v>834</v>
      </c>
      <c r="C47" s="401" t="s">
        <v>835</v>
      </c>
      <c r="D47" s="402" t="s">
        <v>197</v>
      </c>
      <c r="E47" s="970" t="s">
        <v>79</v>
      </c>
      <c r="F47" s="971"/>
      <c r="G47" s="512"/>
      <c r="H47" s="510"/>
      <c r="I47" s="517"/>
      <c r="J47" s="732"/>
      <c r="K47" s="731"/>
      <c r="L47" s="483"/>
      <c r="M47" s="731"/>
      <c r="N47" s="731"/>
      <c r="O47" s="243"/>
      <c r="P47" s="731"/>
      <c r="Q47" s="731"/>
      <c r="R47" s="243"/>
      <c r="S47" s="731"/>
      <c r="T47" s="731"/>
      <c r="U47" s="488"/>
      <c r="W47" s="301">
        <f t="shared" si="0"/>
        <v>0</v>
      </c>
      <c r="X47" s="251">
        <f t="shared" si="1"/>
        <v>0</v>
      </c>
      <c r="Y47" s="251">
        <f t="shared" si="2"/>
        <v>0</v>
      </c>
      <c r="Z47" s="251">
        <f t="shared" si="3"/>
        <v>0</v>
      </c>
      <c r="AA47" s="302">
        <f t="shared" si="4"/>
        <v>0</v>
      </c>
    </row>
    <row r="48" spans="1:27" ht="26.4" x14ac:dyDescent="0.25">
      <c r="A48" s="473" t="s">
        <v>827</v>
      </c>
      <c r="B48" s="393" t="s">
        <v>836</v>
      </c>
      <c r="C48" s="474" t="s">
        <v>837</v>
      </c>
      <c r="D48" s="402" t="s">
        <v>197</v>
      </c>
      <c r="E48" s="345"/>
      <c r="F48" s="281">
        <f>+'Sch3-Sum'!AF61</f>
        <v>0</v>
      </c>
      <c r="G48" s="505"/>
      <c r="H48" s="281">
        <f>+F48-G48</f>
        <v>0</v>
      </c>
      <c r="I48" s="397"/>
      <c r="J48" s="731"/>
      <c r="K48" s="731"/>
      <c r="L48" s="483"/>
      <c r="M48" s="731"/>
      <c r="N48" s="731"/>
      <c r="O48" s="243"/>
      <c r="P48" s="731"/>
      <c r="Q48" s="731"/>
      <c r="R48" s="243"/>
      <c r="S48" s="731"/>
      <c r="T48" s="731"/>
      <c r="U48" s="488"/>
      <c r="W48" s="301">
        <f t="shared" si="0"/>
        <v>0</v>
      </c>
      <c r="X48" s="251">
        <f t="shared" si="1"/>
        <v>0</v>
      </c>
      <c r="Y48" s="251">
        <f t="shared" si="2"/>
        <v>0</v>
      </c>
      <c r="Z48" s="251">
        <f t="shared" si="3"/>
        <v>0</v>
      </c>
      <c r="AA48" s="302">
        <f t="shared" si="4"/>
        <v>0</v>
      </c>
    </row>
    <row r="49" spans="1:27" ht="40.200000000000003" thickBot="1" x14ac:dyDescent="0.3">
      <c r="A49" s="473" t="s">
        <v>827</v>
      </c>
      <c r="B49" s="393" t="s">
        <v>838</v>
      </c>
      <c r="C49" s="474" t="s">
        <v>839</v>
      </c>
      <c r="D49" s="402" t="s">
        <v>197</v>
      </c>
      <c r="E49" s="345"/>
      <c r="F49" s="278">
        <f>+'Sch3-Sum'!AD61</f>
        <v>0</v>
      </c>
      <c r="G49" s="292"/>
      <c r="H49" s="280">
        <f>+F49-G49</f>
        <v>0</v>
      </c>
      <c r="I49" s="295"/>
      <c r="J49" s="243"/>
      <c r="K49" s="243"/>
      <c r="L49" s="483"/>
      <c r="M49" s="243"/>
      <c r="N49" s="243"/>
      <c r="O49" s="243"/>
      <c r="P49" s="243"/>
      <c r="Q49" s="243"/>
      <c r="R49" s="243"/>
      <c r="S49" s="243"/>
      <c r="T49" s="243"/>
      <c r="U49" s="488"/>
      <c r="W49" s="301">
        <f>SUM(J49:L49)</f>
        <v>0</v>
      </c>
      <c r="X49" s="251">
        <f>SUM(M49:O49)</f>
        <v>0</v>
      </c>
      <c r="Y49" s="251">
        <f>SUM(P49:R49)</f>
        <v>0</v>
      </c>
      <c r="Z49" s="251">
        <f>SUM(S49:U49)</f>
        <v>0</v>
      </c>
      <c r="AA49" s="303">
        <f>SUM(W49:Z49)</f>
        <v>0</v>
      </c>
    </row>
    <row r="50" spans="1:27" ht="40.200000000000003" thickBot="1" x14ac:dyDescent="0.3">
      <c r="A50" s="473" t="s">
        <v>827</v>
      </c>
      <c r="B50" s="393" t="s">
        <v>840</v>
      </c>
      <c r="C50" s="401" t="s">
        <v>841</v>
      </c>
      <c r="D50" s="402" t="s">
        <v>197</v>
      </c>
      <c r="E50" s="970" t="s">
        <v>79</v>
      </c>
      <c r="F50" s="971"/>
      <c r="G50" s="511"/>
      <c r="H50" s="510"/>
      <c r="I50" s="975" t="s">
        <v>80</v>
      </c>
      <c r="J50" s="731"/>
      <c r="K50" s="731"/>
      <c r="L50" s="731"/>
      <c r="M50" s="731"/>
      <c r="N50" s="731"/>
      <c r="O50" s="243"/>
      <c r="P50" s="731"/>
      <c r="Q50" s="731"/>
      <c r="R50" s="731"/>
      <c r="S50" s="731"/>
      <c r="T50" s="731"/>
      <c r="U50" s="488"/>
      <c r="W50" s="301">
        <f t="shared" si="0"/>
        <v>0</v>
      </c>
      <c r="X50" s="251">
        <f t="shared" si="1"/>
        <v>0</v>
      </c>
      <c r="Y50" s="251">
        <f t="shared" si="2"/>
        <v>0</v>
      </c>
      <c r="Z50" s="251">
        <f t="shared" si="3"/>
        <v>0</v>
      </c>
      <c r="AA50" s="302">
        <f t="shared" si="4"/>
        <v>0</v>
      </c>
    </row>
    <row r="51" spans="1:27" ht="40.200000000000003" thickBot="1" x14ac:dyDescent="0.3">
      <c r="A51" s="473" t="s">
        <v>827</v>
      </c>
      <c r="B51" s="393" t="s">
        <v>840</v>
      </c>
      <c r="C51" s="401" t="s">
        <v>842</v>
      </c>
      <c r="D51" s="402" t="s">
        <v>197</v>
      </c>
      <c r="E51" s="970" t="s">
        <v>79</v>
      </c>
      <c r="F51" s="971"/>
      <c r="G51" s="512"/>
      <c r="H51" s="510"/>
      <c r="I51" s="976"/>
      <c r="J51" s="731"/>
      <c r="K51" s="731"/>
      <c r="L51" s="731"/>
      <c r="M51" s="731"/>
      <c r="N51" s="731"/>
      <c r="O51" s="243"/>
      <c r="P51" s="731"/>
      <c r="Q51" s="731"/>
      <c r="R51" s="731"/>
      <c r="S51" s="731"/>
      <c r="T51" s="731"/>
      <c r="U51" s="488"/>
      <c r="W51" s="301">
        <f t="shared" si="0"/>
        <v>0</v>
      </c>
      <c r="X51" s="251">
        <f t="shared" si="1"/>
        <v>0</v>
      </c>
      <c r="Y51" s="251">
        <f t="shared" si="2"/>
        <v>0</v>
      </c>
      <c r="Z51" s="251">
        <f t="shared" si="3"/>
        <v>0</v>
      </c>
      <c r="AA51" s="302">
        <f t="shared" si="4"/>
        <v>0</v>
      </c>
    </row>
    <row r="52" spans="1:27" ht="40.200000000000003" thickBot="1" x14ac:dyDescent="0.3">
      <c r="A52" s="473" t="s">
        <v>827</v>
      </c>
      <c r="B52" s="393" t="s">
        <v>840</v>
      </c>
      <c r="C52" s="401" t="s">
        <v>843</v>
      </c>
      <c r="D52" s="402" t="s">
        <v>197</v>
      </c>
      <c r="E52" s="970" t="s">
        <v>79</v>
      </c>
      <c r="F52" s="971"/>
      <c r="G52" s="512"/>
      <c r="H52" s="510"/>
      <c r="I52" s="976"/>
      <c r="J52" s="731"/>
      <c r="K52" s="731"/>
      <c r="L52" s="731"/>
      <c r="M52" s="731"/>
      <c r="N52" s="731"/>
      <c r="O52" s="243"/>
      <c r="P52" s="731"/>
      <c r="Q52" s="731"/>
      <c r="R52" s="731"/>
      <c r="S52" s="731"/>
      <c r="T52" s="731"/>
      <c r="U52" s="488"/>
      <c r="W52" s="301">
        <f t="shared" si="0"/>
        <v>0</v>
      </c>
      <c r="X52" s="251">
        <f t="shared" si="1"/>
        <v>0</v>
      </c>
      <c r="Y52" s="251">
        <f t="shared" si="2"/>
        <v>0</v>
      </c>
      <c r="Z52" s="251">
        <f t="shared" si="3"/>
        <v>0</v>
      </c>
      <c r="AA52" s="302">
        <f t="shared" si="4"/>
        <v>0</v>
      </c>
    </row>
    <row r="53" spans="1:27" ht="40.200000000000003" thickBot="1" x14ac:dyDescent="0.3">
      <c r="A53" s="473" t="s">
        <v>827</v>
      </c>
      <c r="B53" s="393" t="s">
        <v>840</v>
      </c>
      <c r="C53" s="401" t="s">
        <v>844</v>
      </c>
      <c r="D53" s="402" t="s">
        <v>197</v>
      </c>
      <c r="E53" s="970" t="s">
        <v>79</v>
      </c>
      <c r="F53" s="971"/>
      <c r="G53" s="512"/>
      <c r="H53" s="510"/>
      <c r="I53" s="976"/>
      <c r="J53" s="731"/>
      <c r="K53" s="731"/>
      <c r="L53" s="731"/>
      <c r="M53" s="731"/>
      <c r="N53" s="731"/>
      <c r="O53" s="243"/>
      <c r="P53" s="731"/>
      <c r="Q53" s="731"/>
      <c r="R53" s="731"/>
      <c r="S53" s="731"/>
      <c r="T53" s="731"/>
      <c r="U53" s="488"/>
      <c r="W53" s="301">
        <f t="shared" si="0"/>
        <v>0</v>
      </c>
      <c r="X53" s="251">
        <f t="shared" si="1"/>
        <v>0</v>
      </c>
      <c r="Y53" s="251">
        <f t="shared" si="2"/>
        <v>0</v>
      </c>
      <c r="Z53" s="251">
        <f t="shared" si="3"/>
        <v>0</v>
      </c>
      <c r="AA53" s="302">
        <f t="shared" si="4"/>
        <v>0</v>
      </c>
    </row>
    <row r="54" spans="1:27" ht="40.200000000000003" thickBot="1" x14ac:dyDescent="0.3">
      <c r="A54" s="473" t="s">
        <v>827</v>
      </c>
      <c r="B54" s="393" t="s">
        <v>840</v>
      </c>
      <c r="C54" s="401" t="s">
        <v>845</v>
      </c>
      <c r="D54" s="402" t="s">
        <v>197</v>
      </c>
      <c r="E54" s="970" t="s">
        <v>79</v>
      </c>
      <c r="F54" s="971"/>
      <c r="G54" s="512"/>
      <c r="H54" s="510"/>
      <c r="I54" s="976"/>
      <c r="J54" s="731"/>
      <c r="K54" s="731"/>
      <c r="L54" s="731"/>
      <c r="M54" s="731"/>
      <c r="N54" s="731"/>
      <c r="O54" s="243"/>
      <c r="P54" s="731"/>
      <c r="Q54" s="731"/>
      <c r="R54" s="731"/>
      <c r="S54" s="731"/>
      <c r="T54" s="731"/>
      <c r="U54" s="488"/>
      <c r="W54" s="301">
        <f t="shared" si="0"/>
        <v>0</v>
      </c>
      <c r="X54" s="251">
        <f t="shared" si="1"/>
        <v>0</v>
      </c>
      <c r="Y54" s="251">
        <f t="shared" si="2"/>
        <v>0</v>
      </c>
      <c r="Z54" s="251">
        <f t="shared" si="3"/>
        <v>0</v>
      </c>
      <c r="AA54" s="302">
        <f t="shared" si="4"/>
        <v>0</v>
      </c>
    </row>
    <row r="55" spans="1:27" ht="40.200000000000003" thickBot="1" x14ac:dyDescent="0.3">
      <c r="A55" s="473" t="s">
        <v>827</v>
      </c>
      <c r="B55" s="393" t="s">
        <v>840</v>
      </c>
      <c r="C55" s="401" t="s">
        <v>846</v>
      </c>
      <c r="D55" s="402" t="s">
        <v>197</v>
      </c>
      <c r="E55" s="970" t="s">
        <v>79</v>
      </c>
      <c r="F55" s="971"/>
      <c r="G55" s="513"/>
      <c r="H55" s="509">
        <f>SUM(G50:G55)-F48</f>
        <v>0</v>
      </c>
      <c r="I55" s="977"/>
      <c r="J55" s="731"/>
      <c r="K55" s="731"/>
      <c r="L55" s="731"/>
      <c r="M55" s="731"/>
      <c r="N55" s="731"/>
      <c r="O55" s="243"/>
      <c r="P55" s="731"/>
      <c r="Q55" s="731"/>
      <c r="R55" s="731"/>
      <c r="S55" s="731"/>
      <c r="T55" s="731"/>
      <c r="U55" s="488"/>
      <c r="W55" s="301">
        <f t="shared" si="0"/>
        <v>0</v>
      </c>
      <c r="X55" s="251">
        <f t="shared" si="1"/>
        <v>0</v>
      </c>
      <c r="Y55" s="251">
        <f t="shared" si="2"/>
        <v>0</v>
      </c>
      <c r="Z55" s="251">
        <f t="shared" si="3"/>
        <v>0</v>
      </c>
      <c r="AA55" s="302">
        <f t="shared" si="4"/>
        <v>0</v>
      </c>
    </row>
    <row r="56" spans="1:27" ht="40.200000000000003" thickBot="1" x14ac:dyDescent="0.3">
      <c r="A56" s="473" t="s">
        <v>847</v>
      </c>
      <c r="B56" s="393" t="s">
        <v>848</v>
      </c>
      <c r="C56" s="401" t="s">
        <v>849</v>
      </c>
      <c r="D56" s="402" t="s">
        <v>197</v>
      </c>
      <c r="E56" s="970" t="s">
        <v>79</v>
      </c>
      <c r="F56" s="971"/>
      <c r="G56" s="514"/>
      <c r="H56" s="508"/>
      <c r="I56" s="518"/>
      <c r="J56" s="489"/>
      <c r="K56" s="731"/>
      <c r="L56" s="483"/>
      <c r="M56" s="731"/>
      <c r="N56" s="731"/>
      <c r="O56" s="243"/>
      <c r="P56" s="731"/>
      <c r="Q56" s="731"/>
      <c r="R56" s="243"/>
      <c r="S56" s="731"/>
      <c r="T56" s="731"/>
      <c r="U56" s="487"/>
      <c r="W56" s="301">
        <f t="shared" si="0"/>
        <v>0</v>
      </c>
      <c r="X56" s="251">
        <f t="shared" si="1"/>
        <v>0</v>
      </c>
      <c r="Y56" s="251">
        <f t="shared" si="2"/>
        <v>0</v>
      </c>
      <c r="Z56" s="251">
        <f t="shared" si="3"/>
        <v>0</v>
      </c>
      <c r="AA56" s="302">
        <f t="shared" si="4"/>
        <v>0</v>
      </c>
    </row>
    <row r="57" spans="1:27" ht="40.200000000000003" thickBot="1" x14ac:dyDescent="0.3">
      <c r="A57" s="473" t="s">
        <v>847</v>
      </c>
      <c r="B57" s="393" t="s">
        <v>848</v>
      </c>
      <c r="C57" s="401" t="s">
        <v>850</v>
      </c>
      <c r="D57" s="402" t="s">
        <v>640</v>
      </c>
      <c r="E57" s="970" t="s">
        <v>79</v>
      </c>
      <c r="F57" s="971"/>
      <c r="G57" s="515"/>
      <c r="H57" s="508"/>
      <c r="I57" s="518"/>
      <c r="J57" s="489"/>
      <c r="K57" s="731"/>
      <c r="L57" s="483"/>
      <c r="M57" s="731"/>
      <c r="N57" s="731"/>
      <c r="O57" s="243"/>
      <c r="P57" s="731"/>
      <c r="Q57" s="731"/>
      <c r="R57" s="243"/>
      <c r="S57" s="731"/>
      <c r="T57" s="731"/>
      <c r="U57" s="487"/>
      <c r="W57" s="301">
        <f t="shared" si="0"/>
        <v>0</v>
      </c>
      <c r="X57" s="251">
        <f t="shared" si="1"/>
        <v>0</v>
      </c>
      <c r="Y57" s="251">
        <f t="shared" si="2"/>
        <v>0</v>
      </c>
      <c r="Z57" s="251">
        <f t="shared" si="3"/>
        <v>0</v>
      </c>
      <c r="AA57" s="302">
        <f t="shared" si="4"/>
        <v>0</v>
      </c>
    </row>
    <row r="58" spans="1:27" ht="40.200000000000003" thickBot="1" x14ac:dyDescent="0.3">
      <c r="A58" s="473" t="s">
        <v>847</v>
      </c>
      <c r="B58" s="393" t="s">
        <v>851</v>
      </c>
      <c r="C58" s="401" t="s">
        <v>852</v>
      </c>
      <c r="D58" s="402" t="s">
        <v>197</v>
      </c>
      <c r="E58" s="970" t="s">
        <v>79</v>
      </c>
      <c r="F58" s="971"/>
      <c r="G58" s="515"/>
      <c r="H58" s="508"/>
      <c r="I58" s="518"/>
      <c r="J58" s="489"/>
      <c r="K58" s="731"/>
      <c r="L58" s="483"/>
      <c r="M58" s="731"/>
      <c r="N58" s="731"/>
      <c r="O58" s="243"/>
      <c r="P58" s="731"/>
      <c r="Q58" s="731"/>
      <c r="R58" s="243"/>
      <c r="S58" s="731"/>
      <c r="T58" s="731"/>
      <c r="U58" s="488"/>
      <c r="W58" s="301">
        <f t="shared" si="0"/>
        <v>0</v>
      </c>
      <c r="X58" s="251">
        <f t="shared" si="1"/>
        <v>0</v>
      </c>
      <c r="Y58" s="251">
        <f t="shared" si="2"/>
        <v>0</v>
      </c>
      <c r="Z58" s="251">
        <f t="shared" si="3"/>
        <v>0</v>
      </c>
      <c r="AA58" s="302">
        <f t="shared" si="4"/>
        <v>0</v>
      </c>
    </row>
    <row r="59" spans="1:27" ht="40.200000000000003" thickBot="1" x14ac:dyDescent="0.3">
      <c r="A59" s="473" t="s">
        <v>847</v>
      </c>
      <c r="B59" s="393" t="s">
        <v>851</v>
      </c>
      <c r="C59" s="401" t="s">
        <v>853</v>
      </c>
      <c r="D59" s="402" t="s">
        <v>640</v>
      </c>
      <c r="E59" s="970" t="s">
        <v>79</v>
      </c>
      <c r="F59" s="971"/>
      <c r="G59" s="515"/>
      <c r="H59" s="508"/>
      <c r="I59" s="518"/>
      <c r="J59" s="489"/>
      <c r="K59" s="731"/>
      <c r="L59" s="483"/>
      <c r="M59" s="731"/>
      <c r="N59" s="731"/>
      <c r="O59" s="243"/>
      <c r="P59" s="731"/>
      <c r="Q59" s="731"/>
      <c r="R59" s="243"/>
      <c r="S59" s="731"/>
      <c r="T59" s="731"/>
      <c r="U59" s="488"/>
      <c r="W59" s="301">
        <f t="shared" si="0"/>
        <v>0</v>
      </c>
      <c r="X59" s="251">
        <f t="shared" si="1"/>
        <v>0</v>
      </c>
      <c r="Y59" s="251">
        <f t="shared" si="2"/>
        <v>0</v>
      </c>
      <c r="Z59" s="251">
        <f t="shared" si="3"/>
        <v>0</v>
      </c>
      <c r="AA59" s="302">
        <f t="shared" si="4"/>
        <v>0</v>
      </c>
    </row>
    <row r="60" spans="1:27" ht="27" thickBot="1" x14ac:dyDescent="0.3">
      <c r="A60" s="473" t="s">
        <v>847</v>
      </c>
      <c r="B60" s="393" t="s">
        <v>854</v>
      </c>
      <c r="C60" s="401" t="s">
        <v>855</v>
      </c>
      <c r="D60" s="402" t="s">
        <v>197</v>
      </c>
      <c r="E60" s="970" t="s">
        <v>79</v>
      </c>
      <c r="F60" s="971"/>
      <c r="G60" s="515"/>
      <c r="H60" s="508"/>
      <c r="I60" s="518"/>
      <c r="J60" s="489"/>
      <c r="K60" s="731"/>
      <c r="L60" s="483"/>
      <c r="M60" s="731"/>
      <c r="N60" s="731"/>
      <c r="O60" s="243"/>
      <c r="P60" s="731"/>
      <c r="Q60" s="731"/>
      <c r="R60" s="243"/>
      <c r="S60" s="731"/>
      <c r="T60" s="731"/>
      <c r="U60" s="488"/>
      <c r="W60" s="301">
        <f t="shared" si="0"/>
        <v>0</v>
      </c>
      <c r="X60" s="251">
        <f t="shared" si="1"/>
        <v>0</v>
      </c>
      <c r="Y60" s="251">
        <f t="shared" si="2"/>
        <v>0</v>
      </c>
      <c r="Z60" s="251">
        <f t="shared" si="3"/>
        <v>0</v>
      </c>
      <c r="AA60" s="302">
        <f t="shared" si="4"/>
        <v>0</v>
      </c>
    </row>
    <row r="61" spans="1:27" ht="27" thickBot="1" x14ac:dyDescent="0.3">
      <c r="A61" s="473" t="s">
        <v>847</v>
      </c>
      <c r="B61" s="393" t="s">
        <v>854</v>
      </c>
      <c r="C61" s="401" t="s">
        <v>856</v>
      </c>
      <c r="D61" s="402" t="s">
        <v>640</v>
      </c>
      <c r="E61" s="970" t="s">
        <v>79</v>
      </c>
      <c r="F61" s="971"/>
      <c r="G61" s="515"/>
      <c r="H61" s="508"/>
      <c r="I61" s="518"/>
      <c r="J61" s="489"/>
      <c r="K61" s="731"/>
      <c r="L61" s="483"/>
      <c r="M61" s="731"/>
      <c r="N61" s="731"/>
      <c r="O61" s="243"/>
      <c r="P61" s="731"/>
      <c r="Q61" s="731"/>
      <c r="R61" s="243"/>
      <c r="S61" s="731"/>
      <c r="T61" s="731"/>
      <c r="U61" s="488"/>
      <c r="W61" s="301">
        <f t="shared" si="0"/>
        <v>0</v>
      </c>
      <c r="X61" s="251">
        <f t="shared" si="1"/>
        <v>0</v>
      </c>
      <c r="Y61" s="251">
        <f t="shared" si="2"/>
        <v>0</v>
      </c>
      <c r="Z61" s="251">
        <f t="shared" si="3"/>
        <v>0</v>
      </c>
      <c r="AA61" s="302">
        <f t="shared" si="4"/>
        <v>0</v>
      </c>
    </row>
    <row r="62" spans="1:27" ht="40.200000000000003" thickBot="1" x14ac:dyDescent="0.3">
      <c r="A62" s="473" t="s">
        <v>847</v>
      </c>
      <c r="B62" s="393" t="s">
        <v>857</v>
      </c>
      <c r="C62" s="401" t="s">
        <v>858</v>
      </c>
      <c r="D62" s="402" t="s">
        <v>197</v>
      </c>
      <c r="E62" s="970" t="s">
        <v>79</v>
      </c>
      <c r="F62" s="971"/>
      <c r="G62" s="515"/>
      <c r="H62" s="508"/>
      <c r="I62" s="518"/>
      <c r="J62" s="489"/>
      <c r="K62" s="731"/>
      <c r="L62" s="483"/>
      <c r="M62" s="731"/>
      <c r="N62" s="731"/>
      <c r="O62" s="243"/>
      <c r="P62" s="731"/>
      <c r="Q62" s="731"/>
      <c r="R62" s="243"/>
      <c r="S62" s="731"/>
      <c r="T62" s="731"/>
      <c r="U62" s="488"/>
      <c r="W62" s="301">
        <f t="shared" si="0"/>
        <v>0</v>
      </c>
      <c r="X62" s="251">
        <f t="shared" si="1"/>
        <v>0</v>
      </c>
      <c r="Y62" s="251">
        <f t="shared" si="2"/>
        <v>0</v>
      </c>
      <c r="Z62" s="251">
        <f t="shared" si="3"/>
        <v>0</v>
      </c>
      <c r="AA62" s="302">
        <f t="shared" si="4"/>
        <v>0</v>
      </c>
    </row>
    <row r="63" spans="1:27" ht="40.200000000000003" thickBot="1" x14ac:dyDescent="0.3">
      <c r="A63" s="473" t="s">
        <v>847</v>
      </c>
      <c r="B63" s="393" t="s">
        <v>857</v>
      </c>
      <c r="C63" s="401" t="s">
        <v>859</v>
      </c>
      <c r="D63" s="402" t="s">
        <v>640</v>
      </c>
      <c r="E63" s="970" t="s">
        <v>79</v>
      </c>
      <c r="F63" s="971"/>
      <c r="G63" s="513"/>
      <c r="H63" s="508"/>
      <c r="I63" s="518"/>
      <c r="J63" s="489"/>
      <c r="K63" s="731"/>
      <c r="L63" s="483"/>
      <c r="M63" s="731"/>
      <c r="N63" s="731"/>
      <c r="O63" s="243"/>
      <c r="P63" s="731"/>
      <c r="Q63" s="731"/>
      <c r="R63" s="243"/>
      <c r="S63" s="731"/>
      <c r="T63" s="731"/>
      <c r="U63" s="488"/>
      <c r="W63" s="301">
        <f t="shared" si="0"/>
        <v>0</v>
      </c>
      <c r="X63" s="251">
        <f t="shared" si="1"/>
        <v>0</v>
      </c>
      <c r="Y63" s="251">
        <f t="shared" si="2"/>
        <v>0</v>
      </c>
      <c r="Z63" s="251">
        <f t="shared" si="3"/>
        <v>0</v>
      </c>
      <c r="AA63" s="302">
        <f t="shared" si="4"/>
        <v>0</v>
      </c>
    </row>
    <row r="64" spans="1:27" ht="26.4" x14ac:dyDescent="0.25">
      <c r="A64" s="473" t="s">
        <v>847</v>
      </c>
      <c r="B64" s="393" t="s">
        <v>29</v>
      </c>
      <c r="C64" s="474" t="s">
        <v>30</v>
      </c>
      <c r="D64" s="402" t="s">
        <v>197</v>
      </c>
      <c r="E64" s="345"/>
      <c r="F64" s="283">
        <f>+'Sch3-Sum'!AF52</f>
        <v>0</v>
      </c>
      <c r="G64" s="505"/>
      <c r="H64" s="283">
        <f>+F64-G64</f>
        <v>0</v>
      </c>
      <c r="I64" s="295"/>
      <c r="J64" s="489"/>
      <c r="K64" s="731"/>
      <c r="L64" s="483"/>
      <c r="M64" s="731"/>
      <c r="N64" s="731"/>
      <c r="O64" s="243"/>
      <c r="P64" s="731"/>
      <c r="Q64" s="731"/>
      <c r="R64" s="243"/>
      <c r="S64" s="731"/>
      <c r="T64" s="731"/>
      <c r="U64" s="488"/>
      <c r="W64" s="301">
        <f t="shared" si="0"/>
        <v>0</v>
      </c>
      <c r="X64" s="251">
        <f t="shared" si="1"/>
        <v>0</v>
      </c>
      <c r="Y64" s="251">
        <f t="shared" si="2"/>
        <v>0</v>
      </c>
      <c r="Z64" s="251">
        <f t="shared" si="3"/>
        <v>0</v>
      </c>
      <c r="AA64" s="302">
        <f t="shared" si="4"/>
        <v>0</v>
      </c>
    </row>
    <row r="65" spans="1:27" ht="27" thickBot="1" x14ac:dyDescent="0.3">
      <c r="A65" s="473" t="s">
        <v>847</v>
      </c>
      <c r="B65" s="393" t="s">
        <v>29</v>
      </c>
      <c r="C65" s="474" t="s">
        <v>31</v>
      </c>
      <c r="D65" s="402" t="s">
        <v>640</v>
      </c>
      <c r="E65" s="345"/>
      <c r="F65" s="284">
        <f>+'Sch3-Sum'!AE57</f>
        <v>0</v>
      </c>
      <c r="G65" s="292"/>
      <c r="H65" s="284">
        <f>+F65-G65</f>
        <v>0</v>
      </c>
      <c r="I65" s="295"/>
      <c r="J65" s="489"/>
      <c r="K65" s="731"/>
      <c r="L65" s="483"/>
      <c r="M65" s="731"/>
      <c r="N65" s="731"/>
      <c r="O65" s="243"/>
      <c r="P65" s="731"/>
      <c r="Q65" s="731"/>
      <c r="R65" s="243"/>
      <c r="S65" s="731"/>
      <c r="T65" s="731"/>
      <c r="U65" s="488"/>
      <c r="W65" s="301">
        <f t="shared" si="0"/>
        <v>0</v>
      </c>
      <c r="X65" s="251">
        <f t="shared" si="1"/>
        <v>0</v>
      </c>
      <c r="Y65" s="251">
        <f t="shared" si="2"/>
        <v>0</v>
      </c>
      <c r="Z65" s="251">
        <f t="shared" si="3"/>
        <v>0</v>
      </c>
      <c r="AA65" s="302">
        <f t="shared" si="4"/>
        <v>0</v>
      </c>
    </row>
    <row r="66" spans="1:27" ht="39.6" x14ac:dyDescent="0.25">
      <c r="A66" s="473" t="s">
        <v>847</v>
      </c>
      <c r="B66" s="393" t="s">
        <v>32</v>
      </c>
      <c r="C66" s="474" t="s">
        <v>33</v>
      </c>
      <c r="D66" s="402" t="s">
        <v>197</v>
      </c>
      <c r="E66" s="345"/>
      <c r="F66" s="285">
        <f>+'Sch3-Sum'!AD52</f>
        <v>0</v>
      </c>
      <c r="G66" s="292"/>
      <c r="H66" s="285">
        <f>+F66-G66</f>
        <v>0</v>
      </c>
      <c r="I66" s="295"/>
      <c r="J66" s="485"/>
      <c r="K66" s="243"/>
      <c r="L66" s="483"/>
      <c r="M66" s="243"/>
      <c r="N66" s="243"/>
      <c r="O66" s="243"/>
      <c r="P66" s="243"/>
      <c r="Q66" s="243"/>
      <c r="R66" s="243"/>
      <c r="S66" s="243"/>
      <c r="T66" s="243"/>
      <c r="U66" s="488"/>
      <c r="W66" s="301">
        <f>SUM(J66:L66)</f>
        <v>0</v>
      </c>
      <c r="X66" s="251">
        <f>SUM(M66:O66)</f>
        <v>0</v>
      </c>
      <c r="Y66" s="251">
        <f>SUM(P66:R66)</f>
        <v>0</v>
      </c>
      <c r="Z66" s="251">
        <f>SUM(S66:U66)</f>
        <v>0</v>
      </c>
      <c r="AA66" s="303">
        <f>SUM(W66:Z66)</f>
        <v>0</v>
      </c>
    </row>
    <row r="67" spans="1:27" ht="40.200000000000003" thickBot="1" x14ac:dyDescent="0.3">
      <c r="A67" s="473" t="s">
        <v>847</v>
      </c>
      <c r="B67" s="393" t="s">
        <v>32</v>
      </c>
      <c r="C67" s="474" t="s">
        <v>34</v>
      </c>
      <c r="D67" s="402" t="s">
        <v>640</v>
      </c>
      <c r="E67" s="345"/>
      <c r="F67" s="286">
        <f>+'Sch3-Sum'!AD57</f>
        <v>0</v>
      </c>
      <c r="G67" s="292"/>
      <c r="H67" s="520">
        <f>+F67-G67</f>
        <v>0</v>
      </c>
      <c r="I67" s="295"/>
      <c r="J67" s="485"/>
      <c r="K67" s="243"/>
      <c r="L67" s="483"/>
      <c r="M67" s="243"/>
      <c r="N67" s="243"/>
      <c r="O67" s="243"/>
      <c r="P67" s="243"/>
      <c r="Q67" s="243"/>
      <c r="R67" s="243"/>
      <c r="S67" s="243"/>
      <c r="T67" s="243"/>
      <c r="U67" s="488"/>
      <c r="W67" s="301">
        <f>SUM(J67:L67)</f>
        <v>0</v>
      </c>
      <c r="X67" s="251">
        <f>SUM(M67:O67)</f>
        <v>0</v>
      </c>
      <c r="Y67" s="251">
        <f>SUM(P67:R67)</f>
        <v>0</v>
      </c>
      <c r="Z67" s="251">
        <f>SUM(S67:U67)</f>
        <v>0</v>
      </c>
      <c r="AA67" s="303">
        <f>SUM(W67:Z67)</f>
        <v>0</v>
      </c>
    </row>
    <row r="68" spans="1:27" ht="39" customHeight="1" thickBot="1" x14ac:dyDescent="0.3">
      <c r="A68" s="473" t="s">
        <v>847</v>
      </c>
      <c r="B68" s="393" t="s">
        <v>35</v>
      </c>
      <c r="C68" s="401" t="s">
        <v>36</v>
      </c>
      <c r="D68" s="402" t="s">
        <v>197</v>
      </c>
      <c r="E68" s="970" t="s">
        <v>79</v>
      </c>
      <c r="F68" s="971"/>
      <c r="G68" s="512"/>
      <c r="H68" s="510"/>
      <c r="I68" s="978" t="s">
        <v>81</v>
      </c>
      <c r="J68" s="519"/>
      <c r="K68" s="731"/>
      <c r="L68" s="731"/>
      <c r="M68" s="731"/>
      <c r="N68" s="731"/>
      <c r="O68" s="243"/>
      <c r="P68" s="731"/>
      <c r="Q68" s="731"/>
      <c r="R68" s="731"/>
      <c r="S68" s="731"/>
      <c r="T68" s="731"/>
      <c r="U68" s="488"/>
      <c r="W68" s="301">
        <f t="shared" si="0"/>
        <v>0</v>
      </c>
      <c r="X68" s="251">
        <f t="shared" si="1"/>
        <v>0</v>
      </c>
      <c r="Y68" s="251">
        <f t="shared" si="2"/>
        <v>0</v>
      </c>
      <c r="Z68" s="251">
        <f t="shared" si="3"/>
        <v>0</v>
      </c>
      <c r="AA68" s="302">
        <f t="shared" si="4"/>
        <v>0</v>
      </c>
    </row>
    <row r="69" spans="1:27" ht="27" thickBot="1" x14ac:dyDescent="0.3">
      <c r="A69" s="473" t="s">
        <v>847</v>
      </c>
      <c r="B69" s="393" t="s">
        <v>35</v>
      </c>
      <c r="C69" s="401" t="s">
        <v>37</v>
      </c>
      <c r="D69" s="402" t="s">
        <v>197</v>
      </c>
      <c r="E69" s="970" t="s">
        <v>79</v>
      </c>
      <c r="F69" s="971"/>
      <c r="G69" s="512"/>
      <c r="H69" s="510"/>
      <c r="I69" s="978"/>
      <c r="J69" s="519"/>
      <c r="K69" s="731"/>
      <c r="L69" s="731"/>
      <c r="M69" s="731"/>
      <c r="N69" s="731"/>
      <c r="O69" s="243"/>
      <c r="P69" s="731"/>
      <c r="Q69" s="731"/>
      <c r="R69" s="731"/>
      <c r="S69" s="731"/>
      <c r="T69" s="731"/>
      <c r="U69" s="488"/>
      <c r="W69" s="301">
        <f t="shared" si="0"/>
        <v>0</v>
      </c>
      <c r="X69" s="251">
        <f t="shared" si="1"/>
        <v>0</v>
      </c>
      <c r="Y69" s="251">
        <f t="shared" si="2"/>
        <v>0</v>
      </c>
      <c r="Z69" s="251">
        <f t="shared" si="3"/>
        <v>0</v>
      </c>
      <c r="AA69" s="302">
        <f t="shared" si="4"/>
        <v>0</v>
      </c>
    </row>
    <row r="70" spans="1:27" ht="27" thickBot="1" x14ac:dyDescent="0.3">
      <c r="A70" s="473" t="s">
        <v>847</v>
      </c>
      <c r="B70" s="393" t="s">
        <v>35</v>
      </c>
      <c r="C70" s="401" t="s">
        <v>38</v>
      </c>
      <c r="D70" s="402" t="s">
        <v>197</v>
      </c>
      <c r="E70" s="970" t="s">
        <v>79</v>
      </c>
      <c r="F70" s="971"/>
      <c r="G70" s="512"/>
      <c r="H70" s="510"/>
      <c r="I70" s="978"/>
      <c r="J70" s="519"/>
      <c r="K70" s="731"/>
      <c r="L70" s="731"/>
      <c r="M70" s="731"/>
      <c r="N70" s="731"/>
      <c r="O70" s="243"/>
      <c r="P70" s="731"/>
      <c r="Q70" s="731"/>
      <c r="R70" s="731"/>
      <c r="S70" s="731"/>
      <c r="T70" s="731"/>
      <c r="U70" s="488"/>
      <c r="W70" s="301">
        <f t="shared" si="0"/>
        <v>0</v>
      </c>
      <c r="X70" s="251">
        <f t="shared" si="1"/>
        <v>0</v>
      </c>
      <c r="Y70" s="251">
        <f t="shared" si="2"/>
        <v>0</v>
      </c>
      <c r="Z70" s="251">
        <f t="shared" si="3"/>
        <v>0</v>
      </c>
      <c r="AA70" s="302">
        <f t="shared" si="4"/>
        <v>0</v>
      </c>
    </row>
    <row r="71" spans="1:27" ht="27" thickBot="1" x14ac:dyDescent="0.3">
      <c r="A71" s="473" t="s">
        <v>847</v>
      </c>
      <c r="B71" s="393" t="s">
        <v>35</v>
      </c>
      <c r="C71" s="401" t="s">
        <v>39</v>
      </c>
      <c r="D71" s="402" t="s">
        <v>197</v>
      </c>
      <c r="E71" s="970" t="s">
        <v>79</v>
      </c>
      <c r="F71" s="971"/>
      <c r="G71" s="512"/>
      <c r="H71" s="510"/>
      <c r="I71" s="978"/>
      <c r="J71" s="519"/>
      <c r="K71" s="731"/>
      <c r="L71" s="731"/>
      <c r="M71" s="731"/>
      <c r="N71" s="731"/>
      <c r="O71" s="243"/>
      <c r="P71" s="731"/>
      <c r="Q71" s="731"/>
      <c r="R71" s="731"/>
      <c r="S71" s="731"/>
      <c r="T71" s="731"/>
      <c r="U71" s="488"/>
      <c r="W71" s="301">
        <f t="shared" si="0"/>
        <v>0</v>
      </c>
      <c r="X71" s="251">
        <f t="shared" si="1"/>
        <v>0</v>
      </c>
      <c r="Y71" s="251">
        <f t="shared" si="2"/>
        <v>0</v>
      </c>
      <c r="Z71" s="251">
        <f t="shared" si="3"/>
        <v>0</v>
      </c>
      <c r="AA71" s="302">
        <f t="shared" si="4"/>
        <v>0</v>
      </c>
    </row>
    <row r="72" spans="1:27" ht="27" thickBot="1" x14ac:dyDescent="0.3">
      <c r="A72" s="473" t="s">
        <v>847</v>
      </c>
      <c r="B72" s="393" t="s">
        <v>35</v>
      </c>
      <c r="C72" s="401" t="s">
        <v>40</v>
      </c>
      <c r="D72" s="402" t="s">
        <v>197</v>
      </c>
      <c r="E72" s="970" t="s">
        <v>79</v>
      </c>
      <c r="F72" s="971"/>
      <c r="G72" s="512"/>
      <c r="H72" s="510"/>
      <c r="I72" s="978"/>
      <c r="J72" s="519"/>
      <c r="K72" s="731"/>
      <c r="L72" s="731"/>
      <c r="M72" s="731"/>
      <c r="N72" s="731"/>
      <c r="O72" s="243"/>
      <c r="P72" s="731"/>
      <c r="Q72" s="731"/>
      <c r="R72" s="731"/>
      <c r="S72" s="731"/>
      <c r="T72" s="731"/>
      <c r="U72" s="488"/>
      <c r="W72" s="301">
        <f t="shared" si="0"/>
        <v>0</v>
      </c>
      <c r="X72" s="251">
        <f t="shared" si="1"/>
        <v>0</v>
      </c>
      <c r="Y72" s="251">
        <f t="shared" si="2"/>
        <v>0</v>
      </c>
      <c r="Z72" s="251">
        <f t="shared" si="3"/>
        <v>0</v>
      </c>
      <c r="AA72" s="302">
        <f t="shared" si="4"/>
        <v>0</v>
      </c>
    </row>
    <row r="73" spans="1:27" ht="27" thickBot="1" x14ac:dyDescent="0.3">
      <c r="A73" s="473" t="s">
        <v>847</v>
      </c>
      <c r="B73" s="393" t="s">
        <v>35</v>
      </c>
      <c r="C73" s="401" t="s">
        <v>41</v>
      </c>
      <c r="D73" s="402" t="s">
        <v>197</v>
      </c>
      <c r="E73" s="970" t="s">
        <v>79</v>
      </c>
      <c r="F73" s="971"/>
      <c r="G73" s="512"/>
      <c r="H73" s="520">
        <f>SUM(G68:G73)-F64</f>
        <v>0</v>
      </c>
      <c r="I73" s="978"/>
      <c r="J73" s="519"/>
      <c r="K73" s="731"/>
      <c r="L73" s="731"/>
      <c r="M73" s="731"/>
      <c r="N73" s="731"/>
      <c r="O73" s="243"/>
      <c r="P73" s="731"/>
      <c r="Q73" s="731"/>
      <c r="R73" s="731"/>
      <c r="S73" s="731"/>
      <c r="T73" s="731"/>
      <c r="U73" s="488"/>
      <c r="W73" s="301">
        <f t="shared" si="0"/>
        <v>0</v>
      </c>
      <c r="X73" s="251">
        <f t="shared" si="1"/>
        <v>0</v>
      </c>
      <c r="Y73" s="251">
        <f t="shared" si="2"/>
        <v>0</v>
      </c>
      <c r="Z73" s="251">
        <f t="shared" si="3"/>
        <v>0</v>
      </c>
      <c r="AA73" s="302">
        <f t="shared" si="4"/>
        <v>0</v>
      </c>
    </row>
    <row r="74" spans="1:27" ht="39" customHeight="1" thickBot="1" x14ac:dyDescent="0.3">
      <c r="A74" s="473" t="s">
        <v>847</v>
      </c>
      <c r="B74" s="393" t="s">
        <v>35</v>
      </c>
      <c r="C74" s="401" t="s">
        <v>42</v>
      </c>
      <c r="D74" s="402" t="s">
        <v>640</v>
      </c>
      <c r="E74" s="970" t="s">
        <v>79</v>
      </c>
      <c r="F74" s="971"/>
      <c r="G74" s="512"/>
      <c r="H74" s="510"/>
      <c r="I74" s="978" t="s">
        <v>82</v>
      </c>
      <c r="J74" s="519"/>
      <c r="K74" s="731"/>
      <c r="L74" s="731"/>
      <c r="M74" s="731"/>
      <c r="N74" s="731"/>
      <c r="O74" s="243"/>
      <c r="P74" s="731"/>
      <c r="Q74" s="731"/>
      <c r="R74" s="731"/>
      <c r="S74" s="731"/>
      <c r="T74" s="731"/>
      <c r="U74" s="488"/>
      <c r="W74" s="301">
        <f t="shared" si="0"/>
        <v>0</v>
      </c>
      <c r="X74" s="251">
        <f t="shared" si="1"/>
        <v>0</v>
      </c>
      <c r="Y74" s="251">
        <f t="shared" si="2"/>
        <v>0</v>
      </c>
      <c r="Z74" s="251">
        <f t="shared" si="3"/>
        <v>0</v>
      </c>
      <c r="AA74" s="302">
        <f t="shared" si="4"/>
        <v>0</v>
      </c>
    </row>
    <row r="75" spans="1:27" ht="27" thickBot="1" x14ac:dyDescent="0.3">
      <c r="A75" s="473" t="s">
        <v>847</v>
      </c>
      <c r="B75" s="393" t="s">
        <v>35</v>
      </c>
      <c r="C75" s="401" t="s">
        <v>43</v>
      </c>
      <c r="D75" s="402" t="s">
        <v>640</v>
      </c>
      <c r="E75" s="970" t="s">
        <v>79</v>
      </c>
      <c r="F75" s="971"/>
      <c r="G75" s="512"/>
      <c r="H75" s="510"/>
      <c r="I75" s="978"/>
      <c r="J75" s="519"/>
      <c r="K75" s="731"/>
      <c r="L75" s="731"/>
      <c r="M75" s="731"/>
      <c r="N75" s="731"/>
      <c r="O75" s="243"/>
      <c r="P75" s="731"/>
      <c r="Q75" s="731"/>
      <c r="R75" s="731"/>
      <c r="S75" s="731"/>
      <c r="T75" s="731"/>
      <c r="U75" s="488"/>
      <c r="W75" s="301">
        <f t="shared" si="0"/>
        <v>0</v>
      </c>
      <c r="X75" s="251">
        <f t="shared" si="1"/>
        <v>0</v>
      </c>
      <c r="Y75" s="251">
        <f t="shared" si="2"/>
        <v>0</v>
      </c>
      <c r="Z75" s="251">
        <f t="shared" si="3"/>
        <v>0</v>
      </c>
      <c r="AA75" s="302">
        <f t="shared" si="4"/>
        <v>0</v>
      </c>
    </row>
    <row r="76" spans="1:27" ht="27" thickBot="1" x14ac:dyDescent="0.3">
      <c r="A76" s="473" t="s">
        <v>847</v>
      </c>
      <c r="B76" s="393" t="s">
        <v>35</v>
      </c>
      <c r="C76" s="401" t="s">
        <v>44</v>
      </c>
      <c r="D76" s="402" t="s">
        <v>640</v>
      </c>
      <c r="E76" s="970" t="s">
        <v>79</v>
      </c>
      <c r="F76" s="971"/>
      <c r="G76" s="512"/>
      <c r="H76" s="510"/>
      <c r="I76" s="978"/>
      <c r="J76" s="519"/>
      <c r="K76" s="731"/>
      <c r="L76" s="731"/>
      <c r="M76" s="731"/>
      <c r="N76" s="731"/>
      <c r="O76" s="243"/>
      <c r="P76" s="731"/>
      <c r="Q76" s="731"/>
      <c r="R76" s="731"/>
      <c r="S76" s="731"/>
      <c r="T76" s="731"/>
      <c r="U76" s="488"/>
      <c r="W76" s="301">
        <f t="shared" ref="W76:W102" si="7">+L76</f>
        <v>0</v>
      </c>
      <c r="X76" s="251">
        <f t="shared" ref="X76:X102" si="8">+O76</f>
        <v>0</v>
      </c>
      <c r="Y76" s="251">
        <f t="shared" ref="Y76:Y102" si="9">+R76</f>
        <v>0</v>
      </c>
      <c r="Z76" s="251">
        <f t="shared" ref="Z76:Z102" si="10">+U76</f>
        <v>0</v>
      </c>
      <c r="AA76" s="302">
        <f t="shared" ref="AA76:AA102" si="11">IF(Z76&gt;0.1,Z76,IF(Y76&gt;0.1,Y76,IF(X76&gt;0.1,X76,W76)))</f>
        <v>0</v>
      </c>
    </row>
    <row r="77" spans="1:27" ht="27" thickBot="1" x14ac:dyDescent="0.3">
      <c r="A77" s="473" t="s">
        <v>847</v>
      </c>
      <c r="B77" s="393" t="s">
        <v>35</v>
      </c>
      <c r="C77" s="401" t="s">
        <v>45</v>
      </c>
      <c r="D77" s="402" t="s">
        <v>640</v>
      </c>
      <c r="E77" s="970" t="s">
        <v>79</v>
      </c>
      <c r="F77" s="971"/>
      <c r="G77" s="512"/>
      <c r="H77" s="510"/>
      <c r="I77" s="978"/>
      <c r="J77" s="519"/>
      <c r="K77" s="731"/>
      <c r="L77" s="731"/>
      <c r="M77" s="731"/>
      <c r="N77" s="731"/>
      <c r="O77" s="243"/>
      <c r="P77" s="731"/>
      <c r="Q77" s="731"/>
      <c r="R77" s="731"/>
      <c r="S77" s="731"/>
      <c r="T77" s="731"/>
      <c r="U77" s="488"/>
      <c r="W77" s="301">
        <f t="shared" si="7"/>
        <v>0</v>
      </c>
      <c r="X77" s="251">
        <f t="shared" si="8"/>
        <v>0</v>
      </c>
      <c r="Y77" s="251">
        <f t="shared" si="9"/>
        <v>0</v>
      </c>
      <c r="Z77" s="251">
        <f t="shared" si="10"/>
        <v>0</v>
      </c>
      <c r="AA77" s="302">
        <f t="shared" si="11"/>
        <v>0</v>
      </c>
    </row>
    <row r="78" spans="1:27" ht="39" customHeight="1" thickBot="1" x14ac:dyDescent="0.3">
      <c r="A78" s="473" t="s">
        <v>847</v>
      </c>
      <c r="B78" s="393" t="s">
        <v>35</v>
      </c>
      <c r="C78" s="401" t="s">
        <v>46</v>
      </c>
      <c r="D78" s="402" t="s">
        <v>640</v>
      </c>
      <c r="E78" s="970" t="s">
        <v>79</v>
      </c>
      <c r="F78" s="971"/>
      <c r="G78" s="512"/>
      <c r="H78" s="520">
        <f>SUM(G74:G78)-F65</f>
        <v>0</v>
      </c>
      <c r="I78" s="978"/>
      <c r="J78" s="519"/>
      <c r="K78" s="731"/>
      <c r="L78" s="731"/>
      <c r="M78" s="731"/>
      <c r="N78" s="731"/>
      <c r="O78" s="243"/>
      <c r="P78" s="731"/>
      <c r="Q78" s="731"/>
      <c r="R78" s="731"/>
      <c r="S78" s="731"/>
      <c r="T78" s="731"/>
      <c r="U78" s="488"/>
      <c r="W78" s="301">
        <f t="shared" si="7"/>
        <v>0</v>
      </c>
      <c r="X78" s="251">
        <f t="shared" si="8"/>
        <v>0</v>
      </c>
      <c r="Y78" s="251">
        <f t="shared" si="9"/>
        <v>0</v>
      </c>
      <c r="Z78" s="251">
        <f t="shared" si="10"/>
        <v>0</v>
      </c>
      <c r="AA78" s="302">
        <f t="shared" si="11"/>
        <v>0</v>
      </c>
    </row>
    <row r="79" spans="1:27" ht="40.200000000000003" thickBot="1" x14ac:dyDescent="0.3">
      <c r="A79" s="473" t="s">
        <v>47</v>
      </c>
      <c r="B79" s="393" t="s">
        <v>48</v>
      </c>
      <c r="C79" s="401" t="s">
        <v>49</v>
      </c>
      <c r="D79" s="402" t="s">
        <v>197</v>
      </c>
      <c r="E79" s="970" t="s">
        <v>79</v>
      </c>
      <c r="F79" s="971"/>
      <c r="G79" s="512"/>
      <c r="H79" s="510"/>
      <c r="I79" s="521"/>
      <c r="J79" s="519"/>
      <c r="K79" s="731"/>
      <c r="L79" s="483"/>
      <c r="M79" s="731"/>
      <c r="N79" s="731"/>
      <c r="O79" s="243"/>
      <c r="P79" s="731"/>
      <c r="Q79" s="731"/>
      <c r="R79" s="243"/>
      <c r="S79" s="731"/>
      <c r="T79" s="731"/>
      <c r="U79" s="488"/>
      <c r="W79" s="301">
        <f t="shared" si="7"/>
        <v>0</v>
      </c>
      <c r="X79" s="251">
        <f t="shared" si="8"/>
        <v>0</v>
      </c>
      <c r="Y79" s="251">
        <f t="shared" si="9"/>
        <v>0</v>
      </c>
      <c r="Z79" s="251">
        <f t="shared" si="10"/>
        <v>0</v>
      </c>
      <c r="AA79" s="302">
        <f t="shared" si="11"/>
        <v>0</v>
      </c>
    </row>
    <row r="80" spans="1:27" ht="40.200000000000003" thickBot="1" x14ac:dyDescent="0.3">
      <c r="A80" s="473" t="s">
        <v>47</v>
      </c>
      <c r="B80" s="393" t="s">
        <v>48</v>
      </c>
      <c r="C80" s="401" t="s">
        <v>50</v>
      </c>
      <c r="D80" s="402" t="s">
        <v>640</v>
      </c>
      <c r="E80" s="970" t="s">
        <v>79</v>
      </c>
      <c r="F80" s="971"/>
      <c r="G80" s="512"/>
      <c r="H80" s="510"/>
      <c r="I80" s="517"/>
      <c r="J80" s="519"/>
      <c r="K80" s="731"/>
      <c r="L80" s="483"/>
      <c r="M80" s="731"/>
      <c r="N80" s="731"/>
      <c r="O80" s="243"/>
      <c r="P80" s="731"/>
      <c r="Q80" s="731"/>
      <c r="R80" s="243"/>
      <c r="S80" s="731"/>
      <c r="T80" s="731"/>
      <c r="U80" s="488"/>
      <c r="W80" s="301">
        <f t="shared" si="7"/>
        <v>0</v>
      </c>
      <c r="X80" s="251">
        <f t="shared" si="8"/>
        <v>0</v>
      </c>
      <c r="Y80" s="251">
        <f t="shared" si="9"/>
        <v>0</v>
      </c>
      <c r="Z80" s="251">
        <f t="shared" si="10"/>
        <v>0</v>
      </c>
      <c r="AA80" s="302">
        <f t="shared" si="11"/>
        <v>0</v>
      </c>
    </row>
    <row r="81" spans="1:27" ht="40.200000000000003" thickBot="1" x14ac:dyDescent="0.3">
      <c r="A81" s="473" t="s">
        <v>47</v>
      </c>
      <c r="B81" s="393" t="s">
        <v>51</v>
      </c>
      <c r="C81" s="401" t="s">
        <v>52</v>
      </c>
      <c r="D81" s="402" t="s">
        <v>197</v>
      </c>
      <c r="E81" s="970" t="s">
        <v>79</v>
      </c>
      <c r="F81" s="971"/>
      <c r="G81" s="512"/>
      <c r="H81" s="510"/>
      <c r="I81" s="517"/>
      <c r="J81" s="519"/>
      <c r="K81" s="731"/>
      <c r="L81" s="483"/>
      <c r="M81" s="731"/>
      <c r="N81" s="731"/>
      <c r="O81" s="243"/>
      <c r="P81" s="731"/>
      <c r="Q81" s="731"/>
      <c r="R81" s="243"/>
      <c r="S81" s="731"/>
      <c r="T81" s="731"/>
      <c r="U81" s="488"/>
      <c r="W81" s="301">
        <f t="shared" si="7"/>
        <v>0</v>
      </c>
      <c r="X81" s="251">
        <f t="shared" si="8"/>
        <v>0</v>
      </c>
      <c r="Y81" s="251">
        <f t="shared" si="9"/>
        <v>0</v>
      </c>
      <c r="Z81" s="251">
        <f t="shared" si="10"/>
        <v>0</v>
      </c>
      <c r="AA81" s="302">
        <f t="shared" si="11"/>
        <v>0</v>
      </c>
    </row>
    <row r="82" spans="1:27" ht="40.200000000000003" thickBot="1" x14ac:dyDescent="0.3">
      <c r="A82" s="473" t="s">
        <v>47</v>
      </c>
      <c r="B82" s="393" t="s">
        <v>51</v>
      </c>
      <c r="C82" s="401" t="s">
        <v>53</v>
      </c>
      <c r="D82" s="402" t="s">
        <v>640</v>
      </c>
      <c r="E82" s="970" t="s">
        <v>79</v>
      </c>
      <c r="F82" s="971"/>
      <c r="G82" s="512"/>
      <c r="H82" s="510"/>
      <c r="I82" s="517"/>
      <c r="J82" s="519"/>
      <c r="K82" s="731"/>
      <c r="L82" s="483"/>
      <c r="M82" s="731"/>
      <c r="N82" s="731"/>
      <c r="O82" s="243"/>
      <c r="P82" s="731"/>
      <c r="Q82" s="731"/>
      <c r="R82" s="243"/>
      <c r="S82" s="731"/>
      <c r="T82" s="731"/>
      <c r="U82" s="488"/>
      <c r="W82" s="301">
        <f t="shared" si="7"/>
        <v>0</v>
      </c>
      <c r="X82" s="251">
        <f t="shared" si="8"/>
        <v>0</v>
      </c>
      <c r="Y82" s="251">
        <f t="shared" si="9"/>
        <v>0</v>
      </c>
      <c r="Z82" s="251">
        <f t="shared" si="10"/>
        <v>0</v>
      </c>
      <c r="AA82" s="302">
        <f t="shared" si="11"/>
        <v>0</v>
      </c>
    </row>
    <row r="83" spans="1:27" ht="40.200000000000003" thickBot="1" x14ac:dyDescent="0.3">
      <c r="A83" s="473" t="s">
        <v>47</v>
      </c>
      <c r="B83" s="393" t="s">
        <v>54</v>
      </c>
      <c r="C83" s="401" t="s">
        <v>55</v>
      </c>
      <c r="D83" s="402" t="s">
        <v>197</v>
      </c>
      <c r="E83" s="970" t="s">
        <v>79</v>
      </c>
      <c r="F83" s="971"/>
      <c r="G83" s="512"/>
      <c r="H83" s="510"/>
      <c r="I83" s="517"/>
      <c r="J83" s="519"/>
      <c r="K83" s="731"/>
      <c r="L83" s="483"/>
      <c r="M83" s="731"/>
      <c r="N83" s="731"/>
      <c r="O83" s="243"/>
      <c r="P83" s="731"/>
      <c r="Q83" s="731"/>
      <c r="R83" s="243"/>
      <c r="S83" s="731"/>
      <c r="T83" s="731"/>
      <c r="U83" s="488"/>
      <c r="W83" s="301">
        <f t="shared" si="7"/>
        <v>0</v>
      </c>
      <c r="X83" s="251">
        <f t="shared" si="8"/>
        <v>0</v>
      </c>
      <c r="Y83" s="251">
        <f t="shared" si="9"/>
        <v>0</v>
      </c>
      <c r="Z83" s="251">
        <f t="shared" si="10"/>
        <v>0</v>
      </c>
      <c r="AA83" s="302">
        <f t="shared" si="11"/>
        <v>0</v>
      </c>
    </row>
    <row r="84" spans="1:27" ht="40.200000000000003" thickBot="1" x14ac:dyDescent="0.3">
      <c r="A84" s="473" t="s">
        <v>47</v>
      </c>
      <c r="B84" s="393" t="s">
        <v>54</v>
      </c>
      <c r="C84" s="401" t="s">
        <v>56</v>
      </c>
      <c r="D84" s="402" t="s">
        <v>640</v>
      </c>
      <c r="E84" s="970" t="s">
        <v>79</v>
      </c>
      <c r="F84" s="971"/>
      <c r="G84" s="512"/>
      <c r="H84" s="510"/>
      <c r="I84" s="517"/>
      <c r="J84" s="519"/>
      <c r="K84" s="731"/>
      <c r="L84" s="483"/>
      <c r="M84" s="731"/>
      <c r="N84" s="731"/>
      <c r="O84" s="243"/>
      <c r="P84" s="731"/>
      <c r="Q84" s="731"/>
      <c r="R84" s="243"/>
      <c r="S84" s="731"/>
      <c r="T84" s="731"/>
      <c r="U84" s="488"/>
      <c r="W84" s="301">
        <f t="shared" si="7"/>
        <v>0</v>
      </c>
      <c r="X84" s="251">
        <f t="shared" si="8"/>
        <v>0</v>
      </c>
      <c r="Y84" s="251">
        <f t="shared" si="9"/>
        <v>0</v>
      </c>
      <c r="Z84" s="251">
        <f t="shared" si="10"/>
        <v>0</v>
      </c>
      <c r="AA84" s="302">
        <f t="shared" si="11"/>
        <v>0</v>
      </c>
    </row>
    <row r="85" spans="1:27" ht="40.200000000000003" thickBot="1" x14ac:dyDescent="0.3">
      <c r="A85" s="473" t="s">
        <v>47</v>
      </c>
      <c r="B85" s="393" t="s">
        <v>57</v>
      </c>
      <c r="C85" s="401" t="s">
        <v>58</v>
      </c>
      <c r="D85" s="402" t="s">
        <v>197</v>
      </c>
      <c r="E85" s="970" t="s">
        <v>79</v>
      </c>
      <c r="F85" s="971"/>
      <c r="G85" s="512"/>
      <c r="H85" s="510"/>
      <c r="I85" s="517"/>
      <c r="J85" s="519"/>
      <c r="K85" s="731"/>
      <c r="L85" s="483"/>
      <c r="M85" s="731"/>
      <c r="N85" s="731"/>
      <c r="O85" s="243"/>
      <c r="P85" s="731"/>
      <c r="Q85" s="731"/>
      <c r="R85" s="243"/>
      <c r="S85" s="731"/>
      <c r="T85" s="731"/>
      <c r="U85" s="488"/>
      <c r="W85" s="301">
        <f t="shared" si="7"/>
        <v>0</v>
      </c>
      <c r="X85" s="251">
        <f t="shared" si="8"/>
        <v>0</v>
      </c>
      <c r="Y85" s="251">
        <f t="shared" si="9"/>
        <v>0</v>
      </c>
      <c r="Z85" s="251">
        <f t="shared" si="10"/>
        <v>0</v>
      </c>
      <c r="AA85" s="302">
        <f t="shared" si="11"/>
        <v>0</v>
      </c>
    </row>
    <row r="86" spans="1:27" ht="40.200000000000003" thickBot="1" x14ac:dyDescent="0.3">
      <c r="A86" s="473" t="s">
        <v>47</v>
      </c>
      <c r="B86" s="393" t="s">
        <v>57</v>
      </c>
      <c r="C86" s="401" t="s">
        <v>59</v>
      </c>
      <c r="D86" s="402" t="s">
        <v>640</v>
      </c>
      <c r="E86" s="970" t="s">
        <v>79</v>
      </c>
      <c r="F86" s="971"/>
      <c r="G86" s="512"/>
      <c r="H86" s="510"/>
      <c r="I86" s="517"/>
      <c r="J86" s="519"/>
      <c r="K86" s="731"/>
      <c r="L86" s="483"/>
      <c r="M86" s="731"/>
      <c r="N86" s="731"/>
      <c r="O86" s="243"/>
      <c r="P86" s="731"/>
      <c r="Q86" s="731"/>
      <c r="R86" s="243"/>
      <c r="S86" s="731"/>
      <c r="T86" s="731"/>
      <c r="U86" s="488"/>
      <c r="W86" s="301">
        <f t="shared" si="7"/>
        <v>0</v>
      </c>
      <c r="X86" s="251">
        <f t="shared" si="8"/>
        <v>0</v>
      </c>
      <c r="Y86" s="251">
        <f t="shared" si="9"/>
        <v>0</v>
      </c>
      <c r="Z86" s="251">
        <f t="shared" si="10"/>
        <v>0</v>
      </c>
      <c r="AA86" s="302">
        <f t="shared" si="11"/>
        <v>0</v>
      </c>
    </row>
    <row r="87" spans="1:27" ht="39.6" x14ac:dyDescent="0.25">
      <c r="A87" s="473" t="s">
        <v>47</v>
      </c>
      <c r="B87" s="393" t="s">
        <v>60</v>
      </c>
      <c r="C87" s="474" t="s">
        <v>61</v>
      </c>
      <c r="D87" s="402" t="s">
        <v>197</v>
      </c>
      <c r="E87" s="345"/>
      <c r="F87" s="281">
        <f>+'Sch3-Sum'!AF53</f>
        <v>0</v>
      </c>
      <c r="G87" s="292"/>
      <c r="H87" s="281">
        <f>+F87-G87</f>
        <v>0</v>
      </c>
      <c r="I87" s="397"/>
      <c r="J87" s="489"/>
      <c r="K87" s="731"/>
      <c r="L87" s="483"/>
      <c r="M87" s="731"/>
      <c r="N87" s="731"/>
      <c r="O87" s="243"/>
      <c r="P87" s="731"/>
      <c r="Q87" s="731"/>
      <c r="R87" s="243"/>
      <c r="S87" s="731"/>
      <c r="T87" s="731"/>
      <c r="U87" s="488"/>
      <c r="W87" s="301">
        <f t="shared" si="7"/>
        <v>0</v>
      </c>
      <c r="X87" s="251">
        <f t="shared" si="8"/>
        <v>0</v>
      </c>
      <c r="Y87" s="251">
        <f t="shared" si="9"/>
        <v>0</v>
      </c>
      <c r="Z87" s="251">
        <f t="shared" si="10"/>
        <v>0</v>
      </c>
      <c r="AA87" s="302">
        <f t="shared" si="11"/>
        <v>0</v>
      </c>
    </row>
    <row r="88" spans="1:27" ht="39.6" x14ac:dyDescent="0.25">
      <c r="A88" s="473" t="s">
        <v>47</v>
      </c>
      <c r="B88" s="393" t="s">
        <v>60</v>
      </c>
      <c r="C88" s="474" t="s">
        <v>62</v>
      </c>
      <c r="D88" s="402" t="s">
        <v>640</v>
      </c>
      <c r="E88" s="345"/>
      <c r="F88" s="281">
        <f>+'Sch3-Sum'!AE58</f>
        <v>0</v>
      </c>
      <c r="G88" s="292"/>
      <c r="H88" s="281">
        <f>+F88-G88</f>
        <v>0</v>
      </c>
      <c r="I88" s="295"/>
      <c r="J88" s="489"/>
      <c r="K88" s="731"/>
      <c r="L88" s="483"/>
      <c r="M88" s="731"/>
      <c r="N88" s="731"/>
      <c r="O88" s="243"/>
      <c r="P88" s="731"/>
      <c r="Q88" s="731"/>
      <c r="R88" s="243"/>
      <c r="S88" s="731"/>
      <c r="T88" s="731"/>
      <c r="U88" s="488"/>
      <c r="W88" s="301">
        <f t="shared" si="7"/>
        <v>0</v>
      </c>
      <c r="X88" s="251">
        <f t="shared" si="8"/>
        <v>0</v>
      </c>
      <c r="Y88" s="251">
        <f t="shared" si="9"/>
        <v>0</v>
      </c>
      <c r="Z88" s="251">
        <f t="shared" si="10"/>
        <v>0</v>
      </c>
      <c r="AA88" s="302">
        <f t="shared" si="11"/>
        <v>0</v>
      </c>
    </row>
    <row r="89" spans="1:27" ht="39.6" x14ac:dyDescent="0.25">
      <c r="A89" s="473" t="s">
        <v>47</v>
      </c>
      <c r="B89" s="393" t="s">
        <v>63</v>
      </c>
      <c r="C89" s="474" t="s">
        <v>64</v>
      </c>
      <c r="D89" s="402" t="s">
        <v>197</v>
      </c>
      <c r="E89" s="345"/>
      <c r="F89" s="282">
        <f>+'Sch3-Sum'!AD53</f>
        <v>0</v>
      </c>
      <c r="G89" s="292"/>
      <c r="H89" s="282">
        <f>+F89-G89</f>
        <v>0</v>
      </c>
      <c r="I89" s="295"/>
      <c r="J89" s="485"/>
      <c r="K89" s="243"/>
      <c r="L89" s="483"/>
      <c r="M89" s="243"/>
      <c r="N89" s="243"/>
      <c r="O89" s="243"/>
      <c r="P89" s="243"/>
      <c r="Q89" s="243"/>
      <c r="R89" s="243"/>
      <c r="S89" s="243"/>
      <c r="T89" s="243"/>
      <c r="U89" s="488"/>
      <c r="W89" s="301">
        <f>SUM(J89:L89)</f>
        <v>0</v>
      </c>
      <c r="X89" s="251">
        <f>SUM(M89:O89)</f>
        <v>0</v>
      </c>
      <c r="Y89" s="251">
        <f>SUM(P89:R89)</f>
        <v>0</v>
      </c>
      <c r="Z89" s="251">
        <f>SUM(S89:U89)</f>
        <v>0</v>
      </c>
      <c r="AA89" s="303">
        <f>SUM(W89:Z89)</f>
        <v>0</v>
      </c>
    </row>
    <row r="90" spans="1:27" ht="40.200000000000003" thickBot="1" x14ac:dyDescent="0.3">
      <c r="A90" s="473" t="s">
        <v>47</v>
      </c>
      <c r="B90" s="393" t="s">
        <v>63</v>
      </c>
      <c r="C90" s="474" t="s">
        <v>65</v>
      </c>
      <c r="D90" s="402" t="s">
        <v>640</v>
      </c>
      <c r="E90" s="345"/>
      <c r="F90" s="282">
        <f>+'Sch3-Sum'!AD58</f>
        <v>0</v>
      </c>
      <c r="G90" s="292"/>
      <c r="H90" s="282">
        <f>+F90-G90</f>
        <v>0</v>
      </c>
      <c r="I90" s="295"/>
      <c r="J90" s="485"/>
      <c r="K90" s="243"/>
      <c r="L90" s="483"/>
      <c r="M90" s="243"/>
      <c r="N90" s="243"/>
      <c r="O90" s="243"/>
      <c r="P90" s="243"/>
      <c r="Q90" s="243"/>
      <c r="R90" s="243"/>
      <c r="S90" s="243"/>
      <c r="T90" s="243"/>
      <c r="U90" s="488"/>
      <c r="W90" s="301">
        <f>SUM(J90:L90)</f>
        <v>0</v>
      </c>
      <c r="X90" s="251">
        <f>SUM(M90:O90)</f>
        <v>0</v>
      </c>
      <c r="Y90" s="251">
        <f>SUM(P90:R90)</f>
        <v>0</v>
      </c>
      <c r="Z90" s="251">
        <f>SUM(S90:U90)</f>
        <v>0</v>
      </c>
      <c r="AA90" s="303">
        <f>SUM(W90:Z90)</f>
        <v>0</v>
      </c>
    </row>
    <row r="91" spans="1:27" ht="38.25" customHeight="1" thickBot="1" x14ac:dyDescent="0.3">
      <c r="A91" s="473" t="s">
        <v>47</v>
      </c>
      <c r="B91" s="393" t="s">
        <v>66</v>
      </c>
      <c r="C91" s="401" t="s">
        <v>67</v>
      </c>
      <c r="D91" s="402" t="s">
        <v>197</v>
      </c>
      <c r="E91" s="970" t="s">
        <v>79</v>
      </c>
      <c r="F91" s="971"/>
      <c r="G91" s="512"/>
      <c r="H91" s="510"/>
      <c r="I91" s="976" t="s">
        <v>83</v>
      </c>
      <c r="J91" s="489"/>
      <c r="K91" s="731"/>
      <c r="L91" s="731"/>
      <c r="M91" s="731"/>
      <c r="N91" s="731"/>
      <c r="O91" s="243"/>
      <c r="P91" s="731"/>
      <c r="Q91" s="731"/>
      <c r="R91" s="731"/>
      <c r="S91" s="731"/>
      <c r="T91" s="731"/>
      <c r="U91" s="488"/>
      <c r="W91" s="301">
        <f t="shared" si="7"/>
        <v>0</v>
      </c>
      <c r="X91" s="251">
        <f t="shared" si="8"/>
        <v>0</v>
      </c>
      <c r="Y91" s="251">
        <f t="shared" si="9"/>
        <v>0</v>
      </c>
      <c r="Z91" s="251">
        <f t="shared" si="10"/>
        <v>0</v>
      </c>
      <c r="AA91" s="302">
        <f t="shared" si="11"/>
        <v>0</v>
      </c>
    </row>
    <row r="92" spans="1:27" ht="38.25" customHeight="1" thickBot="1" x14ac:dyDescent="0.3">
      <c r="A92" s="473" t="s">
        <v>47</v>
      </c>
      <c r="B92" s="393" t="s">
        <v>66</v>
      </c>
      <c r="C92" s="401" t="s">
        <v>68</v>
      </c>
      <c r="D92" s="402" t="s">
        <v>197</v>
      </c>
      <c r="E92" s="970" t="s">
        <v>79</v>
      </c>
      <c r="F92" s="971"/>
      <c r="G92" s="512"/>
      <c r="H92" s="510"/>
      <c r="I92" s="976"/>
      <c r="J92" s="489"/>
      <c r="K92" s="731"/>
      <c r="L92" s="731"/>
      <c r="M92" s="731"/>
      <c r="N92" s="731"/>
      <c r="O92" s="243"/>
      <c r="P92" s="731"/>
      <c r="Q92" s="731"/>
      <c r="R92" s="731"/>
      <c r="S92" s="731"/>
      <c r="T92" s="731"/>
      <c r="U92" s="488"/>
      <c r="W92" s="301">
        <f t="shared" si="7"/>
        <v>0</v>
      </c>
      <c r="X92" s="251">
        <f t="shared" si="8"/>
        <v>0</v>
      </c>
      <c r="Y92" s="251">
        <f t="shared" si="9"/>
        <v>0</v>
      </c>
      <c r="Z92" s="251">
        <f t="shared" si="10"/>
        <v>0</v>
      </c>
      <c r="AA92" s="302">
        <f t="shared" si="11"/>
        <v>0</v>
      </c>
    </row>
    <row r="93" spans="1:27" ht="38.25" customHeight="1" thickBot="1" x14ac:dyDescent="0.3">
      <c r="A93" s="473" t="s">
        <v>47</v>
      </c>
      <c r="B93" s="393" t="s">
        <v>66</v>
      </c>
      <c r="C93" s="401" t="s">
        <v>69</v>
      </c>
      <c r="D93" s="402" t="s">
        <v>197</v>
      </c>
      <c r="E93" s="970" t="s">
        <v>79</v>
      </c>
      <c r="F93" s="971"/>
      <c r="G93" s="512"/>
      <c r="H93" s="510"/>
      <c r="I93" s="976"/>
      <c r="J93" s="489"/>
      <c r="K93" s="731"/>
      <c r="L93" s="731"/>
      <c r="M93" s="731"/>
      <c r="N93" s="731"/>
      <c r="O93" s="243"/>
      <c r="P93" s="731"/>
      <c r="Q93" s="731"/>
      <c r="R93" s="731"/>
      <c r="S93" s="731"/>
      <c r="T93" s="731"/>
      <c r="U93" s="488"/>
      <c r="W93" s="301">
        <f t="shared" si="7"/>
        <v>0</v>
      </c>
      <c r="X93" s="251">
        <f t="shared" si="8"/>
        <v>0</v>
      </c>
      <c r="Y93" s="251">
        <f t="shared" si="9"/>
        <v>0</v>
      </c>
      <c r="Z93" s="251">
        <f t="shared" si="10"/>
        <v>0</v>
      </c>
      <c r="AA93" s="302">
        <f t="shared" si="11"/>
        <v>0</v>
      </c>
    </row>
    <row r="94" spans="1:27" ht="38.25" customHeight="1" thickBot="1" x14ac:dyDescent="0.3">
      <c r="A94" s="473" t="s">
        <v>47</v>
      </c>
      <c r="B94" s="393" t="s">
        <v>66</v>
      </c>
      <c r="C94" s="401" t="s">
        <v>70</v>
      </c>
      <c r="D94" s="402" t="s">
        <v>197</v>
      </c>
      <c r="E94" s="970" t="s">
        <v>79</v>
      </c>
      <c r="F94" s="971"/>
      <c r="G94" s="512"/>
      <c r="H94" s="510"/>
      <c r="I94" s="976"/>
      <c r="J94" s="489"/>
      <c r="K94" s="731"/>
      <c r="L94" s="731"/>
      <c r="M94" s="731"/>
      <c r="N94" s="731"/>
      <c r="O94" s="243"/>
      <c r="P94" s="731"/>
      <c r="Q94" s="731"/>
      <c r="R94" s="731"/>
      <c r="S94" s="731"/>
      <c r="T94" s="731"/>
      <c r="U94" s="488"/>
      <c r="W94" s="301">
        <f t="shared" si="7"/>
        <v>0</v>
      </c>
      <c r="X94" s="251">
        <f t="shared" si="8"/>
        <v>0</v>
      </c>
      <c r="Y94" s="251">
        <f t="shared" si="9"/>
        <v>0</v>
      </c>
      <c r="Z94" s="251">
        <f t="shared" si="10"/>
        <v>0</v>
      </c>
      <c r="AA94" s="302">
        <f t="shared" si="11"/>
        <v>0</v>
      </c>
    </row>
    <row r="95" spans="1:27" ht="38.25" customHeight="1" thickBot="1" x14ac:dyDescent="0.3">
      <c r="A95" s="473" t="s">
        <v>47</v>
      </c>
      <c r="B95" s="393" t="s">
        <v>66</v>
      </c>
      <c r="C95" s="401" t="s">
        <v>71</v>
      </c>
      <c r="D95" s="402" t="s">
        <v>197</v>
      </c>
      <c r="E95" s="970" t="s">
        <v>79</v>
      </c>
      <c r="F95" s="971"/>
      <c r="G95" s="512"/>
      <c r="H95" s="510"/>
      <c r="I95" s="976"/>
      <c r="J95" s="489"/>
      <c r="K95" s="731"/>
      <c r="L95" s="731"/>
      <c r="M95" s="731"/>
      <c r="N95" s="731"/>
      <c r="O95" s="243"/>
      <c r="P95" s="731"/>
      <c r="Q95" s="731"/>
      <c r="R95" s="731"/>
      <c r="S95" s="731"/>
      <c r="T95" s="731"/>
      <c r="U95" s="488"/>
      <c r="W95" s="301">
        <f t="shared" si="7"/>
        <v>0</v>
      </c>
      <c r="X95" s="251">
        <f t="shared" si="8"/>
        <v>0</v>
      </c>
      <c r="Y95" s="251">
        <f t="shared" si="9"/>
        <v>0</v>
      </c>
      <c r="Z95" s="251">
        <f t="shared" si="10"/>
        <v>0</v>
      </c>
      <c r="AA95" s="302">
        <f t="shared" si="11"/>
        <v>0</v>
      </c>
    </row>
    <row r="96" spans="1:27" ht="39" customHeight="1" thickBot="1" x14ac:dyDescent="0.3">
      <c r="A96" s="473" t="s">
        <v>47</v>
      </c>
      <c r="B96" s="393" t="s">
        <v>66</v>
      </c>
      <c r="C96" s="401" t="s">
        <v>72</v>
      </c>
      <c r="D96" s="402" t="s">
        <v>197</v>
      </c>
      <c r="E96" s="970" t="s">
        <v>79</v>
      </c>
      <c r="F96" s="971"/>
      <c r="G96" s="512"/>
      <c r="H96" s="282">
        <f>SUM(G91:G96)-F87</f>
        <v>0</v>
      </c>
      <c r="I96" s="976"/>
      <c r="J96" s="489"/>
      <c r="K96" s="731"/>
      <c r="L96" s="731"/>
      <c r="M96" s="731"/>
      <c r="N96" s="731"/>
      <c r="O96" s="243"/>
      <c r="P96" s="731"/>
      <c r="Q96" s="731"/>
      <c r="R96" s="731"/>
      <c r="S96" s="731"/>
      <c r="T96" s="731"/>
      <c r="U96" s="488"/>
      <c r="W96" s="301">
        <f t="shared" si="7"/>
        <v>0</v>
      </c>
      <c r="X96" s="251">
        <f t="shared" si="8"/>
        <v>0</v>
      </c>
      <c r="Y96" s="251">
        <f t="shared" si="9"/>
        <v>0</v>
      </c>
      <c r="Z96" s="251">
        <f t="shared" si="10"/>
        <v>0</v>
      </c>
      <c r="AA96" s="302">
        <f t="shared" si="11"/>
        <v>0</v>
      </c>
    </row>
    <row r="97" spans="1:27" ht="40.200000000000003" thickBot="1" x14ac:dyDescent="0.3">
      <c r="A97" s="473" t="s">
        <v>47</v>
      </c>
      <c r="B97" s="393" t="s">
        <v>66</v>
      </c>
      <c r="C97" s="401" t="s">
        <v>73</v>
      </c>
      <c r="D97" s="402" t="s">
        <v>640</v>
      </c>
      <c r="E97" s="970" t="s">
        <v>79</v>
      </c>
      <c r="F97" s="971"/>
      <c r="G97" s="512"/>
      <c r="H97" s="510"/>
      <c r="I97" s="976" t="s">
        <v>84</v>
      </c>
      <c r="J97" s="489"/>
      <c r="K97" s="731"/>
      <c r="L97" s="731"/>
      <c r="M97" s="731"/>
      <c r="N97" s="731"/>
      <c r="O97" s="243"/>
      <c r="P97" s="731"/>
      <c r="Q97" s="731"/>
      <c r="R97" s="731"/>
      <c r="S97" s="731"/>
      <c r="T97" s="731"/>
      <c r="U97" s="488"/>
      <c r="W97" s="301">
        <f t="shared" si="7"/>
        <v>0</v>
      </c>
      <c r="X97" s="251">
        <f t="shared" si="8"/>
        <v>0</v>
      </c>
      <c r="Y97" s="251">
        <f t="shared" si="9"/>
        <v>0</v>
      </c>
      <c r="Z97" s="251">
        <f t="shared" si="10"/>
        <v>0</v>
      </c>
      <c r="AA97" s="302">
        <f t="shared" si="11"/>
        <v>0</v>
      </c>
    </row>
    <row r="98" spans="1:27" ht="40.200000000000003" thickBot="1" x14ac:dyDescent="0.3">
      <c r="A98" s="473" t="s">
        <v>47</v>
      </c>
      <c r="B98" s="393" t="s">
        <v>66</v>
      </c>
      <c r="C98" s="401" t="s">
        <v>74</v>
      </c>
      <c r="D98" s="402" t="s">
        <v>640</v>
      </c>
      <c r="E98" s="970" t="s">
        <v>79</v>
      </c>
      <c r="F98" s="971"/>
      <c r="G98" s="512"/>
      <c r="H98" s="510"/>
      <c r="I98" s="976"/>
      <c r="J98" s="489"/>
      <c r="K98" s="731"/>
      <c r="L98" s="731"/>
      <c r="M98" s="731"/>
      <c r="N98" s="731"/>
      <c r="O98" s="243"/>
      <c r="P98" s="731"/>
      <c r="Q98" s="731"/>
      <c r="R98" s="731"/>
      <c r="S98" s="731"/>
      <c r="T98" s="731"/>
      <c r="U98" s="488"/>
      <c r="W98" s="301">
        <f t="shared" si="7"/>
        <v>0</v>
      </c>
      <c r="X98" s="251">
        <f t="shared" si="8"/>
        <v>0</v>
      </c>
      <c r="Y98" s="251">
        <f t="shared" si="9"/>
        <v>0</v>
      </c>
      <c r="Z98" s="251">
        <f t="shared" si="10"/>
        <v>0</v>
      </c>
      <c r="AA98" s="302">
        <f t="shared" si="11"/>
        <v>0</v>
      </c>
    </row>
    <row r="99" spans="1:27" ht="40.200000000000003" thickBot="1" x14ac:dyDescent="0.3">
      <c r="A99" s="473" t="s">
        <v>47</v>
      </c>
      <c r="B99" s="393" t="s">
        <v>66</v>
      </c>
      <c r="C99" s="401" t="s">
        <v>75</v>
      </c>
      <c r="D99" s="402" t="s">
        <v>640</v>
      </c>
      <c r="E99" s="970" t="s">
        <v>79</v>
      </c>
      <c r="F99" s="971"/>
      <c r="G99" s="512"/>
      <c r="H99" s="510"/>
      <c r="I99" s="976"/>
      <c r="J99" s="489"/>
      <c r="K99" s="731"/>
      <c r="L99" s="731"/>
      <c r="M99" s="731"/>
      <c r="N99" s="731"/>
      <c r="O99" s="243"/>
      <c r="P99" s="731"/>
      <c r="Q99" s="731"/>
      <c r="R99" s="731"/>
      <c r="S99" s="731"/>
      <c r="T99" s="731"/>
      <c r="U99" s="488"/>
      <c r="W99" s="301">
        <f t="shared" si="7"/>
        <v>0</v>
      </c>
      <c r="X99" s="251">
        <f t="shared" si="8"/>
        <v>0</v>
      </c>
      <c r="Y99" s="251">
        <f t="shared" si="9"/>
        <v>0</v>
      </c>
      <c r="Z99" s="251">
        <f t="shared" si="10"/>
        <v>0</v>
      </c>
      <c r="AA99" s="302">
        <f t="shared" si="11"/>
        <v>0</v>
      </c>
    </row>
    <row r="100" spans="1:27" ht="40.200000000000003" thickBot="1" x14ac:dyDescent="0.3">
      <c r="A100" s="473" t="s">
        <v>47</v>
      </c>
      <c r="B100" s="393" t="s">
        <v>66</v>
      </c>
      <c r="C100" s="401" t="s">
        <v>76</v>
      </c>
      <c r="D100" s="402" t="s">
        <v>640</v>
      </c>
      <c r="E100" s="970" t="s">
        <v>79</v>
      </c>
      <c r="F100" s="971"/>
      <c r="G100" s="512"/>
      <c r="H100" s="510"/>
      <c r="I100" s="976"/>
      <c r="J100" s="489"/>
      <c r="K100" s="731"/>
      <c r="L100" s="731"/>
      <c r="M100" s="731"/>
      <c r="N100" s="731"/>
      <c r="O100" s="243"/>
      <c r="P100" s="731"/>
      <c r="Q100" s="731"/>
      <c r="R100" s="731"/>
      <c r="S100" s="731"/>
      <c r="T100" s="731"/>
      <c r="U100" s="488"/>
      <c r="W100" s="301">
        <f t="shared" si="7"/>
        <v>0</v>
      </c>
      <c r="X100" s="251">
        <f t="shared" si="8"/>
        <v>0</v>
      </c>
      <c r="Y100" s="251">
        <f t="shared" si="9"/>
        <v>0</v>
      </c>
      <c r="Z100" s="251">
        <f t="shared" si="10"/>
        <v>0</v>
      </c>
      <c r="AA100" s="302">
        <f t="shared" si="11"/>
        <v>0</v>
      </c>
    </row>
    <row r="101" spans="1:27" ht="40.200000000000003" thickBot="1" x14ac:dyDescent="0.3">
      <c r="A101" s="473" t="s">
        <v>47</v>
      </c>
      <c r="B101" s="396" t="s">
        <v>66</v>
      </c>
      <c r="C101" s="499" t="s">
        <v>77</v>
      </c>
      <c r="D101" s="500" t="s">
        <v>640</v>
      </c>
      <c r="E101" s="970" t="s">
        <v>79</v>
      </c>
      <c r="F101" s="971"/>
      <c r="G101" s="512"/>
      <c r="H101" s="510"/>
      <c r="I101" s="976"/>
      <c r="J101" s="501"/>
      <c r="K101" s="733"/>
      <c r="L101" s="733"/>
      <c r="M101" s="733"/>
      <c r="N101" s="733"/>
      <c r="O101" s="244"/>
      <c r="P101" s="733"/>
      <c r="Q101" s="733"/>
      <c r="R101" s="733"/>
      <c r="S101" s="733"/>
      <c r="T101" s="733"/>
      <c r="U101" s="502"/>
      <c r="W101" s="475">
        <f t="shared" si="7"/>
        <v>0</v>
      </c>
      <c r="X101" s="476">
        <f t="shared" si="8"/>
        <v>0</v>
      </c>
      <c r="Y101" s="476">
        <f t="shared" si="9"/>
        <v>0</v>
      </c>
      <c r="Z101" s="476">
        <f t="shared" si="10"/>
        <v>0</v>
      </c>
      <c r="AA101" s="503">
        <f t="shared" si="11"/>
        <v>0</v>
      </c>
    </row>
    <row r="102" spans="1:27" ht="40.200000000000003" thickBot="1" x14ac:dyDescent="0.3">
      <c r="A102" s="473" t="s">
        <v>47</v>
      </c>
      <c r="B102" s="393" t="s">
        <v>66</v>
      </c>
      <c r="C102" s="401" t="s">
        <v>78</v>
      </c>
      <c r="D102" s="402" t="s">
        <v>640</v>
      </c>
      <c r="E102" s="970" t="s">
        <v>79</v>
      </c>
      <c r="F102" s="971"/>
      <c r="G102" s="512"/>
      <c r="H102" s="282">
        <f>SUM(G97:G102)-F88</f>
        <v>0</v>
      </c>
      <c r="I102" s="976"/>
      <c r="J102" s="489"/>
      <c r="K102" s="731"/>
      <c r="L102" s="731"/>
      <c r="M102" s="731"/>
      <c r="N102" s="731"/>
      <c r="O102" s="243"/>
      <c r="P102" s="731"/>
      <c r="Q102" s="731"/>
      <c r="R102" s="731"/>
      <c r="S102" s="731"/>
      <c r="T102" s="731"/>
      <c r="U102" s="488"/>
      <c r="V102" s="332"/>
      <c r="W102" s="251">
        <f t="shared" si="7"/>
        <v>0</v>
      </c>
      <c r="X102" s="251">
        <f t="shared" si="8"/>
        <v>0</v>
      </c>
      <c r="Y102" s="251">
        <f t="shared" si="9"/>
        <v>0</v>
      </c>
      <c r="Z102" s="251">
        <f t="shared" si="10"/>
        <v>0</v>
      </c>
      <c r="AA102" s="504">
        <f t="shared" si="11"/>
        <v>0</v>
      </c>
    </row>
    <row r="103" spans="1:27" x14ac:dyDescent="0.25">
      <c r="I103" s="247"/>
      <c r="J103" s="247"/>
      <c r="K103" s="247"/>
      <c r="L103" s="247"/>
      <c r="M103" s="247"/>
      <c r="N103" s="247"/>
      <c r="O103" s="247"/>
      <c r="P103" s="247"/>
      <c r="Q103" s="247"/>
      <c r="R103" s="247"/>
      <c r="S103" s="247"/>
      <c r="T103" s="247"/>
      <c r="U103" s="247"/>
    </row>
    <row r="104" spans="1:27" x14ac:dyDescent="0.25">
      <c r="I104" s="247"/>
      <c r="J104" s="247"/>
      <c r="K104" s="247"/>
      <c r="L104" s="247"/>
      <c r="M104" s="247"/>
      <c r="N104" s="247"/>
      <c r="O104" s="247"/>
      <c r="P104" s="247"/>
      <c r="Q104" s="247"/>
      <c r="R104" s="247"/>
      <c r="S104" s="247"/>
      <c r="T104" s="247"/>
      <c r="U104" s="247"/>
    </row>
    <row r="105" spans="1:27" x14ac:dyDescent="0.25">
      <c r="I105" s="247"/>
      <c r="J105" s="247"/>
      <c r="K105" s="247"/>
      <c r="L105" s="247"/>
      <c r="M105" s="247"/>
      <c r="N105" s="247"/>
      <c r="O105" s="247"/>
      <c r="P105" s="247"/>
      <c r="Q105" s="247"/>
      <c r="R105" s="247"/>
      <c r="S105" s="247"/>
      <c r="T105" s="247"/>
      <c r="U105" s="247"/>
    </row>
    <row r="106" spans="1:27" x14ac:dyDescent="0.25">
      <c r="I106" s="247"/>
      <c r="J106" s="247"/>
      <c r="K106" s="247"/>
      <c r="L106" s="247"/>
      <c r="M106" s="247"/>
      <c r="N106" s="247"/>
      <c r="O106" s="247"/>
      <c r="P106" s="247"/>
      <c r="Q106" s="247"/>
      <c r="R106" s="247"/>
      <c r="S106" s="247"/>
      <c r="T106" s="247"/>
      <c r="U106" s="247"/>
    </row>
    <row r="107" spans="1:27" x14ac:dyDescent="0.25">
      <c r="A107" s="246"/>
      <c r="B107" s="246"/>
      <c r="C107" s="246"/>
      <c r="D107" s="246"/>
      <c r="E107" s="246"/>
      <c r="F107" s="287"/>
      <c r="G107" s="287"/>
      <c r="H107" s="287"/>
      <c r="I107" s="246"/>
      <c r="J107" s="246"/>
      <c r="K107" s="246"/>
      <c r="L107" s="246"/>
      <c r="M107" s="246"/>
      <c r="N107" s="246"/>
      <c r="O107" s="246"/>
      <c r="P107" s="246"/>
      <c r="Q107" s="246"/>
      <c r="R107" s="246"/>
      <c r="S107" s="246"/>
      <c r="T107" s="246"/>
      <c r="U107" s="246"/>
    </row>
    <row r="108" spans="1:27" x14ac:dyDescent="0.25">
      <c r="A108" s="246"/>
      <c r="B108" s="246"/>
      <c r="C108" s="246"/>
      <c r="D108" s="246"/>
      <c r="E108" s="246"/>
      <c r="F108" s="287"/>
      <c r="G108" s="287"/>
      <c r="H108" s="287"/>
      <c r="I108" s="246"/>
      <c r="J108" s="246"/>
      <c r="K108" s="246"/>
      <c r="L108" s="246"/>
      <c r="M108" s="246"/>
      <c r="N108" s="246"/>
      <c r="O108" s="246"/>
      <c r="P108" s="246"/>
      <c r="Q108" s="246"/>
      <c r="R108" s="246"/>
      <c r="S108" s="246"/>
      <c r="T108" s="246"/>
      <c r="U108" s="246"/>
    </row>
    <row r="109" spans="1:27" x14ac:dyDescent="0.25">
      <c r="A109" s="246"/>
      <c r="B109" s="246"/>
      <c r="C109" s="246"/>
      <c r="D109" s="246"/>
      <c r="E109" s="246"/>
      <c r="F109" s="287"/>
      <c r="G109" s="287"/>
      <c r="H109" s="287"/>
      <c r="I109" s="246"/>
      <c r="J109" s="246"/>
      <c r="K109" s="246"/>
      <c r="L109" s="246"/>
      <c r="M109" s="246"/>
      <c r="N109" s="246"/>
      <c r="O109" s="246"/>
      <c r="P109" s="246"/>
      <c r="Q109" s="246"/>
      <c r="R109" s="246"/>
      <c r="S109" s="246"/>
      <c r="T109" s="246"/>
      <c r="U109" s="246"/>
    </row>
    <row r="110" spans="1:27" x14ac:dyDescent="0.25">
      <c r="A110" s="246"/>
      <c r="B110" s="246"/>
      <c r="C110" s="246"/>
      <c r="D110" s="246"/>
      <c r="E110" s="246"/>
      <c r="F110" s="287"/>
      <c r="G110" s="287"/>
      <c r="H110" s="287"/>
      <c r="I110" s="246"/>
      <c r="J110" s="246"/>
      <c r="K110" s="246"/>
      <c r="L110" s="246"/>
      <c r="M110" s="246"/>
      <c r="N110" s="246"/>
      <c r="O110" s="246"/>
      <c r="P110" s="246"/>
      <c r="Q110" s="246"/>
      <c r="R110" s="246"/>
      <c r="S110" s="246"/>
      <c r="T110" s="246"/>
      <c r="U110" s="246"/>
    </row>
    <row r="111" spans="1:27" x14ac:dyDescent="0.25">
      <c r="A111" s="246"/>
      <c r="B111" s="246"/>
      <c r="C111" s="246"/>
      <c r="D111" s="246"/>
      <c r="E111" s="246"/>
      <c r="F111" s="287"/>
      <c r="G111" s="287"/>
      <c r="H111" s="287"/>
      <c r="I111" s="246"/>
      <c r="J111" s="246"/>
      <c r="K111" s="246"/>
      <c r="L111" s="246"/>
      <c r="M111" s="246"/>
      <c r="N111" s="246"/>
      <c r="O111" s="246"/>
      <c r="P111" s="246"/>
      <c r="Q111" s="246"/>
      <c r="R111" s="246"/>
      <c r="S111" s="246"/>
      <c r="T111" s="246"/>
      <c r="U111" s="246"/>
    </row>
    <row r="112" spans="1:27" x14ac:dyDescent="0.25">
      <c r="A112" s="246"/>
      <c r="B112" s="246"/>
      <c r="C112" s="246"/>
      <c r="D112" s="246"/>
      <c r="E112" s="246"/>
      <c r="F112" s="287"/>
      <c r="G112" s="287"/>
      <c r="H112" s="287"/>
      <c r="I112" s="246"/>
      <c r="J112" s="246"/>
      <c r="K112" s="246"/>
      <c r="L112" s="246"/>
      <c r="M112" s="246"/>
      <c r="N112" s="246"/>
      <c r="O112" s="246"/>
      <c r="P112" s="246"/>
      <c r="Q112" s="246"/>
      <c r="R112" s="246"/>
      <c r="S112" s="246"/>
      <c r="T112" s="246"/>
      <c r="U112" s="246"/>
    </row>
    <row r="113" spans="1:21" x14ac:dyDescent="0.25">
      <c r="A113" s="246"/>
      <c r="B113" s="246"/>
      <c r="C113" s="246"/>
      <c r="D113" s="246"/>
      <c r="E113" s="246"/>
      <c r="F113" s="287"/>
      <c r="G113" s="287"/>
      <c r="H113" s="287"/>
      <c r="I113" s="246"/>
      <c r="J113" s="246"/>
      <c r="K113" s="246"/>
      <c r="L113" s="246"/>
      <c r="M113" s="246"/>
      <c r="N113" s="246"/>
      <c r="O113" s="246"/>
      <c r="P113" s="246"/>
      <c r="Q113" s="246"/>
      <c r="R113" s="246"/>
      <c r="S113" s="246"/>
      <c r="T113" s="246"/>
      <c r="U113" s="246"/>
    </row>
    <row r="114" spans="1:21" x14ac:dyDescent="0.25">
      <c r="A114" s="246"/>
      <c r="B114" s="246"/>
      <c r="C114" s="246"/>
      <c r="D114" s="246"/>
      <c r="E114" s="246"/>
      <c r="F114" s="287"/>
      <c r="G114" s="287"/>
      <c r="H114" s="287"/>
      <c r="I114" s="246"/>
      <c r="J114" s="246"/>
      <c r="K114" s="246"/>
      <c r="L114" s="246"/>
      <c r="M114" s="246"/>
      <c r="N114" s="246"/>
      <c r="O114" s="246"/>
      <c r="P114" s="246"/>
      <c r="Q114" s="246"/>
      <c r="R114" s="246"/>
      <c r="S114" s="246"/>
      <c r="T114" s="246"/>
      <c r="U114" s="246"/>
    </row>
    <row r="115" spans="1:21" x14ac:dyDescent="0.25">
      <c r="A115" s="247"/>
      <c r="B115" s="247"/>
      <c r="C115" s="247"/>
      <c r="D115" s="247"/>
      <c r="E115" s="247"/>
      <c r="F115" s="288"/>
      <c r="G115" s="288"/>
      <c r="H115" s="288"/>
      <c r="I115" s="247"/>
      <c r="J115" s="247"/>
      <c r="K115" s="247"/>
      <c r="L115" s="247"/>
      <c r="M115" s="247"/>
      <c r="N115" s="247"/>
      <c r="O115" s="247"/>
      <c r="P115" s="247"/>
      <c r="Q115" s="247"/>
      <c r="R115" s="247"/>
      <c r="S115" s="247"/>
      <c r="T115" s="247"/>
      <c r="U115" s="247"/>
    </row>
    <row r="116" spans="1:21" x14ac:dyDescent="0.25">
      <c r="A116" s="247"/>
      <c r="B116" s="247"/>
      <c r="C116" s="247"/>
      <c r="D116" s="247"/>
      <c r="E116" s="247"/>
      <c r="F116" s="288"/>
      <c r="G116" s="288"/>
      <c r="H116" s="288"/>
      <c r="I116" s="247"/>
      <c r="J116" s="247"/>
      <c r="K116" s="247"/>
      <c r="L116" s="247"/>
      <c r="M116" s="247"/>
      <c r="N116" s="247"/>
      <c r="O116" s="247"/>
      <c r="P116" s="247"/>
      <c r="Q116" s="247"/>
      <c r="R116" s="247"/>
      <c r="S116" s="247"/>
      <c r="T116" s="247"/>
      <c r="U116" s="247"/>
    </row>
    <row r="117" spans="1:21" x14ac:dyDescent="0.25">
      <c r="A117" s="247"/>
      <c r="B117" s="247"/>
      <c r="C117" s="247"/>
      <c r="D117" s="247"/>
      <c r="E117" s="247"/>
      <c r="F117" s="288"/>
      <c r="G117" s="288"/>
      <c r="H117" s="288"/>
      <c r="I117" s="247"/>
      <c r="J117" s="247"/>
      <c r="K117" s="247"/>
      <c r="L117" s="247"/>
      <c r="M117" s="247"/>
      <c r="N117" s="247"/>
      <c r="O117" s="247"/>
      <c r="P117" s="247"/>
      <c r="Q117" s="247"/>
      <c r="R117" s="247"/>
      <c r="S117" s="247"/>
      <c r="T117" s="247"/>
      <c r="U117" s="247"/>
    </row>
    <row r="118" spans="1:21" x14ac:dyDescent="0.25">
      <c r="A118" s="247"/>
      <c r="B118" s="247"/>
      <c r="C118" s="247"/>
      <c r="D118" s="247"/>
      <c r="E118" s="247"/>
      <c r="F118" s="288"/>
      <c r="G118" s="288"/>
      <c r="H118" s="288"/>
      <c r="I118" s="247"/>
      <c r="J118" s="247"/>
      <c r="K118" s="247"/>
      <c r="L118" s="247"/>
      <c r="M118" s="247"/>
      <c r="N118" s="247"/>
      <c r="O118" s="247"/>
      <c r="P118" s="247"/>
      <c r="Q118" s="247"/>
      <c r="R118" s="247"/>
      <c r="S118" s="247"/>
      <c r="T118" s="247"/>
      <c r="U118" s="247"/>
    </row>
    <row r="119" spans="1:21" x14ac:dyDescent="0.25">
      <c r="A119" s="247"/>
      <c r="B119" s="247"/>
      <c r="C119" s="247"/>
      <c r="D119" s="247"/>
      <c r="E119" s="247"/>
      <c r="F119" s="288"/>
      <c r="G119" s="288"/>
      <c r="H119" s="288"/>
      <c r="I119" s="247"/>
      <c r="J119" s="247"/>
      <c r="K119" s="247"/>
      <c r="L119" s="247"/>
      <c r="M119" s="247"/>
      <c r="N119" s="247"/>
      <c r="O119" s="247"/>
      <c r="P119" s="247"/>
      <c r="Q119" s="247"/>
      <c r="R119" s="247"/>
      <c r="S119" s="247"/>
      <c r="T119" s="247"/>
      <c r="U119" s="247"/>
    </row>
    <row r="120" spans="1:21" x14ac:dyDescent="0.25">
      <c r="A120" s="247"/>
      <c r="B120" s="247"/>
      <c r="C120" s="247"/>
      <c r="D120" s="247"/>
      <c r="E120" s="247"/>
      <c r="F120" s="288"/>
      <c r="G120" s="288"/>
      <c r="H120" s="288"/>
      <c r="I120" s="247"/>
      <c r="J120" s="247"/>
      <c r="K120" s="247"/>
      <c r="L120" s="247"/>
      <c r="M120" s="247"/>
      <c r="N120" s="247"/>
      <c r="O120" s="247"/>
      <c r="P120" s="247"/>
      <c r="Q120" s="247"/>
      <c r="R120" s="247"/>
      <c r="S120" s="247"/>
      <c r="T120" s="247"/>
      <c r="U120" s="247"/>
    </row>
    <row r="121" spans="1:21" x14ac:dyDescent="0.25">
      <c r="A121" s="247"/>
      <c r="B121" s="247"/>
      <c r="C121" s="247"/>
      <c r="D121" s="247"/>
      <c r="E121" s="247"/>
      <c r="F121" s="288"/>
      <c r="G121" s="288"/>
      <c r="H121" s="288"/>
      <c r="I121" s="247"/>
      <c r="J121" s="247"/>
      <c r="K121" s="247"/>
      <c r="L121" s="247"/>
      <c r="M121" s="247"/>
      <c r="N121" s="247"/>
      <c r="O121" s="247"/>
      <c r="P121" s="247"/>
      <c r="Q121" s="247"/>
      <c r="R121" s="247"/>
      <c r="S121" s="247"/>
      <c r="T121" s="247"/>
      <c r="U121" s="247"/>
    </row>
    <row r="122" spans="1:21" x14ac:dyDescent="0.25">
      <c r="A122" s="247"/>
      <c r="B122" s="247"/>
      <c r="C122" s="247"/>
      <c r="D122" s="247"/>
      <c r="E122" s="247"/>
      <c r="F122" s="288"/>
      <c r="G122" s="288"/>
      <c r="H122" s="288"/>
      <c r="I122" s="247"/>
      <c r="J122" s="247"/>
      <c r="K122" s="247"/>
      <c r="L122" s="247"/>
      <c r="M122" s="247"/>
      <c r="N122" s="247"/>
      <c r="O122" s="247"/>
      <c r="P122" s="247"/>
      <c r="Q122" s="247"/>
      <c r="R122" s="247"/>
      <c r="S122" s="247"/>
      <c r="T122" s="247"/>
      <c r="U122" s="247"/>
    </row>
    <row r="123" spans="1:21" x14ac:dyDescent="0.25">
      <c r="A123" s="247"/>
      <c r="B123" s="247"/>
      <c r="C123" s="247"/>
      <c r="D123" s="247"/>
      <c r="E123" s="247"/>
      <c r="F123" s="288"/>
      <c r="G123" s="288"/>
      <c r="H123" s="288"/>
      <c r="I123" s="247"/>
      <c r="J123" s="247"/>
      <c r="K123" s="247"/>
      <c r="L123" s="247"/>
      <c r="M123" s="247"/>
      <c r="N123" s="247"/>
      <c r="O123" s="247"/>
      <c r="P123" s="247"/>
      <c r="Q123" s="247"/>
      <c r="R123" s="247"/>
      <c r="S123" s="247"/>
      <c r="T123" s="247"/>
      <c r="U123" s="247"/>
    </row>
    <row r="124" spans="1:21" x14ac:dyDescent="0.25">
      <c r="A124" s="247"/>
      <c r="B124" s="247"/>
      <c r="C124" s="247"/>
      <c r="D124" s="247"/>
      <c r="E124" s="247"/>
      <c r="F124" s="288"/>
      <c r="G124" s="288"/>
      <c r="H124" s="288"/>
      <c r="I124" s="247"/>
      <c r="J124" s="247"/>
      <c r="K124" s="247"/>
      <c r="L124" s="247"/>
      <c r="M124" s="247"/>
      <c r="N124" s="247"/>
      <c r="O124" s="247"/>
      <c r="P124" s="247"/>
      <c r="Q124" s="247"/>
      <c r="R124" s="247"/>
      <c r="S124" s="247"/>
      <c r="T124" s="247"/>
      <c r="U124" s="247"/>
    </row>
    <row r="125" spans="1:21" x14ac:dyDescent="0.25">
      <c r="A125" s="247"/>
      <c r="B125" s="247"/>
      <c r="C125" s="247"/>
      <c r="D125" s="247"/>
      <c r="E125" s="247"/>
      <c r="F125" s="288"/>
      <c r="G125" s="288"/>
      <c r="H125" s="288"/>
      <c r="I125" s="247"/>
      <c r="J125" s="247"/>
      <c r="K125" s="247"/>
      <c r="L125" s="247"/>
      <c r="M125" s="247"/>
      <c r="N125" s="247"/>
      <c r="O125" s="247"/>
      <c r="P125" s="247"/>
      <c r="Q125" s="247"/>
      <c r="R125" s="247"/>
      <c r="S125" s="247"/>
      <c r="T125" s="247"/>
      <c r="U125" s="247"/>
    </row>
    <row r="126" spans="1:21" x14ac:dyDescent="0.25">
      <c r="A126" s="247"/>
      <c r="B126" s="247"/>
      <c r="C126" s="247"/>
      <c r="D126" s="247"/>
      <c r="E126" s="247"/>
      <c r="F126" s="288"/>
      <c r="G126" s="288"/>
      <c r="H126" s="288"/>
      <c r="I126" s="247"/>
      <c r="J126" s="247"/>
      <c r="K126" s="247"/>
      <c r="L126" s="247"/>
      <c r="M126" s="247"/>
      <c r="N126" s="247"/>
      <c r="O126" s="247"/>
      <c r="P126" s="247"/>
      <c r="Q126" s="247"/>
      <c r="R126" s="247"/>
      <c r="S126" s="247"/>
      <c r="T126" s="247"/>
      <c r="U126" s="247"/>
    </row>
    <row r="127" spans="1:21" x14ac:dyDescent="0.25">
      <c r="A127" s="247"/>
      <c r="B127" s="247"/>
      <c r="C127" s="247"/>
      <c r="D127" s="247"/>
      <c r="E127" s="247"/>
      <c r="F127" s="288"/>
      <c r="G127" s="288"/>
      <c r="H127" s="288"/>
      <c r="I127" s="247"/>
      <c r="J127" s="247"/>
      <c r="K127" s="247"/>
      <c r="L127" s="247"/>
      <c r="M127" s="247"/>
      <c r="N127" s="247"/>
      <c r="O127" s="247"/>
      <c r="P127" s="247"/>
      <c r="Q127" s="247"/>
      <c r="R127" s="247"/>
      <c r="S127" s="247"/>
      <c r="T127" s="247"/>
      <c r="U127" s="247"/>
    </row>
    <row r="128" spans="1:21" x14ac:dyDescent="0.25">
      <c r="A128" s="247"/>
      <c r="B128" s="247"/>
      <c r="C128" s="247"/>
      <c r="D128" s="247"/>
      <c r="E128" s="247"/>
      <c r="F128" s="288"/>
      <c r="G128" s="288"/>
      <c r="H128" s="288"/>
      <c r="I128" s="247"/>
      <c r="J128" s="247"/>
      <c r="K128" s="247"/>
      <c r="L128" s="247"/>
      <c r="M128" s="247"/>
      <c r="N128" s="247"/>
      <c r="O128" s="247"/>
      <c r="P128" s="247"/>
      <c r="Q128" s="247"/>
      <c r="R128" s="247"/>
      <c r="S128" s="247"/>
      <c r="T128" s="247"/>
      <c r="U128" s="247"/>
    </row>
    <row r="129" spans="1:21" x14ac:dyDescent="0.25">
      <c r="A129" s="247"/>
      <c r="B129" s="247"/>
      <c r="C129" s="247"/>
      <c r="D129" s="247"/>
      <c r="E129" s="247"/>
      <c r="F129" s="288"/>
      <c r="G129" s="288"/>
      <c r="H129" s="288"/>
      <c r="I129" s="247"/>
      <c r="J129" s="247"/>
      <c r="K129" s="247"/>
      <c r="L129" s="247"/>
      <c r="M129" s="247"/>
      <c r="N129" s="247"/>
      <c r="O129" s="247"/>
      <c r="P129" s="247"/>
      <c r="Q129" s="247"/>
      <c r="R129" s="247"/>
      <c r="S129" s="247"/>
      <c r="T129" s="247"/>
      <c r="U129" s="247"/>
    </row>
    <row r="130" spans="1:21" x14ac:dyDescent="0.25">
      <c r="A130" s="247"/>
      <c r="B130" s="247"/>
      <c r="C130" s="247"/>
      <c r="D130" s="247"/>
      <c r="E130" s="247"/>
      <c r="F130" s="288"/>
      <c r="G130" s="288"/>
      <c r="H130" s="288"/>
      <c r="I130" s="247"/>
      <c r="J130" s="247"/>
      <c r="K130" s="247"/>
      <c r="L130" s="247"/>
      <c r="M130" s="247"/>
      <c r="N130" s="247"/>
      <c r="O130" s="247"/>
      <c r="P130" s="247"/>
      <c r="Q130" s="247"/>
      <c r="R130" s="247"/>
      <c r="S130" s="247"/>
      <c r="T130" s="247"/>
      <c r="U130" s="247"/>
    </row>
    <row r="131" spans="1:21" x14ac:dyDescent="0.25">
      <c r="A131" s="247"/>
      <c r="B131" s="247"/>
      <c r="C131" s="247"/>
      <c r="D131" s="247"/>
      <c r="E131" s="247"/>
      <c r="F131" s="288"/>
      <c r="G131" s="288"/>
      <c r="H131" s="288"/>
      <c r="I131" s="247"/>
      <c r="J131" s="247"/>
      <c r="K131" s="247"/>
      <c r="L131" s="247"/>
      <c r="M131" s="247"/>
      <c r="N131" s="247"/>
      <c r="O131" s="247"/>
      <c r="P131" s="247"/>
      <c r="Q131" s="247"/>
      <c r="R131" s="247"/>
      <c r="S131" s="247"/>
      <c r="T131" s="247"/>
      <c r="U131" s="247"/>
    </row>
    <row r="132" spans="1:21" x14ac:dyDescent="0.25">
      <c r="A132" s="247"/>
      <c r="B132" s="247"/>
      <c r="C132" s="247"/>
      <c r="D132" s="247"/>
      <c r="E132" s="247"/>
      <c r="F132" s="288"/>
      <c r="G132" s="288"/>
      <c r="H132" s="288"/>
      <c r="I132" s="247"/>
      <c r="J132" s="247"/>
      <c r="K132" s="247"/>
      <c r="L132" s="247"/>
      <c r="M132" s="247"/>
      <c r="N132" s="247"/>
      <c r="O132" s="247"/>
      <c r="P132" s="247"/>
      <c r="Q132" s="247"/>
      <c r="R132" s="247"/>
      <c r="S132" s="247"/>
      <c r="T132" s="247"/>
      <c r="U132" s="247"/>
    </row>
    <row r="133" spans="1:21" x14ac:dyDescent="0.25">
      <c r="A133" s="247"/>
      <c r="B133" s="247"/>
      <c r="C133" s="247"/>
      <c r="D133" s="247"/>
      <c r="E133" s="247"/>
      <c r="F133" s="288"/>
      <c r="G133" s="288"/>
      <c r="H133" s="288"/>
      <c r="I133" s="247"/>
      <c r="J133" s="247"/>
      <c r="K133" s="247"/>
      <c r="L133" s="247"/>
      <c r="M133" s="247"/>
      <c r="N133" s="247"/>
      <c r="O133" s="247"/>
      <c r="P133" s="247"/>
      <c r="Q133" s="247"/>
      <c r="R133" s="247"/>
      <c r="S133" s="247"/>
      <c r="T133" s="247"/>
      <c r="U133" s="247"/>
    </row>
    <row r="134" spans="1:21" x14ac:dyDescent="0.25">
      <c r="A134" s="247"/>
      <c r="B134" s="247"/>
      <c r="C134" s="247"/>
      <c r="D134" s="247"/>
      <c r="E134" s="247"/>
      <c r="F134" s="288"/>
      <c r="G134" s="288"/>
      <c r="H134" s="288"/>
      <c r="I134" s="247"/>
      <c r="J134" s="247"/>
      <c r="K134" s="247"/>
      <c r="L134" s="247"/>
      <c r="M134" s="247"/>
      <c r="N134" s="247"/>
      <c r="O134" s="247"/>
      <c r="P134" s="247"/>
      <c r="Q134" s="247"/>
      <c r="R134" s="247"/>
      <c r="S134" s="247"/>
      <c r="T134" s="247"/>
      <c r="U134" s="247"/>
    </row>
    <row r="135" spans="1:21" x14ac:dyDescent="0.25">
      <c r="A135" s="247"/>
      <c r="B135" s="247"/>
      <c r="C135" s="247"/>
      <c r="D135" s="247"/>
      <c r="E135" s="247"/>
      <c r="F135" s="288"/>
      <c r="G135" s="288"/>
      <c r="H135" s="288"/>
      <c r="I135" s="247"/>
      <c r="J135" s="247"/>
      <c r="K135" s="247"/>
      <c r="L135" s="247"/>
      <c r="M135" s="247"/>
      <c r="N135" s="247"/>
      <c r="O135" s="247"/>
      <c r="P135" s="247"/>
      <c r="Q135" s="247"/>
      <c r="R135" s="247"/>
      <c r="S135" s="247"/>
      <c r="T135" s="247"/>
      <c r="U135" s="247"/>
    </row>
    <row r="136" spans="1:21" x14ac:dyDescent="0.25">
      <c r="A136" s="247"/>
      <c r="B136" s="247"/>
      <c r="C136" s="247"/>
      <c r="D136" s="247"/>
      <c r="E136" s="247"/>
      <c r="F136" s="288"/>
      <c r="G136" s="288"/>
      <c r="H136" s="288"/>
      <c r="I136" s="247"/>
      <c r="J136" s="247"/>
      <c r="K136" s="247"/>
      <c r="L136" s="247"/>
      <c r="M136" s="247"/>
      <c r="N136" s="247"/>
      <c r="O136" s="247"/>
      <c r="P136" s="247"/>
      <c r="Q136" s="247"/>
      <c r="R136" s="247"/>
      <c r="S136" s="247"/>
      <c r="T136" s="247"/>
      <c r="U136" s="247"/>
    </row>
    <row r="137" spans="1:21" x14ac:dyDescent="0.25">
      <c r="A137" s="247"/>
      <c r="B137" s="247"/>
      <c r="C137" s="247"/>
      <c r="D137" s="247"/>
      <c r="E137" s="247"/>
      <c r="F137" s="288"/>
      <c r="G137" s="288"/>
      <c r="H137" s="288"/>
      <c r="I137" s="247"/>
      <c r="J137" s="247"/>
      <c r="K137" s="247"/>
      <c r="L137" s="247"/>
      <c r="M137" s="247"/>
      <c r="N137" s="247"/>
      <c r="O137" s="247"/>
      <c r="P137" s="247"/>
      <c r="Q137" s="247"/>
      <c r="R137" s="247"/>
      <c r="S137" s="247"/>
      <c r="T137" s="247"/>
      <c r="U137" s="247"/>
    </row>
    <row r="138" spans="1:21" x14ac:dyDescent="0.25">
      <c r="A138" s="247"/>
      <c r="B138" s="247"/>
      <c r="C138" s="247"/>
      <c r="D138" s="247"/>
      <c r="E138" s="247"/>
      <c r="F138" s="288"/>
      <c r="G138" s="288"/>
      <c r="H138" s="288"/>
      <c r="I138" s="247"/>
      <c r="J138" s="247"/>
      <c r="K138" s="247"/>
      <c r="L138" s="247"/>
      <c r="M138" s="247"/>
      <c r="N138" s="247"/>
      <c r="O138" s="247"/>
      <c r="P138" s="247"/>
      <c r="Q138" s="247"/>
      <c r="R138" s="247"/>
      <c r="S138" s="247"/>
      <c r="T138" s="247"/>
      <c r="U138" s="247"/>
    </row>
    <row r="139" spans="1:21" x14ac:dyDescent="0.25">
      <c r="A139" s="247"/>
      <c r="B139" s="247"/>
      <c r="C139" s="247"/>
      <c r="D139" s="247"/>
      <c r="E139" s="247"/>
      <c r="F139" s="288"/>
      <c r="G139" s="288"/>
      <c r="H139" s="288"/>
      <c r="I139" s="247"/>
      <c r="J139" s="247"/>
      <c r="K139" s="247"/>
      <c r="L139" s="247"/>
      <c r="M139" s="247"/>
      <c r="N139" s="247"/>
      <c r="O139" s="247"/>
      <c r="P139" s="247"/>
      <c r="Q139" s="247"/>
      <c r="R139" s="247"/>
      <c r="S139" s="247"/>
      <c r="T139" s="247"/>
      <c r="U139" s="247"/>
    </row>
    <row r="140" spans="1:21" x14ac:dyDescent="0.25">
      <c r="A140" s="247"/>
      <c r="B140" s="247"/>
      <c r="C140" s="247"/>
      <c r="D140" s="247"/>
      <c r="E140" s="247"/>
      <c r="F140" s="288"/>
      <c r="G140" s="288"/>
      <c r="H140" s="288"/>
      <c r="I140" s="247"/>
      <c r="J140" s="247"/>
      <c r="K140" s="247"/>
      <c r="L140" s="247"/>
      <c r="M140" s="247"/>
      <c r="N140" s="247"/>
      <c r="O140" s="247"/>
      <c r="P140" s="247"/>
      <c r="Q140" s="247"/>
      <c r="R140" s="247"/>
      <c r="S140" s="247"/>
      <c r="T140" s="247"/>
      <c r="U140" s="247"/>
    </row>
    <row r="141" spans="1:21" x14ac:dyDescent="0.25">
      <c r="A141" s="247"/>
      <c r="B141" s="247"/>
      <c r="C141" s="247"/>
      <c r="D141" s="247"/>
      <c r="E141" s="247"/>
      <c r="F141" s="288"/>
      <c r="G141" s="288"/>
      <c r="H141" s="288"/>
      <c r="I141" s="247"/>
      <c r="J141" s="247"/>
      <c r="K141" s="247"/>
      <c r="L141" s="247"/>
      <c r="M141" s="247"/>
      <c r="N141" s="247"/>
      <c r="O141" s="247"/>
      <c r="P141" s="247"/>
      <c r="Q141" s="247"/>
      <c r="R141" s="247"/>
      <c r="S141" s="247"/>
      <c r="T141" s="247"/>
      <c r="U141" s="247"/>
    </row>
    <row r="142" spans="1:21" x14ac:dyDescent="0.25">
      <c r="A142" s="247"/>
      <c r="B142" s="247"/>
      <c r="C142" s="247"/>
      <c r="D142" s="247"/>
      <c r="E142" s="247"/>
      <c r="F142" s="288"/>
      <c r="G142" s="288"/>
      <c r="H142" s="288"/>
      <c r="I142" s="247"/>
      <c r="J142" s="247"/>
      <c r="K142" s="247"/>
      <c r="L142" s="247"/>
      <c r="M142" s="247"/>
      <c r="N142" s="247"/>
      <c r="O142" s="247"/>
      <c r="P142" s="247"/>
      <c r="Q142" s="247"/>
      <c r="R142" s="247"/>
      <c r="S142" s="247"/>
      <c r="T142" s="247"/>
      <c r="U142" s="247"/>
    </row>
    <row r="143" spans="1:21" x14ac:dyDescent="0.25">
      <c r="A143" s="247"/>
      <c r="B143" s="247"/>
      <c r="C143" s="247"/>
      <c r="D143" s="247"/>
      <c r="E143" s="247"/>
      <c r="F143" s="288"/>
      <c r="G143" s="288"/>
      <c r="H143" s="288"/>
      <c r="I143" s="247"/>
      <c r="J143" s="247"/>
      <c r="K143" s="247"/>
      <c r="L143" s="247"/>
      <c r="M143" s="247"/>
      <c r="N143" s="247"/>
      <c r="O143" s="247"/>
      <c r="P143" s="247"/>
      <c r="Q143" s="247"/>
      <c r="R143" s="247"/>
      <c r="S143" s="247"/>
      <c r="T143" s="247"/>
      <c r="U143" s="247"/>
    </row>
    <row r="144" spans="1:21" x14ac:dyDescent="0.25">
      <c r="A144" s="247"/>
      <c r="B144" s="247"/>
      <c r="C144" s="247"/>
      <c r="D144" s="247"/>
      <c r="E144" s="247"/>
      <c r="F144" s="288"/>
      <c r="G144" s="288"/>
      <c r="H144" s="288"/>
      <c r="I144" s="247"/>
      <c r="J144" s="247"/>
      <c r="K144" s="247"/>
      <c r="L144" s="247"/>
      <c r="M144" s="247"/>
      <c r="N144" s="247"/>
      <c r="O144" s="247"/>
      <c r="P144" s="247"/>
      <c r="Q144" s="247"/>
      <c r="R144" s="247"/>
      <c r="S144" s="247"/>
      <c r="T144" s="247"/>
      <c r="U144" s="247"/>
    </row>
    <row r="145" spans="1:21" x14ac:dyDescent="0.25">
      <c r="A145" s="247"/>
      <c r="B145" s="247"/>
      <c r="C145" s="247"/>
      <c r="D145" s="247"/>
      <c r="E145" s="247"/>
      <c r="F145" s="288"/>
      <c r="G145" s="288"/>
      <c r="H145" s="288"/>
      <c r="I145" s="247"/>
      <c r="J145" s="247"/>
      <c r="K145" s="247"/>
      <c r="L145" s="247"/>
      <c r="M145" s="247"/>
      <c r="N145" s="247"/>
      <c r="O145" s="247"/>
      <c r="P145" s="247"/>
      <c r="Q145" s="247"/>
      <c r="R145" s="247"/>
      <c r="S145" s="247"/>
      <c r="T145" s="247"/>
      <c r="U145" s="247"/>
    </row>
    <row r="146" spans="1:21" x14ac:dyDescent="0.25">
      <c r="A146" s="247"/>
      <c r="B146" s="247"/>
      <c r="C146" s="247"/>
      <c r="D146" s="247"/>
      <c r="E146" s="247"/>
      <c r="F146" s="288"/>
      <c r="G146" s="288"/>
      <c r="H146" s="288"/>
      <c r="I146" s="247"/>
      <c r="J146" s="247"/>
      <c r="K146" s="247"/>
      <c r="L146" s="247"/>
      <c r="M146" s="247"/>
      <c r="N146" s="247"/>
      <c r="O146" s="247"/>
      <c r="P146" s="247"/>
      <c r="Q146" s="247"/>
      <c r="R146" s="247"/>
      <c r="S146" s="247"/>
      <c r="T146" s="247"/>
      <c r="U146" s="247"/>
    </row>
    <row r="147" spans="1:21" x14ac:dyDescent="0.25">
      <c r="A147" s="247"/>
      <c r="B147" s="247"/>
      <c r="C147" s="247"/>
      <c r="D147" s="247"/>
      <c r="E147" s="247"/>
      <c r="F147" s="288"/>
      <c r="G147" s="288"/>
      <c r="H147" s="288"/>
      <c r="I147" s="247"/>
      <c r="J147" s="247"/>
      <c r="K147" s="247"/>
      <c r="L147" s="247"/>
      <c r="M147" s="247"/>
      <c r="N147" s="247"/>
      <c r="O147" s="247"/>
      <c r="P147" s="247"/>
      <c r="Q147" s="247"/>
      <c r="R147" s="247"/>
      <c r="S147" s="247"/>
      <c r="T147" s="247"/>
      <c r="U147" s="247"/>
    </row>
    <row r="148" spans="1:21" x14ac:dyDescent="0.25">
      <c r="A148" s="247"/>
      <c r="B148" s="247"/>
      <c r="C148" s="247"/>
      <c r="D148" s="247"/>
      <c r="E148" s="247"/>
      <c r="F148" s="288"/>
      <c r="G148" s="288"/>
      <c r="H148" s="288"/>
      <c r="I148" s="247"/>
      <c r="J148" s="247"/>
      <c r="K148" s="247"/>
      <c r="L148" s="247"/>
      <c r="M148" s="247"/>
      <c r="N148" s="247"/>
      <c r="O148" s="247"/>
      <c r="P148" s="247"/>
      <c r="Q148" s="247"/>
      <c r="R148" s="247"/>
      <c r="S148" s="247"/>
      <c r="T148" s="247"/>
      <c r="U148" s="247"/>
    </row>
    <row r="149" spans="1:21" x14ac:dyDescent="0.25">
      <c r="A149" s="247"/>
      <c r="B149" s="247"/>
      <c r="C149" s="247"/>
      <c r="D149" s="247"/>
      <c r="E149" s="247"/>
      <c r="F149" s="288"/>
      <c r="G149" s="288"/>
      <c r="H149" s="288"/>
      <c r="I149" s="247"/>
      <c r="J149" s="247"/>
      <c r="K149" s="247"/>
      <c r="L149" s="247"/>
      <c r="M149" s="247"/>
      <c r="N149" s="247"/>
      <c r="O149" s="247"/>
      <c r="P149" s="247"/>
      <c r="Q149" s="247"/>
      <c r="R149" s="247"/>
      <c r="S149" s="247"/>
      <c r="T149" s="247"/>
      <c r="U149" s="247"/>
    </row>
    <row r="150" spans="1:21" x14ac:dyDescent="0.25">
      <c r="A150" s="247"/>
      <c r="B150" s="247"/>
      <c r="C150" s="247"/>
      <c r="D150" s="247"/>
      <c r="E150" s="247"/>
      <c r="F150" s="288"/>
      <c r="G150" s="288"/>
      <c r="H150" s="288"/>
      <c r="I150" s="247"/>
      <c r="J150" s="247"/>
      <c r="K150" s="247"/>
      <c r="L150" s="247"/>
      <c r="M150" s="247"/>
      <c r="N150" s="247"/>
      <c r="O150" s="247"/>
      <c r="P150" s="247"/>
      <c r="Q150" s="247"/>
      <c r="R150" s="247"/>
      <c r="S150" s="247"/>
      <c r="T150" s="247"/>
      <c r="U150" s="247"/>
    </row>
    <row r="151" spans="1:21" x14ac:dyDescent="0.25">
      <c r="A151" s="247"/>
      <c r="B151" s="247"/>
      <c r="C151" s="247"/>
      <c r="D151" s="247"/>
      <c r="E151" s="247"/>
      <c r="F151" s="288"/>
      <c r="G151" s="288"/>
      <c r="H151" s="288"/>
      <c r="I151" s="247"/>
      <c r="J151" s="247"/>
      <c r="K151" s="247"/>
      <c r="L151" s="247"/>
      <c r="M151" s="247"/>
      <c r="N151" s="247"/>
      <c r="O151" s="247"/>
      <c r="P151" s="247"/>
      <c r="Q151" s="247"/>
      <c r="R151" s="247"/>
      <c r="S151" s="247"/>
      <c r="T151" s="247"/>
      <c r="U151" s="247"/>
    </row>
    <row r="152" spans="1:21" x14ac:dyDescent="0.25">
      <c r="A152" s="247"/>
      <c r="B152" s="247"/>
      <c r="C152" s="247"/>
      <c r="D152" s="247"/>
      <c r="E152" s="247"/>
      <c r="F152" s="288"/>
      <c r="G152" s="288"/>
      <c r="H152" s="288"/>
      <c r="I152" s="247"/>
      <c r="J152" s="247"/>
      <c r="K152" s="247"/>
      <c r="L152" s="247"/>
      <c r="M152" s="247"/>
      <c r="N152" s="247"/>
      <c r="O152" s="247"/>
      <c r="P152" s="247"/>
      <c r="Q152" s="247"/>
      <c r="R152" s="247"/>
      <c r="S152" s="247"/>
      <c r="T152" s="247"/>
      <c r="U152" s="247"/>
    </row>
    <row r="153" spans="1:21" x14ac:dyDescent="0.25">
      <c r="A153" s="247"/>
      <c r="B153" s="247"/>
      <c r="C153" s="247"/>
      <c r="D153" s="247"/>
      <c r="E153" s="247"/>
      <c r="F153" s="288"/>
      <c r="G153" s="288"/>
      <c r="H153" s="288"/>
      <c r="I153" s="247"/>
      <c r="J153" s="247"/>
      <c r="K153" s="247"/>
      <c r="L153" s="247"/>
      <c r="M153" s="247"/>
      <c r="N153" s="247"/>
      <c r="O153" s="247"/>
      <c r="P153" s="247"/>
      <c r="Q153" s="247"/>
      <c r="R153" s="247"/>
      <c r="S153" s="247"/>
      <c r="T153" s="247"/>
      <c r="U153" s="247"/>
    </row>
    <row r="154" spans="1:21" x14ac:dyDescent="0.25">
      <c r="A154" s="247"/>
      <c r="B154" s="247"/>
      <c r="C154" s="247"/>
      <c r="D154" s="247"/>
      <c r="E154" s="247"/>
      <c r="F154" s="288"/>
      <c r="G154" s="288"/>
      <c r="H154" s="288"/>
      <c r="I154" s="247"/>
      <c r="J154" s="247"/>
      <c r="K154" s="247"/>
      <c r="L154" s="247"/>
      <c r="M154" s="247"/>
      <c r="N154" s="247"/>
      <c r="O154" s="247"/>
      <c r="P154" s="247"/>
      <c r="Q154" s="247"/>
      <c r="R154" s="247"/>
      <c r="S154" s="247"/>
      <c r="T154" s="247"/>
      <c r="U154" s="247"/>
    </row>
    <row r="155" spans="1:21" x14ac:dyDescent="0.25">
      <c r="A155" s="247"/>
      <c r="B155" s="247"/>
      <c r="C155" s="247"/>
      <c r="D155" s="247"/>
      <c r="E155" s="247"/>
      <c r="F155" s="288"/>
      <c r="G155" s="288"/>
      <c r="H155" s="288"/>
      <c r="I155" s="247"/>
      <c r="J155" s="247"/>
      <c r="K155" s="247"/>
      <c r="L155" s="247"/>
      <c r="M155" s="247"/>
      <c r="N155" s="247"/>
      <c r="O155" s="247"/>
      <c r="P155" s="247"/>
      <c r="Q155" s="247"/>
      <c r="R155" s="247"/>
      <c r="S155" s="247"/>
      <c r="T155" s="247"/>
      <c r="U155" s="247"/>
    </row>
    <row r="156" spans="1:21" x14ac:dyDescent="0.25">
      <c r="A156" s="247"/>
      <c r="B156" s="247"/>
      <c r="C156" s="247"/>
      <c r="D156" s="247"/>
      <c r="E156" s="247"/>
      <c r="F156" s="288"/>
      <c r="G156" s="288"/>
      <c r="H156" s="288"/>
      <c r="I156" s="247"/>
      <c r="J156" s="247"/>
      <c r="K156" s="247"/>
      <c r="L156" s="247"/>
      <c r="M156" s="247"/>
      <c r="N156" s="247"/>
      <c r="O156" s="247"/>
      <c r="P156" s="247"/>
      <c r="Q156" s="247"/>
      <c r="R156" s="247"/>
      <c r="S156" s="247"/>
      <c r="T156" s="247"/>
      <c r="U156" s="247"/>
    </row>
    <row r="157" spans="1:21" x14ac:dyDescent="0.25">
      <c r="A157" s="247"/>
      <c r="B157" s="247"/>
      <c r="C157" s="247"/>
      <c r="D157" s="247"/>
      <c r="E157" s="247"/>
      <c r="F157" s="288"/>
      <c r="G157" s="288"/>
      <c r="H157" s="288"/>
      <c r="I157" s="247"/>
      <c r="J157" s="247"/>
      <c r="K157" s="247"/>
      <c r="L157" s="247"/>
      <c r="M157" s="247"/>
      <c r="N157" s="247"/>
      <c r="O157" s="247"/>
      <c r="P157" s="247"/>
      <c r="Q157" s="247"/>
      <c r="R157" s="247"/>
      <c r="S157" s="247"/>
      <c r="T157" s="247"/>
      <c r="U157" s="247"/>
    </row>
    <row r="158" spans="1:21" x14ac:dyDescent="0.25">
      <c r="A158" s="247"/>
      <c r="B158" s="247"/>
      <c r="C158" s="247"/>
      <c r="D158" s="247"/>
      <c r="E158" s="247"/>
      <c r="F158" s="288"/>
      <c r="G158" s="288"/>
      <c r="H158" s="288"/>
      <c r="I158" s="247"/>
      <c r="J158" s="247"/>
      <c r="K158" s="247"/>
      <c r="L158" s="247"/>
      <c r="M158" s="247"/>
      <c r="N158" s="247"/>
      <c r="O158" s="247"/>
      <c r="P158" s="247"/>
      <c r="Q158" s="247"/>
      <c r="R158" s="247"/>
      <c r="S158" s="247"/>
      <c r="T158" s="247"/>
      <c r="U158" s="247"/>
    </row>
    <row r="159" spans="1:21" x14ac:dyDescent="0.25">
      <c r="A159" s="247"/>
      <c r="B159" s="247"/>
      <c r="C159" s="247"/>
      <c r="D159" s="247"/>
      <c r="E159" s="247"/>
      <c r="F159" s="288"/>
      <c r="G159" s="288"/>
      <c r="H159" s="288"/>
      <c r="I159" s="247"/>
      <c r="J159" s="247"/>
      <c r="K159" s="247"/>
      <c r="L159" s="247"/>
      <c r="M159" s="247"/>
      <c r="N159" s="247"/>
      <c r="O159" s="247"/>
      <c r="P159" s="247"/>
      <c r="Q159" s="247"/>
      <c r="R159" s="247"/>
      <c r="S159" s="247"/>
      <c r="T159" s="247"/>
      <c r="U159" s="247"/>
    </row>
    <row r="160" spans="1:21" x14ac:dyDescent="0.25">
      <c r="A160" s="247"/>
      <c r="B160" s="247"/>
      <c r="C160" s="247"/>
      <c r="D160" s="247"/>
      <c r="E160" s="247"/>
      <c r="F160" s="288"/>
      <c r="G160" s="288"/>
      <c r="H160" s="288"/>
      <c r="I160" s="247"/>
      <c r="J160" s="247"/>
      <c r="K160" s="247"/>
      <c r="L160" s="247"/>
      <c r="M160" s="247"/>
      <c r="N160" s="247"/>
      <c r="O160" s="247"/>
      <c r="P160" s="247"/>
      <c r="Q160" s="247"/>
      <c r="R160" s="247"/>
      <c r="S160" s="247"/>
      <c r="T160" s="247"/>
      <c r="U160" s="247"/>
    </row>
    <row r="161" spans="1:21" x14ac:dyDescent="0.25">
      <c r="A161" s="247"/>
      <c r="B161" s="247"/>
      <c r="C161" s="247"/>
      <c r="D161" s="247"/>
      <c r="E161" s="247"/>
      <c r="F161" s="288"/>
      <c r="G161" s="288"/>
      <c r="H161" s="288"/>
      <c r="I161" s="247"/>
      <c r="J161" s="247"/>
      <c r="K161" s="247"/>
      <c r="L161" s="247"/>
      <c r="M161" s="247"/>
      <c r="N161" s="247"/>
      <c r="O161" s="247"/>
      <c r="P161" s="247"/>
      <c r="Q161" s="247"/>
      <c r="R161" s="247"/>
      <c r="S161" s="247"/>
      <c r="T161" s="247"/>
      <c r="U161" s="247"/>
    </row>
    <row r="162" spans="1:21" x14ac:dyDescent="0.25">
      <c r="A162" s="247"/>
      <c r="B162" s="247"/>
      <c r="C162" s="247"/>
      <c r="D162" s="247"/>
      <c r="E162" s="247"/>
      <c r="F162" s="288"/>
      <c r="G162" s="288"/>
      <c r="H162" s="288"/>
      <c r="I162" s="247"/>
      <c r="J162" s="247"/>
      <c r="K162" s="247"/>
      <c r="L162" s="247"/>
      <c r="M162" s="247"/>
      <c r="N162" s="247"/>
      <c r="O162" s="247"/>
      <c r="P162" s="247"/>
      <c r="Q162" s="247"/>
      <c r="R162" s="247"/>
      <c r="S162" s="247"/>
      <c r="T162" s="247"/>
      <c r="U162" s="247"/>
    </row>
    <row r="163" spans="1:21" x14ac:dyDescent="0.25">
      <c r="A163" s="247"/>
      <c r="B163" s="247"/>
      <c r="C163" s="247"/>
      <c r="D163" s="247"/>
      <c r="E163" s="247"/>
      <c r="F163" s="288"/>
      <c r="G163" s="288"/>
      <c r="H163" s="288"/>
      <c r="I163" s="247"/>
      <c r="J163" s="247"/>
      <c r="K163" s="247"/>
      <c r="L163" s="247"/>
      <c r="M163" s="247"/>
      <c r="N163" s="247"/>
      <c r="O163" s="247"/>
      <c r="P163" s="247"/>
      <c r="Q163" s="247"/>
      <c r="R163" s="247"/>
      <c r="S163" s="247"/>
      <c r="T163" s="247"/>
      <c r="U163" s="247"/>
    </row>
    <row r="164" spans="1:21" x14ac:dyDescent="0.25">
      <c r="A164" s="247"/>
      <c r="B164" s="247"/>
      <c r="C164" s="247"/>
      <c r="D164" s="247"/>
      <c r="E164" s="247"/>
      <c r="F164" s="288"/>
      <c r="G164" s="288"/>
      <c r="H164" s="288"/>
      <c r="I164" s="247"/>
      <c r="J164" s="247"/>
      <c r="K164" s="247"/>
      <c r="L164" s="247"/>
      <c r="M164" s="247"/>
      <c r="N164" s="247"/>
      <c r="O164" s="247"/>
      <c r="P164" s="247"/>
      <c r="Q164" s="247"/>
      <c r="R164" s="247"/>
      <c r="S164" s="247"/>
      <c r="T164" s="247"/>
      <c r="U164" s="247"/>
    </row>
    <row r="165" spans="1:21" x14ac:dyDescent="0.25">
      <c r="A165" s="247"/>
      <c r="B165" s="247"/>
      <c r="C165" s="247"/>
      <c r="D165" s="247"/>
      <c r="E165" s="247"/>
      <c r="F165" s="288"/>
      <c r="G165" s="288"/>
      <c r="H165" s="288"/>
      <c r="I165" s="247"/>
      <c r="J165" s="247"/>
      <c r="K165" s="247"/>
      <c r="L165" s="247"/>
      <c r="M165" s="247"/>
      <c r="N165" s="247"/>
      <c r="O165" s="247"/>
      <c r="P165" s="247"/>
      <c r="Q165" s="247"/>
      <c r="R165" s="247"/>
      <c r="S165" s="247"/>
      <c r="T165" s="247"/>
      <c r="U165" s="247"/>
    </row>
    <row r="166" spans="1:21" x14ac:dyDescent="0.25">
      <c r="A166" s="247"/>
      <c r="B166" s="247"/>
      <c r="C166" s="247"/>
      <c r="D166" s="247"/>
      <c r="E166" s="247"/>
      <c r="F166" s="288"/>
      <c r="G166" s="288"/>
      <c r="H166" s="288"/>
      <c r="I166" s="247"/>
      <c r="J166" s="247"/>
      <c r="K166" s="247"/>
      <c r="L166" s="247"/>
      <c r="M166" s="247"/>
      <c r="N166" s="247"/>
      <c r="O166" s="247"/>
      <c r="P166" s="247"/>
      <c r="Q166" s="247"/>
      <c r="R166" s="247"/>
      <c r="S166" s="247"/>
      <c r="T166" s="247"/>
      <c r="U166" s="247"/>
    </row>
    <row r="167" spans="1:21" x14ac:dyDescent="0.25">
      <c r="A167" s="247"/>
      <c r="B167" s="247"/>
      <c r="C167" s="247"/>
      <c r="D167" s="247"/>
      <c r="E167" s="247"/>
      <c r="F167" s="288"/>
      <c r="G167" s="288"/>
      <c r="H167" s="288"/>
      <c r="I167" s="247"/>
      <c r="J167" s="247"/>
      <c r="K167" s="247"/>
      <c r="L167" s="247"/>
      <c r="M167" s="247"/>
      <c r="N167" s="247"/>
      <c r="O167" s="247"/>
      <c r="P167" s="247"/>
      <c r="Q167" s="247"/>
      <c r="R167" s="247"/>
      <c r="S167" s="247"/>
      <c r="T167" s="247"/>
      <c r="U167" s="247"/>
    </row>
    <row r="168" spans="1:21" x14ac:dyDescent="0.25">
      <c r="A168" s="247"/>
      <c r="B168" s="247"/>
      <c r="C168" s="247"/>
      <c r="D168" s="247"/>
      <c r="E168" s="247"/>
      <c r="F168" s="288"/>
      <c r="G168" s="288"/>
      <c r="H168" s="288"/>
      <c r="I168" s="247"/>
      <c r="J168" s="247"/>
      <c r="K168" s="247"/>
      <c r="L168" s="247"/>
      <c r="M168" s="247"/>
      <c r="N168" s="247"/>
      <c r="O168" s="247"/>
      <c r="P168" s="247"/>
      <c r="Q168" s="247"/>
      <c r="R168" s="247"/>
      <c r="S168" s="247"/>
      <c r="T168" s="247"/>
      <c r="U168" s="247"/>
    </row>
    <row r="169" spans="1:21" x14ac:dyDescent="0.25">
      <c r="A169" s="247"/>
      <c r="B169" s="247"/>
      <c r="C169" s="247"/>
      <c r="D169" s="247"/>
      <c r="E169" s="247"/>
      <c r="F169" s="288"/>
      <c r="G169" s="288"/>
      <c r="H169" s="288"/>
      <c r="I169" s="247"/>
      <c r="J169" s="247"/>
      <c r="K169" s="247"/>
      <c r="L169" s="247"/>
      <c r="M169" s="247"/>
      <c r="N169" s="247"/>
      <c r="O169" s="247"/>
      <c r="P169" s="247"/>
      <c r="Q169" s="247"/>
      <c r="R169" s="247"/>
      <c r="S169" s="247"/>
      <c r="T169" s="247"/>
      <c r="U169" s="247"/>
    </row>
    <row r="170" spans="1:21" x14ac:dyDescent="0.25">
      <c r="A170" s="247"/>
      <c r="B170" s="247"/>
      <c r="C170" s="247"/>
      <c r="D170" s="247"/>
      <c r="E170" s="247"/>
      <c r="F170" s="288"/>
      <c r="G170" s="288"/>
      <c r="H170" s="288"/>
      <c r="I170" s="247"/>
      <c r="J170" s="247"/>
      <c r="K170" s="247"/>
      <c r="L170" s="247"/>
      <c r="M170" s="247"/>
      <c r="N170" s="247"/>
      <c r="O170" s="247"/>
      <c r="P170" s="247"/>
      <c r="Q170" s="247"/>
      <c r="R170" s="247"/>
      <c r="S170" s="247"/>
      <c r="T170" s="247"/>
      <c r="U170" s="247"/>
    </row>
    <row r="171" spans="1:21" x14ac:dyDescent="0.25">
      <c r="A171" s="247"/>
      <c r="B171" s="247"/>
      <c r="C171" s="247"/>
      <c r="D171" s="247"/>
      <c r="E171" s="247"/>
      <c r="F171" s="288"/>
      <c r="G171" s="288"/>
      <c r="H171" s="288"/>
      <c r="I171" s="247"/>
      <c r="J171" s="247"/>
      <c r="K171" s="247"/>
      <c r="L171" s="247"/>
      <c r="M171" s="247"/>
      <c r="N171" s="247"/>
      <c r="O171" s="247"/>
      <c r="P171" s="247"/>
      <c r="Q171" s="247"/>
      <c r="R171" s="247"/>
      <c r="S171" s="247"/>
      <c r="T171" s="247"/>
      <c r="U171" s="247"/>
    </row>
    <row r="172" spans="1:21" x14ac:dyDescent="0.25">
      <c r="A172" s="247"/>
      <c r="B172" s="247"/>
      <c r="C172" s="247"/>
      <c r="D172" s="247"/>
      <c r="E172" s="247"/>
      <c r="F172" s="288"/>
      <c r="G172" s="288"/>
      <c r="H172" s="288"/>
      <c r="I172" s="247"/>
      <c r="J172" s="247"/>
      <c r="K172" s="247"/>
      <c r="L172" s="247"/>
      <c r="M172" s="247"/>
      <c r="N172" s="247"/>
      <c r="O172" s="247"/>
      <c r="P172" s="247"/>
      <c r="Q172" s="247"/>
      <c r="R172" s="247"/>
      <c r="S172" s="247"/>
      <c r="T172" s="247"/>
      <c r="U172" s="247"/>
    </row>
    <row r="173" spans="1:21" x14ac:dyDescent="0.25">
      <c r="A173" s="247"/>
      <c r="B173" s="247"/>
      <c r="C173" s="247"/>
      <c r="D173" s="247"/>
      <c r="E173" s="247"/>
      <c r="F173" s="288"/>
      <c r="G173" s="288"/>
      <c r="H173" s="288"/>
      <c r="I173" s="247"/>
      <c r="J173" s="247"/>
      <c r="K173" s="247"/>
      <c r="L173" s="247"/>
      <c r="M173" s="247"/>
      <c r="N173" s="247"/>
      <c r="O173" s="247"/>
      <c r="P173" s="247"/>
      <c r="Q173" s="247"/>
      <c r="R173" s="247"/>
      <c r="S173" s="247"/>
      <c r="T173" s="247"/>
      <c r="U173" s="247"/>
    </row>
    <row r="174" spans="1:21" x14ac:dyDescent="0.25">
      <c r="A174" s="247"/>
      <c r="B174" s="247"/>
      <c r="C174" s="247"/>
      <c r="D174" s="247"/>
      <c r="E174" s="247"/>
      <c r="F174" s="288"/>
      <c r="G174" s="288"/>
      <c r="H174" s="288"/>
      <c r="I174" s="247"/>
      <c r="J174" s="247"/>
      <c r="K174" s="247"/>
      <c r="L174" s="247"/>
      <c r="M174" s="247"/>
      <c r="N174" s="247"/>
      <c r="O174" s="247"/>
      <c r="P174" s="247"/>
      <c r="Q174" s="247"/>
      <c r="R174" s="247"/>
      <c r="S174" s="247"/>
      <c r="T174" s="247"/>
      <c r="U174" s="247"/>
    </row>
    <row r="175" spans="1:21" x14ac:dyDescent="0.25">
      <c r="A175" s="247"/>
      <c r="B175" s="247"/>
      <c r="C175" s="247"/>
      <c r="D175" s="247"/>
      <c r="E175" s="247"/>
      <c r="F175" s="288"/>
      <c r="G175" s="288"/>
      <c r="H175" s="288"/>
      <c r="I175" s="247"/>
      <c r="J175" s="247"/>
      <c r="K175" s="247"/>
      <c r="L175" s="247"/>
      <c r="M175" s="247"/>
      <c r="N175" s="247"/>
      <c r="O175" s="247"/>
      <c r="P175" s="247"/>
      <c r="Q175" s="247"/>
      <c r="R175" s="247"/>
      <c r="S175" s="247"/>
      <c r="T175" s="247"/>
      <c r="U175" s="247"/>
    </row>
    <row r="176" spans="1:21" x14ac:dyDescent="0.25">
      <c r="A176" s="247"/>
      <c r="B176" s="247"/>
      <c r="C176" s="247"/>
      <c r="D176" s="247"/>
      <c r="E176" s="247"/>
      <c r="F176" s="288"/>
      <c r="G176" s="288"/>
      <c r="H176" s="288"/>
      <c r="I176" s="247"/>
      <c r="J176" s="247"/>
      <c r="K176" s="247"/>
      <c r="L176" s="247"/>
      <c r="M176" s="247"/>
      <c r="N176" s="247"/>
      <c r="O176" s="247"/>
      <c r="P176" s="247"/>
      <c r="Q176" s="247"/>
      <c r="R176" s="247"/>
      <c r="S176" s="247"/>
      <c r="T176" s="247"/>
      <c r="U176" s="247"/>
    </row>
    <row r="177" spans="1:21" x14ac:dyDescent="0.25">
      <c r="A177" s="247"/>
      <c r="B177" s="247"/>
      <c r="C177" s="247"/>
      <c r="D177" s="247"/>
      <c r="E177" s="247"/>
      <c r="F177" s="288"/>
      <c r="G177" s="288"/>
      <c r="H177" s="288"/>
      <c r="I177" s="247"/>
      <c r="J177" s="247"/>
      <c r="K177" s="247"/>
      <c r="L177" s="247"/>
      <c r="M177" s="247"/>
      <c r="N177" s="247"/>
      <c r="O177" s="247"/>
      <c r="P177" s="247"/>
      <c r="Q177" s="247"/>
      <c r="R177" s="247"/>
      <c r="S177" s="247"/>
      <c r="T177" s="247"/>
      <c r="U177" s="247"/>
    </row>
    <row r="178" spans="1:21" x14ac:dyDescent="0.25">
      <c r="A178" s="247"/>
      <c r="B178" s="247"/>
      <c r="C178" s="247"/>
      <c r="D178" s="247"/>
      <c r="E178" s="247"/>
      <c r="F178" s="288"/>
      <c r="G178" s="288"/>
      <c r="H178" s="288"/>
      <c r="I178" s="247"/>
      <c r="J178" s="247"/>
      <c r="K178" s="247"/>
      <c r="L178" s="247"/>
      <c r="M178" s="247"/>
      <c r="N178" s="247"/>
      <c r="O178" s="247"/>
      <c r="P178" s="247"/>
      <c r="Q178" s="247"/>
      <c r="R178" s="247"/>
      <c r="S178" s="247"/>
      <c r="T178" s="247"/>
      <c r="U178" s="247"/>
    </row>
    <row r="179" spans="1:21" x14ac:dyDescent="0.25">
      <c r="A179" s="247"/>
      <c r="B179" s="247"/>
      <c r="C179" s="247"/>
      <c r="D179" s="247"/>
      <c r="E179" s="247"/>
      <c r="F179" s="288"/>
      <c r="G179" s="288"/>
      <c r="H179" s="288"/>
      <c r="I179" s="247"/>
      <c r="J179" s="247"/>
      <c r="K179" s="247"/>
      <c r="L179" s="247"/>
      <c r="M179" s="247"/>
      <c r="N179" s="247"/>
      <c r="O179" s="247"/>
      <c r="P179" s="247"/>
      <c r="Q179" s="247"/>
      <c r="R179" s="247"/>
      <c r="S179" s="247"/>
      <c r="T179" s="247"/>
      <c r="U179" s="247"/>
    </row>
    <row r="180" spans="1:21" x14ac:dyDescent="0.25">
      <c r="A180" s="247"/>
      <c r="B180" s="247"/>
      <c r="C180" s="247"/>
      <c r="D180" s="247"/>
      <c r="E180" s="247"/>
      <c r="F180" s="288"/>
      <c r="G180" s="288"/>
      <c r="H180" s="288"/>
      <c r="I180" s="247"/>
      <c r="J180" s="247"/>
      <c r="K180" s="247"/>
      <c r="L180" s="247"/>
      <c r="M180" s="247"/>
      <c r="N180" s="247"/>
      <c r="O180" s="247"/>
      <c r="P180" s="247"/>
      <c r="Q180" s="247"/>
      <c r="R180" s="247"/>
      <c r="S180" s="247"/>
      <c r="T180" s="247"/>
      <c r="U180" s="247"/>
    </row>
    <row r="181" spans="1:21" x14ac:dyDescent="0.25">
      <c r="A181" s="247"/>
      <c r="B181" s="247"/>
      <c r="C181" s="247"/>
      <c r="D181" s="247"/>
      <c r="E181" s="247"/>
      <c r="F181" s="288"/>
      <c r="G181" s="288"/>
      <c r="H181" s="288"/>
      <c r="I181" s="247"/>
      <c r="J181" s="247"/>
      <c r="K181" s="247"/>
      <c r="L181" s="247"/>
      <c r="M181" s="247"/>
      <c r="N181" s="247"/>
      <c r="O181" s="247"/>
      <c r="P181" s="247"/>
      <c r="Q181" s="247"/>
      <c r="R181" s="247"/>
      <c r="S181" s="247"/>
      <c r="T181" s="247"/>
      <c r="U181" s="247"/>
    </row>
    <row r="182" spans="1:21" x14ac:dyDescent="0.25">
      <c r="A182" s="247"/>
      <c r="B182" s="247"/>
      <c r="C182" s="247"/>
      <c r="D182" s="247"/>
      <c r="E182" s="247"/>
      <c r="F182" s="288"/>
      <c r="G182" s="288"/>
      <c r="H182" s="288"/>
      <c r="I182" s="247"/>
      <c r="J182" s="247"/>
      <c r="K182" s="247"/>
      <c r="L182" s="247"/>
      <c r="M182" s="247"/>
      <c r="N182" s="247"/>
      <c r="O182" s="247"/>
      <c r="P182" s="247"/>
      <c r="Q182" s="247"/>
      <c r="R182" s="247"/>
      <c r="S182" s="247"/>
      <c r="T182" s="247"/>
      <c r="U182" s="247"/>
    </row>
    <row r="183" spans="1:21" x14ac:dyDescent="0.25">
      <c r="A183" s="247"/>
      <c r="B183" s="247"/>
      <c r="C183" s="247"/>
      <c r="D183" s="247"/>
      <c r="E183" s="247"/>
      <c r="F183" s="288"/>
      <c r="G183" s="288"/>
      <c r="H183" s="288"/>
      <c r="I183" s="247"/>
      <c r="J183" s="247"/>
      <c r="K183" s="247"/>
      <c r="L183" s="247"/>
      <c r="M183" s="247"/>
      <c r="N183" s="247"/>
      <c r="O183" s="247"/>
      <c r="P183" s="247"/>
      <c r="Q183" s="247"/>
      <c r="R183" s="247"/>
      <c r="S183" s="247"/>
      <c r="T183" s="247"/>
      <c r="U183" s="247"/>
    </row>
    <row r="184" spans="1:21" x14ac:dyDescent="0.25">
      <c r="A184" s="247"/>
      <c r="B184" s="247"/>
      <c r="C184" s="247"/>
      <c r="D184" s="247"/>
      <c r="E184" s="247"/>
      <c r="F184" s="288"/>
      <c r="G184" s="288"/>
      <c r="H184" s="288"/>
      <c r="I184" s="247"/>
      <c r="J184" s="247"/>
      <c r="K184" s="247"/>
      <c r="L184" s="247"/>
      <c r="M184" s="247"/>
      <c r="N184" s="247"/>
      <c r="O184" s="247"/>
      <c r="P184" s="247"/>
      <c r="Q184" s="247"/>
      <c r="R184" s="247"/>
      <c r="S184" s="247"/>
      <c r="T184" s="247"/>
      <c r="U184" s="247"/>
    </row>
    <row r="185" spans="1:21" x14ac:dyDescent="0.25">
      <c r="A185" s="247"/>
      <c r="B185" s="247"/>
      <c r="C185" s="247"/>
      <c r="D185" s="247"/>
      <c r="E185" s="247"/>
      <c r="F185" s="288"/>
      <c r="G185" s="288"/>
      <c r="H185" s="288"/>
      <c r="I185" s="247"/>
      <c r="J185" s="247"/>
      <c r="K185" s="247"/>
      <c r="L185" s="247"/>
      <c r="M185" s="247"/>
      <c r="N185" s="247"/>
      <c r="O185" s="247"/>
      <c r="P185" s="247"/>
      <c r="Q185" s="247"/>
      <c r="R185" s="247"/>
      <c r="S185" s="247"/>
      <c r="T185" s="247"/>
      <c r="U185" s="247"/>
    </row>
    <row r="186" spans="1:21" x14ac:dyDescent="0.25">
      <c r="A186" s="247"/>
      <c r="B186" s="247"/>
      <c r="C186" s="247"/>
      <c r="D186" s="247"/>
      <c r="E186" s="247"/>
      <c r="F186" s="288"/>
      <c r="G186" s="288"/>
      <c r="H186" s="288"/>
      <c r="I186" s="247"/>
      <c r="J186" s="247"/>
      <c r="K186" s="247"/>
      <c r="L186" s="247"/>
      <c r="M186" s="247"/>
      <c r="N186" s="247"/>
      <c r="O186" s="247"/>
      <c r="P186" s="247"/>
      <c r="Q186" s="247"/>
      <c r="R186" s="247"/>
      <c r="S186" s="247"/>
      <c r="T186" s="247"/>
      <c r="U186" s="247"/>
    </row>
    <row r="187" spans="1:21" x14ac:dyDescent="0.25">
      <c r="A187" s="247"/>
      <c r="B187" s="247"/>
      <c r="C187" s="247"/>
      <c r="D187" s="247"/>
      <c r="E187" s="247"/>
      <c r="F187" s="288"/>
      <c r="G187" s="288"/>
      <c r="H187" s="288"/>
      <c r="I187" s="247"/>
      <c r="J187" s="247"/>
      <c r="K187" s="247"/>
      <c r="L187" s="247"/>
      <c r="M187" s="247"/>
      <c r="N187" s="247"/>
      <c r="O187" s="247"/>
      <c r="P187" s="247"/>
      <c r="Q187" s="247"/>
      <c r="R187" s="247"/>
      <c r="S187" s="247"/>
      <c r="T187" s="247"/>
      <c r="U187" s="247"/>
    </row>
    <row r="188" spans="1:21" x14ac:dyDescent="0.25">
      <c r="A188" s="247"/>
      <c r="B188" s="247"/>
      <c r="C188" s="247"/>
      <c r="D188" s="247"/>
      <c r="E188" s="247"/>
      <c r="F188" s="288"/>
      <c r="G188" s="288"/>
      <c r="H188" s="288"/>
      <c r="I188" s="247"/>
      <c r="J188" s="247"/>
      <c r="K188" s="247"/>
      <c r="L188" s="247"/>
      <c r="M188" s="247"/>
      <c r="N188" s="247"/>
      <c r="O188" s="247"/>
      <c r="P188" s="247"/>
      <c r="Q188" s="247"/>
      <c r="R188" s="247"/>
      <c r="S188" s="247"/>
      <c r="T188" s="247"/>
      <c r="U188" s="247"/>
    </row>
    <row r="189" spans="1:21" x14ac:dyDescent="0.25">
      <c r="A189" s="247"/>
      <c r="B189" s="247"/>
      <c r="C189" s="247"/>
      <c r="D189" s="247"/>
      <c r="E189" s="247"/>
      <c r="F189" s="288"/>
      <c r="G189" s="288"/>
      <c r="H189" s="288"/>
      <c r="I189" s="247"/>
      <c r="J189" s="247"/>
      <c r="K189" s="247"/>
      <c r="L189" s="247"/>
      <c r="M189" s="247"/>
      <c r="N189" s="247"/>
      <c r="O189" s="247"/>
      <c r="P189" s="247"/>
      <c r="Q189" s="247"/>
      <c r="R189" s="247"/>
      <c r="S189" s="247"/>
      <c r="T189" s="247"/>
      <c r="U189" s="247"/>
    </row>
    <row r="190" spans="1:21" x14ac:dyDescent="0.25">
      <c r="A190" s="247"/>
      <c r="B190" s="247"/>
      <c r="C190" s="247"/>
      <c r="D190" s="247"/>
      <c r="E190" s="247"/>
      <c r="F190" s="288"/>
      <c r="G190" s="288"/>
      <c r="H190" s="288"/>
      <c r="I190" s="247"/>
      <c r="J190" s="247"/>
      <c r="K190" s="247"/>
      <c r="L190" s="247"/>
      <c r="M190" s="247"/>
      <c r="N190" s="247"/>
      <c r="O190" s="247"/>
      <c r="P190" s="247"/>
      <c r="Q190" s="247"/>
      <c r="R190" s="247"/>
      <c r="S190" s="247"/>
      <c r="T190" s="247"/>
      <c r="U190" s="247"/>
    </row>
    <row r="191" spans="1:21" x14ac:dyDescent="0.25">
      <c r="A191" s="247"/>
      <c r="B191" s="247"/>
      <c r="C191" s="247"/>
      <c r="D191" s="247"/>
      <c r="E191" s="247"/>
      <c r="F191" s="288"/>
      <c r="G191" s="288"/>
      <c r="H191" s="288"/>
      <c r="I191" s="247"/>
      <c r="J191" s="247"/>
      <c r="K191" s="247"/>
      <c r="L191" s="247"/>
      <c r="M191" s="247"/>
      <c r="N191" s="247"/>
      <c r="O191" s="247"/>
      <c r="P191" s="247"/>
      <c r="Q191" s="247"/>
      <c r="R191" s="247"/>
      <c r="S191" s="247"/>
      <c r="T191" s="247"/>
      <c r="U191" s="247"/>
    </row>
    <row r="192" spans="1:21" x14ac:dyDescent="0.25">
      <c r="A192" s="247"/>
      <c r="B192" s="247"/>
      <c r="C192" s="247"/>
      <c r="D192" s="247"/>
      <c r="E192" s="247"/>
      <c r="F192" s="288"/>
      <c r="G192" s="288"/>
      <c r="H192" s="288"/>
      <c r="I192" s="247"/>
      <c r="J192" s="247"/>
      <c r="K192" s="247"/>
      <c r="L192" s="247"/>
      <c r="M192" s="247"/>
      <c r="N192" s="247"/>
      <c r="O192" s="247"/>
      <c r="P192" s="247"/>
      <c r="Q192" s="247"/>
      <c r="R192" s="247"/>
      <c r="S192" s="247"/>
      <c r="T192" s="247"/>
      <c r="U192" s="247"/>
    </row>
    <row r="193" spans="1:21" x14ac:dyDescent="0.25">
      <c r="A193" s="247"/>
      <c r="B193" s="247"/>
      <c r="C193" s="247"/>
      <c r="D193" s="247"/>
      <c r="E193" s="247"/>
      <c r="F193" s="288"/>
      <c r="G193" s="288"/>
      <c r="H193" s="288"/>
      <c r="I193" s="247"/>
      <c r="J193" s="247"/>
      <c r="K193" s="247"/>
      <c r="L193" s="247"/>
      <c r="M193" s="247"/>
      <c r="N193" s="247"/>
      <c r="O193" s="247"/>
      <c r="P193" s="247"/>
      <c r="Q193" s="247"/>
      <c r="R193" s="247"/>
      <c r="S193" s="247"/>
      <c r="T193" s="247"/>
      <c r="U193" s="247"/>
    </row>
    <row r="194" spans="1:21" x14ac:dyDescent="0.25">
      <c r="A194" s="247"/>
      <c r="B194" s="247"/>
      <c r="C194" s="247"/>
      <c r="D194" s="247"/>
      <c r="E194" s="247"/>
      <c r="F194" s="288"/>
      <c r="G194" s="288"/>
      <c r="H194" s="288"/>
      <c r="I194" s="247"/>
      <c r="J194" s="247"/>
      <c r="K194" s="247"/>
      <c r="L194" s="247"/>
      <c r="M194" s="247"/>
      <c r="N194" s="247"/>
      <c r="O194" s="247"/>
      <c r="P194" s="247"/>
      <c r="Q194" s="247"/>
      <c r="R194" s="247"/>
      <c r="S194" s="247"/>
      <c r="T194" s="247"/>
      <c r="U194" s="247"/>
    </row>
    <row r="195" spans="1:21" x14ac:dyDescent="0.25">
      <c r="A195" s="247"/>
      <c r="B195" s="247"/>
      <c r="C195" s="247"/>
      <c r="D195" s="247"/>
      <c r="E195" s="247"/>
      <c r="F195" s="288"/>
      <c r="G195" s="288"/>
      <c r="H195" s="288"/>
      <c r="I195" s="247"/>
      <c r="J195" s="247"/>
      <c r="K195" s="247"/>
      <c r="L195" s="247"/>
      <c r="M195" s="247"/>
      <c r="N195" s="247"/>
      <c r="O195" s="247"/>
      <c r="P195" s="247"/>
      <c r="Q195" s="247"/>
      <c r="R195" s="247"/>
      <c r="S195" s="247"/>
      <c r="T195" s="247"/>
      <c r="U195" s="247"/>
    </row>
    <row r="196" spans="1:21" x14ac:dyDescent="0.25">
      <c r="A196" s="247"/>
      <c r="B196" s="247"/>
      <c r="C196" s="247"/>
      <c r="D196" s="247"/>
      <c r="E196" s="247"/>
      <c r="F196" s="288"/>
      <c r="G196" s="288"/>
      <c r="H196" s="288"/>
      <c r="I196" s="247"/>
      <c r="J196" s="247"/>
      <c r="K196" s="247"/>
      <c r="L196" s="247"/>
      <c r="M196" s="247"/>
      <c r="N196" s="247"/>
      <c r="O196" s="247"/>
      <c r="P196" s="247"/>
      <c r="Q196" s="247"/>
      <c r="R196" s="247"/>
      <c r="S196" s="247"/>
      <c r="T196" s="247"/>
      <c r="U196" s="247"/>
    </row>
    <row r="197" spans="1:21" x14ac:dyDescent="0.25">
      <c r="A197" s="247"/>
      <c r="B197" s="247"/>
      <c r="C197" s="247"/>
      <c r="D197" s="247"/>
      <c r="E197" s="247"/>
      <c r="F197" s="288"/>
      <c r="G197" s="288"/>
      <c r="H197" s="288"/>
      <c r="I197" s="247"/>
      <c r="J197" s="247"/>
      <c r="K197" s="247"/>
      <c r="L197" s="247"/>
      <c r="M197" s="247"/>
      <c r="N197" s="247"/>
      <c r="O197" s="247"/>
      <c r="P197" s="247"/>
      <c r="Q197" s="247"/>
      <c r="R197" s="247"/>
      <c r="S197" s="247"/>
      <c r="T197" s="247"/>
      <c r="U197" s="247"/>
    </row>
    <row r="198" spans="1:21" x14ac:dyDescent="0.25">
      <c r="A198" s="247"/>
      <c r="B198" s="247"/>
      <c r="C198" s="247"/>
      <c r="D198" s="247"/>
      <c r="E198" s="247"/>
      <c r="F198" s="288"/>
      <c r="G198" s="288"/>
      <c r="H198" s="288"/>
      <c r="I198" s="247"/>
      <c r="J198" s="247"/>
      <c r="K198" s="247"/>
      <c r="L198" s="247"/>
      <c r="M198" s="247"/>
      <c r="N198" s="247"/>
      <c r="O198" s="247"/>
      <c r="P198" s="247"/>
      <c r="Q198" s="247"/>
      <c r="R198" s="247"/>
      <c r="S198" s="247"/>
      <c r="T198" s="247"/>
      <c r="U198" s="247"/>
    </row>
    <row r="199" spans="1:21" x14ac:dyDescent="0.25">
      <c r="A199" s="247"/>
      <c r="B199" s="247"/>
      <c r="C199" s="247"/>
      <c r="D199" s="247"/>
      <c r="E199" s="247"/>
      <c r="F199" s="288"/>
      <c r="G199" s="288"/>
      <c r="H199" s="288"/>
      <c r="I199" s="247"/>
      <c r="J199" s="247"/>
      <c r="K199" s="247"/>
      <c r="L199" s="247"/>
      <c r="M199" s="247"/>
      <c r="N199" s="247"/>
      <c r="O199" s="247"/>
      <c r="P199" s="247"/>
      <c r="Q199" s="247"/>
      <c r="R199" s="247"/>
      <c r="S199" s="247"/>
      <c r="T199" s="247"/>
      <c r="U199" s="247"/>
    </row>
    <row r="200" spans="1:21" x14ac:dyDescent="0.25">
      <c r="A200" s="247"/>
      <c r="B200" s="247"/>
      <c r="C200" s="247"/>
      <c r="D200" s="247"/>
      <c r="E200" s="247"/>
      <c r="F200" s="288"/>
      <c r="G200" s="288"/>
      <c r="H200" s="288"/>
      <c r="I200" s="247"/>
      <c r="J200" s="247"/>
      <c r="K200" s="247"/>
      <c r="L200" s="247"/>
      <c r="M200" s="247"/>
      <c r="N200" s="247"/>
      <c r="O200" s="247"/>
      <c r="P200" s="247"/>
      <c r="Q200" s="247"/>
      <c r="R200" s="247"/>
      <c r="S200" s="247"/>
      <c r="T200" s="247"/>
      <c r="U200" s="247"/>
    </row>
    <row r="201" spans="1:21" x14ac:dyDescent="0.25">
      <c r="A201" s="247"/>
      <c r="B201" s="247"/>
      <c r="C201" s="247"/>
      <c r="D201" s="247"/>
      <c r="E201" s="247"/>
      <c r="F201" s="288"/>
      <c r="G201" s="288"/>
      <c r="H201" s="288"/>
      <c r="I201" s="247"/>
      <c r="J201" s="247"/>
      <c r="K201" s="247"/>
      <c r="L201" s="247"/>
      <c r="M201" s="247"/>
      <c r="N201" s="247"/>
      <c r="O201" s="247"/>
      <c r="P201" s="247"/>
      <c r="Q201" s="247"/>
      <c r="R201" s="247"/>
      <c r="S201" s="247"/>
      <c r="T201" s="247"/>
      <c r="U201" s="247"/>
    </row>
    <row r="202" spans="1:21" x14ac:dyDescent="0.25">
      <c r="A202" s="247"/>
      <c r="B202" s="247"/>
      <c r="C202" s="247"/>
      <c r="D202" s="247"/>
      <c r="E202" s="247"/>
      <c r="F202" s="288"/>
      <c r="G202" s="288"/>
      <c r="H202" s="288"/>
      <c r="I202" s="247"/>
      <c r="J202" s="247"/>
      <c r="K202" s="247"/>
      <c r="L202" s="247"/>
      <c r="M202" s="247"/>
      <c r="N202" s="247"/>
      <c r="O202" s="247"/>
      <c r="P202" s="247"/>
      <c r="Q202" s="247"/>
      <c r="R202" s="247"/>
      <c r="S202" s="247"/>
      <c r="T202" s="247"/>
      <c r="U202" s="247"/>
    </row>
    <row r="203" spans="1:21" x14ac:dyDescent="0.25">
      <c r="A203" s="247"/>
      <c r="B203" s="247"/>
      <c r="C203" s="247"/>
      <c r="D203" s="247"/>
      <c r="E203" s="247"/>
      <c r="F203" s="288"/>
      <c r="G203" s="288"/>
      <c r="H203" s="288"/>
      <c r="I203" s="247"/>
      <c r="J203" s="247"/>
      <c r="K203" s="247"/>
      <c r="L203" s="247"/>
      <c r="M203" s="247"/>
      <c r="N203" s="247"/>
      <c r="O203" s="247"/>
      <c r="P203" s="247"/>
      <c r="Q203" s="247"/>
      <c r="R203" s="247"/>
      <c r="S203" s="247"/>
      <c r="T203" s="247"/>
      <c r="U203" s="247"/>
    </row>
    <row r="204" spans="1:21" x14ac:dyDescent="0.25">
      <c r="A204" s="247"/>
      <c r="B204" s="247"/>
      <c r="C204" s="247"/>
      <c r="D204" s="247"/>
      <c r="E204" s="247"/>
      <c r="F204" s="288"/>
      <c r="G204" s="288"/>
      <c r="H204" s="288"/>
      <c r="I204" s="247"/>
      <c r="J204" s="247"/>
      <c r="K204" s="247"/>
      <c r="L204" s="247"/>
      <c r="M204" s="247"/>
      <c r="N204" s="247"/>
      <c r="O204" s="247"/>
      <c r="P204" s="247"/>
      <c r="Q204" s="247"/>
      <c r="R204" s="247"/>
      <c r="S204" s="247"/>
      <c r="T204" s="247"/>
      <c r="U204" s="247"/>
    </row>
    <row r="205" spans="1:21" x14ac:dyDescent="0.25">
      <c r="A205" s="247"/>
      <c r="B205" s="247"/>
      <c r="C205" s="247"/>
      <c r="D205" s="247"/>
      <c r="E205" s="247"/>
      <c r="F205" s="288"/>
      <c r="G205" s="288"/>
      <c r="H205" s="288"/>
      <c r="I205" s="247"/>
      <c r="J205" s="247"/>
      <c r="K205" s="247"/>
      <c r="L205" s="247"/>
      <c r="M205" s="247"/>
      <c r="N205" s="247"/>
      <c r="O205" s="247"/>
      <c r="P205" s="247"/>
      <c r="Q205" s="247"/>
      <c r="R205" s="247"/>
      <c r="S205" s="247"/>
      <c r="T205" s="247"/>
      <c r="U205" s="247"/>
    </row>
    <row r="206" spans="1:21" x14ac:dyDescent="0.25">
      <c r="A206" s="247"/>
      <c r="B206" s="247"/>
      <c r="C206" s="247"/>
      <c r="D206" s="247"/>
      <c r="E206" s="247"/>
      <c r="F206" s="288"/>
      <c r="G206" s="288"/>
      <c r="H206" s="288"/>
      <c r="I206" s="247"/>
      <c r="J206" s="247"/>
      <c r="K206" s="247"/>
      <c r="L206" s="247"/>
      <c r="M206" s="247"/>
      <c r="N206" s="247"/>
      <c r="O206" s="247"/>
      <c r="P206" s="247"/>
      <c r="Q206" s="247"/>
      <c r="R206" s="247"/>
      <c r="S206" s="247"/>
      <c r="T206" s="247"/>
      <c r="U206" s="247"/>
    </row>
    <row r="207" spans="1:21" x14ac:dyDescent="0.25">
      <c r="A207" s="247"/>
      <c r="B207" s="247"/>
      <c r="C207" s="247"/>
      <c r="D207" s="247"/>
      <c r="E207" s="247"/>
      <c r="F207" s="288"/>
      <c r="G207" s="288"/>
      <c r="H207" s="288"/>
      <c r="I207" s="247"/>
      <c r="J207" s="247"/>
      <c r="K207" s="247"/>
      <c r="L207" s="247"/>
      <c r="M207" s="247"/>
      <c r="N207" s="247"/>
      <c r="O207" s="247"/>
      <c r="P207" s="247"/>
      <c r="Q207" s="247"/>
      <c r="R207" s="247"/>
      <c r="S207" s="247"/>
      <c r="T207" s="247"/>
      <c r="U207" s="247"/>
    </row>
    <row r="208" spans="1:21" x14ac:dyDescent="0.25">
      <c r="A208" s="247"/>
      <c r="B208" s="247"/>
      <c r="C208" s="247"/>
      <c r="D208" s="247"/>
      <c r="E208" s="247"/>
      <c r="F208" s="288"/>
      <c r="G208" s="288"/>
      <c r="H208" s="288"/>
      <c r="I208" s="247"/>
      <c r="J208" s="247"/>
      <c r="K208" s="247"/>
      <c r="L208" s="247"/>
      <c r="M208" s="247"/>
      <c r="N208" s="247"/>
      <c r="O208" s="247"/>
      <c r="P208" s="247"/>
      <c r="Q208" s="247"/>
      <c r="R208" s="247"/>
      <c r="S208" s="247"/>
      <c r="T208" s="247"/>
      <c r="U208" s="247"/>
    </row>
    <row r="209" spans="1:21" x14ac:dyDescent="0.25">
      <c r="A209" s="247"/>
      <c r="B209" s="247"/>
      <c r="C209" s="247"/>
      <c r="D209" s="247"/>
      <c r="E209" s="247"/>
      <c r="F209" s="288"/>
      <c r="G209" s="288"/>
      <c r="H209" s="288"/>
      <c r="I209" s="247"/>
      <c r="J209" s="247"/>
      <c r="K209" s="247"/>
      <c r="L209" s="247"/>
      <c r="M209" s="247"/>
      <c r="N209" s="247"/>
      <c r="O209" s="247"/>
      <c r="P209" s="247"/>
      <c r="Q209" s="247"/>
      <c r="R209" s="247"/>
      <c r="S209" s="247"/>
      <c r="T209" s="247"/>
      <c r="U209" s="247"/>
    </row>
    <row r="210" spans="1:21" x14ac:dyDescent="0.25">
      <c r="A210" s="247"/>
      <c r="B210" s="247"/>
      <c r="C210" s="247"/>
      <c r="D210" s="247"/>
      <c r="E210" s="247"/>
      <c r="F210" s="288"/>
      <c r="G210" s="288"/>
      <c r="H210" s="288"/>
      <c r="I210" s="247"/>
      <c r="J210" s="247"/>
      <c r="K210" s="247"/>
      <c r="L210" s="247"/>
      <c r="M210" s="247"/>
      <c r="N210" s="247"/>
      <c r="O210" s="247"/>
      <c r="P210" s="247"/>
      <c r="Q210" s="247"/>
      <c r="R210" s="247"/>
      <c r="S210" s="247"/>
      <c r="T210" s="247"/>
      <c r="U210" s="247"/>
    </row>
    <row r="211" spans="1:21" x14ac:dyDescent="0.25">
      <c r="A211" s="247"/>
      <c r="B211" s="247"/>
      <c r="C211" s="247"/>
      <c r="D211" s="247"/>
      <c r="E211" s="247"/>
      <c r="F211" s="288"/>
      <c r="G211" s="288"/>
      <c r="H211" s="288"/>
      <c r="I211" s="247"/>
      <c r="J211" s="247"/>
      <c r="K211" s="247"/>
      <c r="L211" s="247"/>
      <c r="M211" s="247"/>
      <c r="N211" s="247"/>
      <c r="O211" s="247"/>
      <c r="P211" s="247"/>
      <c r="Q211" s="247"/>
      <c r="R211" s="247"/>
      <c r="S211" s="247"/>
      <c r="T211" s="247"/>
      <c r="U211" s="247"/>
    </row>
    <row r="212" spans="1:21" x14ac:dyDescent="0.25">
      <c r="A212" s="247"/>
      <c r="B212" s="247"/>
      <c r="C212" s="247"/>
      <c r="D212" s="247"/>
      <c r="E212" s="247"/>
      <c r="F212" s="288"/>
      <c r="G212" s="288"/>
      <c r="H212" s="288"/>
      <c r="I212" s="247"/>
      <c r="J212" s="247"/>
      <c r="K212" s="247"/>
      <c r="L212" s="247"/>
      <c r="M212" s="247"/>
      <c r="N212" s="247"/>
      <c r="O212" s="247"/>
      <c r="P212" s="247"/>
      <c r="Q212" s="247"/>
      <c r="R212" s="247"/>
      <c r="S212" s="247"/>
      <c r="T212" s="247"/>
      <c r="U212" s="247"/>
    </row>
    <row r="213" spans="1:21" x14ac:dyDescent="0.25">
      <c r="A213" s="247"/>
      <c r="B213" s="247"/>
      <c r="C213" s="247"/>
      <c r="D213" s="247"/>
      <c r="E213" s="247"/>
      <c r="F213" s="288"/>
      <c r="G213" s="288"/>
      <c r="H213" s="288"/>
      <c r="I213" s="247"/>
      <c r="J213" s="247"/>
      <c r="K213" s="247"/>
      <c r="L213" s="247"/>
      <c r="M213" s="247"/>
      <c r="N213" s="247"/>
      <c r="O213" s="247"/>
      <c r="P213" s="247"/>
      <c r="Q213" s="247"/>
      <c r="R213" s="247"/>
      <c r="S213" s="247"/>
      <c r="T213" s="247"/>
      <c r="U213" s="247"/>
    </row>
    <row r="214" spans="1:21" x14ac:dyDescent="0.25">
      <c r="A214" s="247"/>
      <c r="B214" s="247"/>
      <c r="C214" s="247"/>
      <c r="D214" s="247"/>
      <c r="E214" s="247"/>
      <c r="F214" s="288"/>
      <c r="G214" s="288"/>
      <c r="H214" s="288"/>
      <c r="I214" s="247"/>
      <c r="J214" s="247"/>
      <c r="K214" s="247"/>
      <c r="L214" s="247"/>
      <c r="M214" s="247"/>
      <c r="N214" s="247"/>
      <c r="O214" s="247"/>
      <c r="P214" s="247"/>
      <c r="Q214" s="247"/>
      <c r="R214" s="247"/>
      <c r="S214" s="247"/>
      <c r="T214" s="247"/>
      <c r="U214" s="247"/>
    </row>
    <row r="215" spans="1:21" x14ac:dyDescent="0.25">
      <c r="A215" s="247"/>
      <c r="B215" s="247"/>
      <c r="C215" s="247"/>
      <c r="D215" s="247"/>
      <c r="E215" s="247"/>
      <c r="F215" s="288"/>
      <c r="G215" s="288"/>
      <c r="H215" s="288"/>
      <c r="I215" s="247"/>
      <c r="J215" s="247"/>
      <c r="K215" s="247"/>
      <c r="L215" s="247"/>
      <c r="M215" s="247"/>
      <c r="N215" s="247"/>
      <c r="O215" s="247"/>
      <c r="P215" s="247"/>
      <c r="Q215" s="247"/>
      <c r="R215" s="247"/>
      <c r="S215" s="247"/>
      <c r="T215" s="247"/>
      <c r="U215" s="247"/>
    </row>
    <row r="216" spans="1:21" x14ac:dyDescent="0.25">
      <c r="A216" s="247"/>
      <c r="B216" s="247"/>
      <c r="C216" s="247"/>
      <c r="D216" s="247"/>
      <c r="E216" s="247"/>
      <c r="F216" s="288"/>
      <c r="G216" s="288"/>
      <c r="H216" s="288"/>
      <c r="I216" s="247"/>
      <c r="J216" s="247"/>
      <c r="K216" s="247"/>
      <c r="L216" s="247"/>
      <c r="M216" s="247"/>
      <c r="N216" s="247"/>
      <c r="O216" s="247"/>
      <c r="P216" s="247"/>
      <c r="Q216" s="247"/>
      <c r="R216" s="247"/>
      <c r="S216" s="247"/>
      <c r="T216" s="247"/>
      <c r="U216" s="247"/>
    </row>
    <row r="217" spans="1:21" x14ac:dyDescent="0.25">
      <c r="A217" s="247"/>
      <c r="B217" s="247"/>
      <c r="C217" s="247"/>
      <c r="D217" s="247"/>
      <c r="E217" s="247"/>
      <c r="F217" s="288"/>
      <c r="G217" s="288"/>
      <c r="H217" s="288"/>
      <c r="I217" s="247"/>
      <c r="J217" s="247"/>
      <c r="K217" s="247"/>
      <c r="L217" s="247"/>
      <c r="M217" s="247"/>
      <c r="N217" s="247"/>
      <c r="O217" s="247"/>
      <c r="P217" s="247"/>
      <c r="Q217" s="247"/>
      <c r="R217" s="247"/>
      <c r="S217" s="247"/>
      <c r="T217" s="247"/>
      <c r="U217" s="247"/>
    </row>
    <row r="218" spans="1:21" x14ac:dyDescent="0.25">
      <c r="A218" s="247"/>
      <c r="B218" s="247"/>
      <c r="C218" s="247"/>
      <c r="D218" s="247"/>
      <c r="E218" s="247"/>
      <c r="F218" s="288"/>
      <c r="G218" s="288"/>
      <c r="H218" s="288"/>
      <c r="I218" s="247"/>
      <c r="J218" s="247"/>
      <c r="K218" s="247"/>
      <c r="L218" s="247"/>
      <c r="M218" s="247"/>
      <c r="N218" s="247"/>
      <c r="O218" s="247"/>
      <c r="P218" s="247"/>
      <c r="Q218" s="247"/>
      <c r="R218" s="247"/>
      <c r="S218" s="247"/>
      <c r="T218" s="247"/>
      <c r="U218" s="247"/>
    </row>
    <row r="219" spans="1:21" x14ac:dyDescent="0.25">
      <c r="A219" s="247"/>
      <c r="B219" s="247"/>
      <c r="C219" s="247"/>
      <c r="D219" s="247"/>
      <c r="E219" s="247"/>
      <c r="F219" s="288"/>
      <c r="G219" s="288"/>
      <c r="H219" s="288"/>
      <c r="I219" s="247"/>
      <c r="J219" s="247"/>
      <c r="K219" s="247"/>
      <c r="L219" s="247"/>
      <c r="M219" s="247"/>
      <c r="N219" s="247"/>
      <c r="O219" s="247"/>
      <c r="P219" s="247"/>
      <c r="Q219" s="247"/>
      <c r="R219" s="247"/>
      <c r="S219" s="247"/>
      <c r="T219" s="247"/>
      <c r="U219" s="247"/>
    </row>
    <row r="220" spans="1:21" x14ac:dyDescent="0.25">
      <c r="A220" s="247"/>
      <c r="B220" s="247"/>
      <c r="C220" s="247"/>
      <c r="D220" s="247"/>
      <c r="E220" s="247"/>
      <c r="F220" s="288"/>
      <c r="G220" s="288"/>
      <c r="H220" s="288"/>
      <c r="I220" s="247"/>
      <c r="J220" s="247"/>
      <c r="K220" s="247"/>
      <c r="L220" s="247"/>
      <c r="M220" s="247"/>
      <c r="N220" s="247"/>
      <c r="O220" s="247"/>
      <c r="P220" s="247"/>
      <c r="Q220" s="247"/>
      <c r="R220" s="247"/>
      <c r="S220" s="247"/>
      <c r="T220" s="247"/>
      <c r="U220" s="247"/>
    </row>
    <row r="221" spans="1:21" x14ac:dyDescent="0.25">
      <c r="A221" s="247"/>
      <c r="B221" s="247"/>
      <c r="C221" s="247"/>
      <c r="D221" s="247"/>
      <c r="E221" s="247"/>
      <c r="F221" s="288"/>
      <c r="G221" s="288"/>
      <c r="H221" s="288"/>
      <c r="I221" s="247"/>
      <c r="J221" s="247"/>
      <c r="K221" s="247"/>
      <c r="L221" s="247"/>
      <c r="M221" s="247"/>
      <c r="N221" s="247"/>
      <c r="O221" s="247"/>
      <c r="P221" s="247"/>
      <c r="Q221" s="247"/>
      <c r="R221" s="247"/>
      <c r="S221" s="247"/>
      <c r="T221" s="247"/>
      <c r="U221" s="247"/>
    </row>
    <row r="222" spans="1:21" x14ac:dyDescent="0.25">
      <c r="A222" s="247"/>
      <c r="B222" s="247"/>
      <c r="C222" s="247"/>
      <c r="D222" s="247"/>
      <c r="E222" s="247"/>
      <c r="F222" s="288"/>
      <c r="G222" s="288"/>
      <c r="H222" s="288"/>
      <c r="I222" s="247"/>
      <c r="J222" s="247"/>
      <c r="K222" s="247"/>
      <c r="L222" s="247"/>
      <c r="M222" s="247"/>
      <c r="N222" s="247"/>
      <c r="O222" s="247"/>
      <c r="P222" s="247"/>
      <c r="Q222" s="247"/>
      <c r="R222" s="247"/>
      <c r="S222" s="247"/>
      <c r="T222" s="247"/>
      <c r="U222" s="247"/>
    </row>
    <row r="223" spans="1:21" x14ac:dyDescent="0.25">
      <c r="A223" s="247"/>
      <c r="B223" s="247"/>
      <c r="C223" s="247"/>
      <c r="D223" s="247"/>
      <c r="E223" s="247"/>
      <c r="F223" s="288"/>
      <c r="G223" s="288"/>
      <c r="H223" s="288"/>
      <c r="I223" s="247"/>
      <c r="J223" s="247"/>
      <c r="K223" s="247"/>
      <c r="L223" s="247"/>
      <c r="M223" s="247"/>
      <c r="N223" s="247"/>
      <c r="O223" s="247"/>
      <c r="P223" s="247"/>
      <c r="Q223" s="247"/>
      <c r="R223" s="247"/>
      <c r="S223" s="247"/>
      <c r="T223" s="247"/>
      <c r="U223" s="247"/>
    </row>
    <row r="224" spans="1:21" x14ac:dyDescent="0.25">
      <c r="A224" s="247"/>
      <c r="B224" s="247"/>
      <c r="C224" s="247"/>
      <c r="D224" s="247"/>
      <c r="E224" s="247"/>
      <c r="F224" s="288"/>
      <c r="G224" s="288"/>
      <c r="H224" s="288"/>
      <c r="I224" s="247"/>
      <c r="J224" s="247"/>
      <c r="K224" s="247"/>
      <c r="L224" s="247"/>
      <c r="M224" s="247"/>
      <c r="N224" s="247"/>
      <c r="O224" s="247"/>
      <c r="P224" s="247"/>
      <c r="Q224" s="247"/>
      <c r="R224" s="247"/>
      <c r="S224" s="247"/>
      <c r="T224" s="247"/>
      <c r="U224" s="247"/>
    </row>
    <row r="225" spans="1:21" x14ac:dyDescent="0.25">
      <c r="A225" s="247"/>
      <c r="B225" s="247"/>
      <c r="C225" s="247"/>
      <c r="D225" s="247"/>
      <c r="E225" s="247"/>
      <c r="F225" s="288"/>
      <c r="G225" s="288"/>
      <c r="H225" s="288"/>
      <c r="I225" s="247"/>
      <c r="J225" s="247"/>
      <c r="K225" s="247"/>
      <c r="L225" s="247"/>
      <c r="M225" s="247"/>
      <c r="N225" s="247"/>
      <c r="O225" s="247"/>
      <c r="P225" s="247"/>
      <c r="Q225" s="247"/>
      <c r="R225" s="247"/>
      <c r="S225" s="247"/>
      <c r="T225" s="247"/>
      <c r="U225" s="247"/>
    </row>
    <row r="226" spans="1:21" x14ac:dyDescent="0.25">
      <c r="A226" s="247"/>
      <c r="B226" s="247"/>
      <c r="C226" s="247"/>
      <c r="D226" s="247"/>
      <c r="E226" s="247"/>
      <c r="F226" s="288"/>
      <c r="G226" s="288"/>
      <c r="H226" s="288"/>
      <c r="I226" s="247"/>
      <c r="J226" s="247"/>
      <c r="K226" s="247"/>
      <c r="L226" s="247"/>
      <c r="M226" s="247"/>
      <c r="N226" s="247"/>
      <c r="O226" s="247"/>
      <c r="P226" s="247"/>
      <c r="Q226" s="247"/>
      <c r="R226" s="247"/>
      <c r="S226" s="247"/>
      <c r="T226" s="247"/>
      <c r="U226" s="247"/>
    </row>
    <row r="227" spans="1:21" x14ac:dyDescent="0.25">
      <c r="A227" s="247"/>
      <c r="B227" s="247"/>
      <c r="C227" s="247"/>
      <c r="D227" s="247"/>
      <c r="E227" s="247"/>
      <c r="F227" s="288"/>
      <c r="G227" s="288"/>
      <c r="H227" s="288"/>
      <c r="I227" s="247"/>
      <c r="J227" s="247"/>
      <c r="K227" s="247"/>
      <c r="L227" s="247"/>
      <c r="M227" s="247"/>
      <c r="N227" s="247"/>
      <c r="O227" s="247"/>
      <c r="P227" s="247"/>
      <c r="Q227" s="247"/>
      <c r="R227" s="247"/>
      <c r="S227" s="247"/>
      <c r="T227" s="247"/>
      <c r="U227" s="247"/>
    </row>
    <row r="228" spans="1:21" x14ac:dyDescent="0.25">
      <c r="A228" s="247"/>
      <c r="B228" s="247"/>
      <c r="C228" s="247"/>
      <c r="D228" s="247"/>
      <c r="E228" s="247"/>
      <c r="F228" s="288"/>
      <c r="G228" s="288"/>
      <c r="H228" s="288"/>
      <c r="I228" s="247"/>
      <c r="J228" s="247"/>
      <c r="K228" s="247"/>
      <c r="L228" s="247"/>
      <c r="M228" s="247"/>
      <c r="N228" s="247"/>
      <c r="O228" s="247"/>
      <c r="P228" s="247"/>
      <c r="Q228" s="247"/>
      <c r="R228" s="247"/>
      <c r="S228" s="247"/>
      <c r="T228" s="247"/>
      <c r="U228" s="247"/>
    </row>
    <row r="229" spans="1:21" x14ac:dyDescent="0.25">
      <c r="A229" s="247"/>
      <c r="B229" s="247"/>
      <c r="C229" s="247"/>
      <c r="D229" s="247"/>
      <c r="E229" s="247"/>
      <c r="F229" s="288"/>
      <c r="G229" s="288"/>
      <c r="H229" s="288"/>
      <c r="I229" s="247"/>
      <c r="J229" s="247"/>
      <c r="K229" s="247"/>
      <c r="L229" s="247"/>
      <c r="M229" s="247"/>
      <c r="N229" s="247"/>
      <c r="O229" s="247"/>
      <c r="P229" s="247"/>
      <c r="Q229" s="247"/>
      <c r="R229" s="247"/>
      <c r="S229" s="247"/>
      <c r="T229" s="247"/>
      <c r="U229" s="247"/>
    </row>
    <row r="230" spans="1:21" x14ac:dyDescent="0.25">
      <c r="A230" s="247"/>
      <c r="B230" s="247"/>
      <c r="C230" s="247"/>
      <c r="D230" s="247"/>
      <c r="E230" s="247"/>
      <c r="F230" s="288"/>
      <c r="G230" s="288"/>
      <c r="H230" s="288"/>
      <c r="I230" s="247"/>
      <c r="J230" s="247"/>
      <c r="K230" s="247"/>
      <c r="L230" s="247"/>
      <c r="M230" s="247"/>
      <c r="N230" s="247"/>
      <c r="O230" s="247"/>
      <c r="P230" s="247"/>
      <c r="Q230" s="247"/>
      <c r="R230" s="247"/>
      <c r="S230" s="247"/>
      <c r="T230" s="247"/>
      <c r="U230" s="247"/>
    </row>
    <row r="231" spans="1:21" x14ac:dyDescent="0.25">
      <c r="A231" s="247"/>
      <c r="B231" s="247"/>
      <c r="C231" s="247"/>
      <c r="D231" s="247"/>
      <c r="E231" s="247"/>
      <c r="F231" s="288"/>
      <c r="G231" s="288"/>
      <c r="H231" s="288"/>
      <c r="I231" s="247"/>
      <c r="J231" s="247"/>
      <c r="K231" s="247"/>
      <c r="L231" s="247"/>
      <c r="M231" s="247"/>
      <c r="N231" s="247"/>
      <c r="O231" s="247"/>
      <c r="P231" s="247"/>
      <c r="Q231" s="247"/>
      <c r="R231" s="247"/>
      <c r="S231" s="247"/>
      <c r="T231" s="247"/>
      <c r="U231" s="247"/>
    </row>
    <row r="232" spans="1:21" x14ac:dyDescent="0.25">
      <c r="A232" s="247"/>
      <c r="B232" s="247"/>
      <c r="C232" s="247"/>
      <c r="D232" s="247"/>
      <c r="E232" s="247"/>
      <c r="F232" s="288"/>
      <c r="G232" s="288"/>
      <c r="H232" s="288"/>
      <c r="I232" s="247"/>
      <c r="J232" s="247"/>
      <c r="K232" s="247"/>
      <c r="L232" s="247"/>
      <c r="M232" s="247"/>
      <c r="N232" s="247"/>
      <c r="O232" s="247"/>
      <c r="P232" s="247"/>
      <c r="Q232" s="247"/>
      <c r="R232" s="247"/>
      <c r="S232" s="247"/>
      <c r="T232" s="247"/>
      <c r="U232" s="247"/>
    </row>
    <row r="233" spans="1:21" x14ac:dyDescent="0.25">
      <c r="A233" s="247"/>
      <c r="B233" s="247"/>
      <c r="C233" s="247"/>
      <c r="D233" s="247"/>
      <c r="E233" s="247"/>
      <c r="F233" s="288"/>
      <c r="G233" s="288"/>
      <c r="H233" s="288"/>
      <c r="I233" s="247"/>
      <c r="J233" s="247"/>
      <c r="K233" s="247"/>
      <c r="L233" s="247"/>
      <c r="M233" s="247"/>
      <c r="N233" s="247"/>
      <c r="O233" s="247"/>
      <c r="P233" s="247"/>
      <c r="Q233" s="247"/>
      <c r="R233" s="247"/>
      <c r="S233" s="247"/>
      <c r="T233" s="247"/>
      <c r="U233" s="247"/>
    </row>
    <row r="234" spans="1:21" x14ac:dyDescent="0.25">
      <c r="A234" s="247"/>
      <c r="B234" s="247"/>
      <c r="C234" s="247"/>
      <c r="D234" s="247"/>
      <c r="E234" s="247"/>
      <c r="F234" s="288"/>
      <c r="G234" s="288"/>
      <c r="H234" s="288"/>
      <c r="I234" s="247"/>
      <c r="J234" s="247"/>
      <c r="K234" s="247"/>
      <c r="L234" s="247"/>
      <c r="M234" s="247"/>
      <c r="N234" s="247"/>
      <c r="O234" s="247"/>
      <c r="P234" s="247"/>
      <c r="Q234" s="247"/>
      <c r="R234" s="247"/>
      <c r="S234" s="247"/>
      <c r="T234" s="247"/>
      <c r="U234" s="247"/>
    </row>
    <row r="235" spans="1:21" x14ac:dyDescent="0.25">
      <c r="A235" s="247"/>
      <c r="B235" s="247"/>
      <c r="C235" s="247"/>
      <c r="D235" s="247"/>
      <c r="E235" s="247"/>
      <c r="F235" s="288"/>
      <c r="G235" s="288"/>
      <c r="H235" s="288"/>
      <c r="I235" s="247"/>
      <c r="J235" s="247"/>
      <c r="K235" s="247"/>
      <c r="L235" s="247"/>
      <c r="M235" s="247"/>
      <c r="N235" s="247"/>
      <c r="O235" s="247"/>
      <c r="P235" s="247"/>
      <c r="Q235" s="247"/>
      <c r="R235" s="247"/>
      <c r="S235" s="247"/>
      <c r="T235" s="247"/>
      <c r="U235" s="247"/>
    </row>
    <row r="236" spans="1:21" x14ac:dyDescent="0.25">
      <c r="A236" s="247"/>
      <c r="B236" s="247"/>
      <c r="C236" s="247"/>
      <c r="D236" s="247"/>
      <c r="E236" s="247"/>
      <c r="F236" s="288"/>
      <c r="G236" s="288"/>
      <c r="H236" s="288"/>
      <c r="I236" s="247"/>
      <c r="J236" s="247"/>
      <c r="K236" s="247"/>
      <c r="L236" s="247"/>
      <c r="M236" s="247"/>
      <c r="N236" s="247"/>
      <c r="O236" s="247"/>
      <c r="P236" s="247"/>
      <c r="Q236" s="247"/>
      <c r="R236" s="247"/>
      <c r="S236" s="247"/>
      <c r="T236" s="247"/>
      <c r="U236" s="247"/>
    </row>
    <row r="237" spans="1:21" x14ac:dyDescent="0.25">
      <c r="A237" s="247"/>
      <c r="B237" s="247"/>
      <c r="C237" s="247"/>
      <c r="D237" s="247"/>
      <c r="E237" s="247"/>
      <c r="F237" s="288"/>
      <c r="G237" s="288"/>
      <c r="H237" s="288"/>
      <c r="I237" s="247"/>
      <c r="J237" s="247"/>
      <c r="K237" s="247"/>
      <c r="L237" s="247"/>
      <c r="M237" s="247"/>
      <c r="N237" s="247"/>
      <c r="O237" s="247"/>
      <c r="P237" s="247"/>
      <c r="Q237" s="247"/>
      <c r="R237" s="247"/>
      <c r="S237" s="247"/>
      <c r="T237" s="247"/>
      <c r="U237" s="247"/>
    </row>
    <row r="238" spans="1:21" x14ac:dyDescent="0.25">
      <c r="A238" s="247"/>
      <c r="B238" s="247"/>
      <c r="C238" s="247"/>
      <c r="D238" s="247"/>
      <c r="E238" s="247"/>
      <c r="F238" s="288"/>
      <c r="G238" s="288"/>
      <c r="H238" s="288"/>
      <c r="I238" s="247"/>
      <c r="J238" s="247"/>
      <c r="K238" s="247"/>
      <c r="L238" s="247"/>
      <c r="M238" s="247"/>
      <c r="N238" s="247"/>
      <c r="O238" s="247"/>
      <c r="P238" s="247"/>
      <c r="Q238" s="247"/>
      <c r="R238" s="247"/>
      <c r="S238" s="247"/>
      <c r="T238" s="247"/>
      <c r="U238" s="247"/>
    </row>
    <row r="239" spans="1:21" x14ac:dyDescent="0.25">
      <c r="A239" s="247"/>
      <c r="B239" s="247"/>
      <c r="C239" s="247"/>
      <c r="D239" s="247"/>
      <c r="E239" s="247"/>
      <c r="F239" s="288"/>
      <c r="G239" s="288"/>
      <c r="H239" s="288"/>
      <c r="I239" s="247"/>
      <c r="J239" s="247"/>
      <c r="K239" s="247"/>
      <c r="L239" s="247"/>
      <c r="M239" s="247"/>
      <c r="N239" s="247"/>
      <c r="O239" s="247"/>
      <c r="P239" s="247"/>
      <c r="Q239" s="247"/>
      <c r="R239" s="247"/>
      <c r="S239" s="247"/>
      <c r="T239" s="247"/>
      <c r="U239" s="247"/>
    </row>
    <row r="240" spans="1:21" x14ac:dyDescent="0.25">
      <c r="A240" s="247"/>
      <c r="B240" s="247"/>
      <c r="C240" s="247"/>
      <c r="D240" s="247"/>
      <c r="E240" s="247"/>
      <c r="F240" s="288"/>
      <c r="G240" s="288"/>
      <c r="H240" s="288"/>
      <c r="I240" s="247"/>
      <c r="J240" s="247"/>
      <c r="K240" s="247"/>
      <c r="L240" s="247"/>
      <c r="M240" s="247"/>
      <c r="N240" s="247"/>
      <c r="O240" s="247"/>
      <c r="P240" s="247"/>
      <c r="Q240" s="247"/>
      <c r="R240" s="247"/>
      <c r="S240" s="247"/>
      <c r="T240" s="247"/>
      <c r="U240" s="247"/>
    </row>
    <row r="241" spans="1:21" x14ac:dyDescent="0.25">
      <c r="A241" s="247"/>
      <c r="B241" s="247"/>
      <c r="C241" s="247"/>
      <c r="D241" s="247"/>
      <c r="E241" s="247"/>
      <c r="F241" s="288"/>
      <c r="G241" s="288"/>
      <c r="H241" s="288"/>
      <c r="I241" s="247"/>
      <c r="J241" s="247"/>
      <c r="K241" s="247"/>
      <c r="L241" s="247"/>
      <c r="M241" s="247"/>
      <c r="N241" s="247"/>
      <c r="O241" s="247"/>
      <c r="P241" s="247"/>
      <c r="Q241" s="247"/>
      <c r="R241" s="247"/>
      <c r="S241" s="247"/>
      <c r="T241" s="247"/>
      <c r="U241" s="247"/>
    </row>
    <row r="242" spans="1:21" x14ac:dyDescent="0.25">
      <c r="A242" s="247"/>
      <c r="B242" s="247"/>
      <c r="C242" s="247"/>
      <c r="D242" s="247"/>
      <c r="E242" s="247"/>
      <c r="F242" s="288"/>
      <c r="G242" s="288"/>
      <c r="H242" s="288"/>
      <c r="I242" s="247"/>
      <c r="J242" s="247"/>
      <c r="K242" s="247"/>
      <c r="L242" s="247"/>
      <c r="M242" s="247"/>
      <c r="N242" s="247"/>
      <c r="O242" s="247"/>
      <c r="P242" s="247"/>
      <c r="Q242" s="247"/>
      <c r="R242" s="247"/>
      <c r="S242" s="247"/>
      <c r="T242" s="247"/>
      <c r="U242" s="247"/>
    </row>
    <row r="243" spans="1:21" x14ac:dyDescent="0.25">
      <c r="A243" s="247"/>
      <c r="B243" s="247"/>
      <c r="C243" s="247"/>
      <c r="D243" s="247"/>
      <c r="E243" s="247"/>
      <c r="F243" s="288"/>
      <c r="G243" s="288"/>
      <c r="H243" s="288"/>
      <c r="I243" s="247"/>
      <c r="J243" s="247"/>
      <c r="K243" s="247"/>
      <c r="L243" s="247"/>
      <c r="M243" s="247"/>
      <c r="N243" s="247"/>
      <c r="O243" s="247"/>
      <c r="P243" s="247"/>
      <c r="Q243" s="247"/>
      <c r="R243" s="247"/>
      <c r="S243" s="247"/>
      <c r="T243" s="247"/>
      <c r="U243" s="247"/>
    </row>
    <row r="244" spans="1:21" x14ac:dyDescent="0.25">
      <c r="A244" s="247"/>
      <c r="B244" s="247"/>
      <c r="C244" s="247"/>
      <c r="D244" s="247"/>
      <c r="E244" s="247"/>
      <c r="F244" s="288"/>
      <c r="G244" s="288"/>
      <c r="H244" s="288"/>
      <c r="I244" s="247"/>
      <c r="J244" s="247"/>
      <c r="K244" s="247"/>
      <c r="L244" s="247"/>
      <c r="M244" s="247"/>
      <c r="N244" s="247"/>
      <c r="O244" s="247"/>
      <c r="P244" s="247"/>
      <c r="Q244" s="247"/>
      <c r="R244" s="247"/>
      <c r="S244" s="247"/>
      <c r="T244" s="247"/>
      <c r="U244" s="247"/>
    </row>
    <row r="245" spans="1:21" x14ac:dyDescent="0.25">
      <c r="A245" s="247"/>
      <c r="B245" s="247"/>
      <c r="C245" s="247"/>
      <c r="D245" s="247"/>
      <c r="E245" s="247"/>
      <c r="F245" s="288"/>
      <c r="G245" s="288"/>
      <c r="H245" s="288"/>
      <c r="I245" s="247"/>
      <c r="J245" s="247"/>
      <c r="K245" s="247"/>
      <c r="L245" s="247"/>
      <c r="M245" s="247"/>
      <c r="N245" s="247"/>
      <c r="O245" s="247"/>
      <c r="P245" s="247"/>
      <c r="Q245" s="247"/>
      <c r="R245" s="247"/>
      <c r="S245" s="247"/>
      <c r="T245" s="247"/>
      <c r="U245" s="247"/>
    </row>
    <row r="246" spans="1:21" x14ac:dyDescent="0.25">
      <c r="A246" s="247"/>
      <c r="B246" s="247"/>
      <c r="C246" s="247"/>
      <c r="D246" s="247"/>
      <c r="E246" s="247"/>
      <c r="F246" s="288"/>
      <c r="G246" s="288"/>
      <c r="H246" s="288"/>
      <c r="I246" s="247"/>
      <c r="J246" s="247"/>
      <c r="K246" s="247"/>
      <c r="L246" s="247"/>
      <c r="M246" s="247"/>
      <c r="N246" s="247"/>
      <c r="O246" s="247"/>
      <c r="P246" s="247"/>
      <c r="Q246" s="247"/>
      <c r="R246" s="247"/>
      <c r="S246" s="247"/>
      <c r="T246" s="247"/>
      <c r="U246" s="247"/>
    </row>
    <row r="247" spans="1:21" x14ac:dyDescent="0.25">
      <c r="A247" s="247"/>
      <c r="B247" s="247"/>
      <c r="C247" s="247"/>
      <c r="D247" s="247"/>
      <c r="E247" s="247"/>
      <c r="F247" s="288"/>
      <c r="G247" s="288"/>
      <c r="H247" s="288"/>
      <c r="I247" s="247"/>
      <c r="J247" s="247"/>
      <c r="K247" s="247"/>
      <c r="L247" s="247"/>
      <c r="M247" s="247"/>
      <c r="N247" s="247"/>
      <c r="O247" s="247"/>
      <c r="P247" s="247"/>
      <c r="Q247" s="247"/>
      <c r="R247" s="247"/>
      <c r="S247" s="247"/>
      <c r="T247" s="247"/>
      <c r="U247" s="247"/>
    </row>
    <row r="248" spans="1:21" x14ac:dyDescent="0.25">
      <c r="A248" s="247"/>
      <c r="B248" s="247"/>
      <c r="C248" s="247"/>
      <c r="D248" s="247"/>
      <c r="E248" s="247"/>
      <c r="F248" s="288"/>
      <c r="G248" s="288"/>
      <c r="H248" s="288"/>
      <c r="I248" s="247"/>
      <c r="J248" s="247"/>
      <c r="K248" s="247"/>
      <c r="L248" s="247"/>
      <c r="M248" s="247"/>
      <c r="N248" s="247"/>
      <c r="O248" s="247"/>
      <c r="P248" s="247"/>
      <c r="Q248" s="247"/>
      <c r="R248" s="247"/>
      <c r="S248" s="247"/>
      <c r="T248" s="247"/>
      <c r="U248" s="247"/>
    </row>
    <row r="249" spans="1:21" x14ac:dyDescent="0.25">
      <c r="A249" s="247"/>
      <c r="B249" s="247"/>
      <c r="C249" s="247"/>
      <c r="D249" s="247"/>
      <c r="E249" s="247"/>
      <c r="F249" s="288"/>
      <c r="G249" s="288"/>
      <c r="H249" s="288"/>
      <c r="I249" s="247"/>
      <c r="J249" s="247"/>
      <c r="K249" s="247"/>
      <c r="L249" s="247"/>
      <c r="M249" s="247"/>
      <c r="N249" s="247"/>
      <c r="O249" s="247"/>
      <c r="P249" s="247"/>
      <c r="Q249" s="247"/>
      <c r="R249" s="247"/>
      <c r="S249" s="247"/>
      <c r="T249" s="247"/>
      <c r="U249" s="247"/>
    </row>
    <row r="250" spans="1:21" x14ac:dyDescent="0.25">
      <c r="A250" s="247"/>
      <c r="B250" s="247"/>
      <c r="C250" s="247"/>
      <c r="D250" s="247"/>
      <c r="E250" s="247"/>
      <c r="F250" s="288"/>
      <c r="G250" s="288"/>
      <c r="H250" s="288"/>
      <c r="I250" s="247"/>
      <c r="J250" s="247"/>
      <c r="K250" s="247"/>
      <c r="L250" s="247"/>
      <c r="M250" s="247"/>
      <c r="N250" s="247"/>
      <c r="O250" s="247"/>
      <c r="P250" s="247"/>
      <c r="Q250" s="247"/>
      <c r="R250" s="247"/>
      <c r="S250" s="247"/>
      <c r="T250" s="247"/>
      <c r="U250" s="247"/>
    </row>
    <row r="251" spans="1:21" x14ac:dyDescent="0.25">
      <c r="A251" s="247"/>
      <c r="B251" s="247"/>
      <c r="C251" s="247"/>
      <c r="D251" s="247"/>
      <c r="E251" s="247"/>
      <c r="F251" s="288"/>
      <c r="G251" s="288"/>
      <c r="H251" s="288"/>
      <c r="I251" s="247"/>
      <c r="J251" s="247"/>
      <c r="K251" s="247"/>
      <c r="L251" s="247"/>
      <c r="M251" s="247"/>
      <c r="N251" s="247"/>
      <c r="O251" s="247"/>
      <c r="P251" s="247"/>
      <c r="Q251" s="247"/>
      <c r="R251" s="247"/>
      <c r="S251" s="247"/>
      <c r="T251" s="247"/>
      <c r="U251" s="247"/>
    </row>
    <row r="252" spans="1:21" x14ac:dyDescent="0.25">
      <c r="A252" s="247"/>
      <c r="B252" s="247"/>
      <c r="C252" s="247"/>
      <c r="D252" s="247"/>
      <c r="E252" s="247"/>
      <c r="F252" s="288"/>
      <c r="G252" s="288"/>
      <c r="H252" s="288"/>
      <c r="I252" s="247"/>
      <c r="J252" s="247"/>
      <c r="K252" s="247"/>
      <c r="L252" s="247"/>
      <c r="M252" s="247"/>
      <c r="N252" s="247"/>
      <c r="O252" s="247"/>
      <c r="P252" s="247"/>
      <c r="Q252" s="247"/>
      <c r="R252" s="247"/>
      <c r="S252" s="247"/>
      <c r="T252" s="247"/>
      <c r="U252" s="247"/>
    </row>
    <row r="253" spans="1:21" x14ac:dyDescent="0.25">
      <c r="A253" s="247"/>
      <c r="B253" s="247"/>
      <c r="C253" s="247"/>
      <c r="D253" s="247"/>
      <c r="E253" s="247"/>
      <c r="F253" s="288"/>
      <c r="G253" s="288"/>
      <c r="H253" s="288"/>
      <c r="I253" s="247"/>
      <c r="J253" s="247"/>
      <c r="K253" s="247"/>
      <c r="L253" s="247"/>
      <c r="M253" s="247"/>
      <c r="N253" s="247"/>
      <c r="O253" s="247"/>
      <c r="P253" s="247"/>
      <c r="Q253" s="247"/>
      <c r="R253" s="247"/>
      <c r="S253" s="247"/>
      <c r="T253" s="247"/>
      <c r="U253" s="247"/>
    </row>
    <row r="254" spans="1:21" x14ac:dyDescent="0.25">
      <c r="A254" s="247"/>
      <c r="B254" s="247"/>
      <c r="C254" s="247"/>
      <c r="D254" s="247"/>
      <c r="E254" s="247"/>
      <c r="F254" s="288"/>
      <c r="G254" s="288"/>
      <c r="H254" s="288"/>
      <c r="I254" s="247"/>
      <c r="J254" s="247"/>
      <c r="K254" s="247"/>
      <c r="L254" s="247"/>
      <c r="M254" s="247"/>
      <c r="N254" s="247"/>
      <c r="O254" s="247"/>
      <c r="P254" s="247"/>
      <c r="Q254" s="247"/>
      <c r="R254" s="247"/>
      <c r="S254" s="247"/>
      <c r="T254" s="247"/>
      <c r="U254" s="247"/>
    </row>
    <row r="255" spans="1:21" x14ac:dyDescent="0.25">
      <c r="A255" s="247"/>
      <c r="B255" s="247"/>
      <c r="C255" s="247"/>
      <c r="D255" s="247"/>
      <c r="E255" s="247"/>
      <c r="F255" s="288"/>
      <c r="G255" s="288"/>
      <c r="H255" s="288"/>
      <c r="I255" s="247"/>
      <c r="J255" s="247"/>
      <c r="K255" s="247"/>
      <c r="L255" s="247"/>
      <c r="M255" s="247"/>
      <c r="N255" s="247"/>
      <c r="O255" s="247"/>
      <c r="P255" s="247"/>
      <c r="Q255" s="247"/>
      <c r="R255" s="247"/>
      <c r="S255" s="247"/>
      <c r="T255" s="247"/>
      <c r="U255" s="247"/>
    </row>
    <row r="256" spans="1:21" x14ac:dyDescent="0.25">
      <c r="A256" s="247"/>
      <c r="B256" s="247"/>
      <c r="C256" s="247"/>
      <c r="D256" s="247"/>
      <c r="E256" s="247"/>
      <c r="F256" s="288"/>
      <c r="G256" s="288"/>
      <c r="H256" s="288"/>
      <c r="I256" s="247"/>
      <c r="J256" s="247"/>
      <c r="K256" s="247"/>
      <c r="L256" s="247"/>
      <c r="M256" s="247"/>
      <c r="N256" s="247"/>
      <c r="O256" s="247"/>
      <c r="P256" s="247"/>
      <c r="Q256" s="247"/>
      <c r="R256" s="247"/>
      <c r="S256" s="247"/>
      <c r="T256" s="247"/>
      <c r="U256" s="247"/>
    </row>
    <row r="257" spans="1:21" x14ac:dyDescent="0.25">
      <c r="A257" s="247"/>
      <c r="B257" s="247"/>
      <c r="C257" s="247"/>
      <c r="D257" s="247"/>
      <c r="E257" s="247"/>
      <c r="F257" s="288"/>
      <c r="G257" s="288"/>
      <c r="H257" s="288"/>
      <c r="I257" s="247"/>
      <c r="J257" s="247"/>
      <c r="K257" s="247"/>
      <c r="L257" s="247"/>
      <c r="M257" s="247"/>
      <c r="N257" s="247"/>
      <c r="O257" s="247"/>
      <c r="P257" s="247"/>
      <c r="Q257" s="247"/>
      <c r="R257" s="247"/>
      <c r="S257" s="247"/>
      <c r="T257" s="247"/>
      <c r="U257" s="247"/>
    </row>
    <row r="258" spans="1:21" x14ac:dyDescent="0.25">
      <c r="A258" s="247"/>
      <c r="B258" s="247"/>
      <c r="C258" s="247"/>
      <c r="D258" s="247"/>
      <c r="E258" s="247"/>
      <c r="F258" s="288"/>
      <c r="G258" s="288"/>
      <c r="H258" s="288"/>
      <c r="I258" s="247"/>
      <c r="J258" s="247"/>
      <c r="K258" s="247"/>
      <c r="L258" s="247"/>
      <c r="M258" s="247"/>
      <c r="N258" s="247"/>
      <c r="O258" s="247"/>
      <c r="P258" s="247"/>
      <c r="Q258" s="247"/>
      <c r="R258" s="247"/>
      <c r="S258" s="247"/>
      <c r="T258" s="247"/>
      <c r="U258" s="247"/>
    </row>
    <row r="259" spans="1:21" x14ac:dyDescent="0.25">
      <c r="A259" s="247"/>
      <c r="B259" s="247"/>
      <c r="C259" s="247"/>
      <c r="D259" s="247"/>
      <c r="E259" s="247"/>
      <c r="F259" s="288"/>
      <c r="G259" s="288"/>
      <c r="H259" s="288"/>
      <c r="I259" s="247"/>
      <c r="J259" s="247"/>
      <c r="K259" s="247"/>
      <c r="L259" s="247"/>
      <c r="M259" s="247"/>
      <c r="N259" s="247"/>
      <c r="O259" s="247"/>
      <c r="P259" s="247"/>
      <c r="Q259" s="247"/>
      <c r="R259" s="247"/>
      <c r="S259" s="247"/>
      <c r="T259" s="247"/>
      <c r="U259" s="247"/>
    </row>
    <row r="260" spans="1:21" x14ac:dyDescent="0.25">
      <c r="A260" s="247"/>
      <c r="B260" s="247"/>
      <c r="C260" s="247"/>
      <c r="D260" s="247"/>
      <c r="E260" s="247"/>
      <c r="F260" s="288"/>
      <c r="G260" s="288"/>
      <c r="H260" s="288"/>
      <c r="I260" s="247"/>
      <c r="J260" s="247"/>
      <c r="K260" s="247"/>
      <c r="L260" s="247"/>
      <c r="M260" s="247"/>
      <c r="N260" s="247"/>
      <c r="O260" s="247"/>
      <c r="P260" s="247"/>
      <c r="Q260" s="247"/>
      <c r="R260" s="247"/>
      <c r="S260" s="247"/>
      <c r="T260" s="247"/>
      <c r="U260" s="247"/>
    </row>
    <row r="261" spans="1:21" x14ac:dyDescent="0.25">
      <c r="A261" s="247"/>
      <c r="B261" s="247"/>
      <c r="C261" s="247"/>
      <c r="D261" s="247"/>
      <c r="E261" s="247"/>
      <c r="F261" s="288"/>
      <c r="G261" s="288"/>
      <c r="H261" s="288"/>
      <c r="I261" s="247"/>
      <c r="J261" s="247"/>
      <c r="K261" s="247"/>
      <c r="L261" s="247"/>
      <c r="M261" s="247"/>
      <c r="N261" s="247"/>
      <c r="O261" s="247"/>
      <c r="P261" s="247"/>
      <c r="Q261" s="247"/>
      <c r="R261" s="247"/>
      <c r="S261" s="247"/>
      <c r="T261" s="247"/>
      <c r="U261" s="247"/>
    </row>
    <row r="262" spans="1:21" x14ac:dyDescent="0.25">
      <c r="A262" s="247"/>
      <c r="B262" s="247"/>
      <c r="C262" s="247"/>
      <c r="D262" s="247"/>
      <c r="E262" s="247"/>
      <c r="F262" s="288"/>
      <c r="G262" s="288"/>
      <c r="H262" s="288"/>
      <c r="I262" s="247"/>
      <c r="J262" s="247"/>
      <c r="K262" s="247"/>
      <c r="L262" s="247"/>
      <c r="M262" s="247"/>
      <c r="N262" s="247"/>
      <c r="O262" s="247"/>
      <c r="P262" s="247"/>
      <c r="Q262" s="247"/>
      <c r="R262" s="247"/>
      <c r="S262" s="247"/>
      <c r="T262" s="247"/>
      <c r="U262" s="247"/>
    </row>
    <row r="263" spans="1:21" x14ac:dyDescent="0.25">
      <c r="A263" s="247"/>
      <c r="B263" s="247"/>
      <c r="C263" s="247"/>
      <c r="D263" s="247"/>
      <c r="E263" s="247"/>
      <c r="F263" s="288"/>
      <c r="G263" s="288"/>
      <c r="H263" s="288"/>
      <c r="I263" s="247"/>
      <c r="J263" s="247"/>
      <c r="K263" s="247"/>
      <c r="L263" s="247"/>
      <c r="M263" s="247"/>
      <c r="N263" s="247"/>
      <c r="O263" s="247"/>
      <c r="P263" s="247"/>
      <c r="Q263" s="247"/>
      <c r="R263" s="247"/>
      <c r="S263" s="247"/>
      <c r="T263" s="247"/>
      <c r="U263" s="247"/>
    </row>
    <row r="264" spans="1:21" x14ac:dyDescent="0.25">
      <c r="A264" s="247"/>
      <c r="B264" s="247"/>
      <c r="C264" s="247"/>
      <c r="D264" s="247"/>
      <c r="E264" s="247"/>
      <c r="F264" s="288"/>
      <c r="G264" s="288"/>
      <c r="H264" s="288"/>
      <c r="I264" s="247"/>
      <c r="J264" s="247"/>
      <c r="K264" s="247"/>
      <c r="L264" s="247"/>
      <c r="M264" s="247"/>
      <c r="N264" s="247"/>
      <c r="O264" s="247"/>
      <c r="P264" s="247"/>
      <c r="Q264" s="247"/>
      <c r="R264" s="247"/>
      <c r="S264" s="247"/>
      <c r="T264" s="247"/>
      <c r="U264" s="247"/>
    </row>
    <row r="265" spans="1:21" x14ac:dyDescent="0.25">
      <c r="A265" s="247"/>
      <c r="B265" s="247"/>
      <c r="C265" s="247"/>
      <c r="D265" s="247"/>
      <c r="E265" s="247"/>
      <c r="F265" s="288"/>
      <c r="G265" s="288"/>
      <c r="H265" s="288"/>
      <c r="I265" s="247"/>
      <c r="J265" s="247"/>
      <c r="K265" s="247"/>
      <c r="L265" s="247"/>
      <c r="M265" s="247"/>
      <c r="N265" s="247"/>
      <c r="O265" s="247"/>
      <c r="P265" s="247"/>
      <c r="Q265" s="247"/>
      <c r="R265" s="247"/>
      <c r="S265" s="247"/>
      <c r="T265" s="247"/>
      <c r="U265" s="247"/>
    </row>
    <row r="266" spans="1:21" x14ac:dyDescent="0.25">
      <c r="A266" s="247"/>
      <c r="B266" s="247"/>
      <c r="C266" s="247"/>
      <c r="D266" s="247"/>
      <c r="E266" s="247"/>
      <c r="F266" s="288"/>
      <c r="G266" s="288"/>
      <c r="H266" s="288"/>
      <c r="I266" s="247"/>
      <c r="J266" s="247"/>
      <c r="K266" s="247"/>
      <c r="L266" s="247"/>
      <c r="M266" s="247"/>
      <c r="N266" s="247"/>
      <c r="O266" s="247"/>
      <c r="P266" s="247"/>
      <c r="Q266" s="247"/>
      <c r="R266" s="247"/>
      <c r="S266" s="247"/>
      <c r="T266" s="247"/>
      <c r="U266" s="247"/>
    </row>
    <row r="267" spans="1:21" x14ac:dyDescent="0.25">
      <c r="A267" s="247"/>
      <c r="B267" s="247"/>
      <c r="C267" s="247"/>
      <c r="D267" s="247"/>
      <c r="E267" s="247"/>
      <c r="F267" s="288"/>
      <c r="G267" s="288"/>
      <c r="H267" s="288"/>
      <c r="I267" s="247"/>
      <c r="J267" s="247"/>
      <c r="K267" s="247"/>
      <c r="L267" s="247"/>
      <c r="M267" s="247"/>
      <c r="N267" s="247"/>
      <c r="O267" s="247"/>
      <c r="P267" s="247"/>
      <c r="Q267" s="247"/>
      <c r="R267" s="247"/>
      <c r="S267" s="247"/>
      <c r="T267" s="247"/>
      <c r="U267" s="247"/>
    </row>
    <row r="268" spans="1:21" x14ac:dyDescent="0.25">
      <c r="A268" s="247"/>
      <c r="B268" s="247"/>
      <c r="C268" s="247"/>
      <c r="D268" s="247"/>
      <c r="E268" s="247"/>
      <c r="F268" s="288"/>
      <c r="G268" s="288"/>
      <c r="H268" s="288"/>
      <c r="I268" s="247"/>
      <c r="J268" s="247"/>
      <c r="K268" s="247"/>
      <c r="L268" s="247"/>
      <c r="M268" s="247"/>
      <c r="N268" s="247"/>
      <c r="O268" s="247"/>
      <c r="P268" s="247"/>
      <c r="Q268" s="247"/>
      <c r="R268" s="247"/>
      <c r="S268" s="247"/>
      <c r="T268" s="247"/>
      <c r="U268" s="247"/>
    </row>
    <row r="269" spans="1:21" x14ac:dyDescent="0.25">
      <c r="A269" s="247"/>
      <c r="B269" s="247"/>
      <c r="C269" s="247"/>
      <c r="D269" s="247"/>
      <c r="E269" s="247"/>
      <c r="F269" s="288"/>
      <c r="G269" s="288"/>
      <c r="H269" s="288"/>
      <c r="I269" s="247"/>
      <c r="J269" s="247"/>
      <c r="K269" s="247"/>
      <c r="L269" s="247"/>
      <c r="M269" s="247"/>
      <c r="N269" s="247"/>
      <c r="O269" s="247"/>
      <c r="P269" s="247"/>
      <c r="Q269" s="247"/>
      <c r="R269" s="247"/>
      <c r="S269" s="247"/>
      <c r="T269" s="247"/>
      <c r="U269" s="247"/>
    </row>
    <row r="270" spans="1:21" x14ac:dyDescent="0.25">
      <c r="A270" s="247"/>
      <c r="B270" s="247"/>
      <c r="C270" s="247"/>
      <c r="D270" s="247"/>
      <c r="E270" s="247"/>
      <c r="F270" s="288"/>
      <c r="G270" s="288"/>
      <c r="H270" s="288"/>
      <c r="I270" s="247"/>
      <c r="J270" s="247"/>
      <c r="K270" s="247"/>
      <c r="L270" s="247"/>
      <c r="M270" s="247"/>
      <c r="N270" s="247"/>
      <c r="O270" s="247"/>
      <c r="P270" s="247"/>
      <c r="Q270" s="247"/>
      <c r="R270" s="247"/>
      <c r="S270" s="247"/>
      <c r="T270" s="247"/>
      <c r="U270" s="247"/>
    </row>
    <row r="271" spans="1:21" x14ac:dyDescent="0.25">
      <c r="A271" s="247"/>
      <c r="B271" s="247"/>
      <c r="C271" s="247"/>
      <c r="D271" s="247"/>
      <c r="E271" s="247"/>
      <c r="F271" s="288"/>
      <c r="G271" s="288"/>
      <c r="H271" s="288"/>
      <c r="I271" s="247"/>
      <c r="J271" s="247"/>
      <c r="K271" s="247"/>
      <c r="L271" s="247"/>
      <c r="M271" s="247"/>
      <c r="N271" s="247"/>
      <c r="O271" s="247"/>
      <c r="P271" s="247"/>
      <c r="Q271" s="247"/>
      <c r="R271" s="247"/>
      <c r="S271" s="247"/>
      <c r="T271" s="247"/>
      <c r="U271" s="247"/>
    </row>
    <row r="272" spans="1:21" x14ac:dyDescent="0.25">
      <c r="A272" s="247"/>
      <c r="B272" s="247"/>
      <c r="C272" s="247"/>
      <c r="D272" s="247"/>
      <c r="E272" s="247"/>
      <c r="F272" s="288"/>
      <c r="G272" s="288"/>
      <c r="H272" s="288"/>
      <c r="I272" s="247"/>
      <c r="J272" s="247"/>
      <c r="K272" s="247"/>
      <c r="L272" s="247"/>
      <c r="M272" s="247"/>
      <c r="N272" s="247"/>
      <c r="O272" s="247"/>
      <c r="P272" s="247"/>
      <c r="Q272" s="247"/>
      <c r="R272" s="247"/>
      <c r="S272" s="247"/>
      <c r="T272" s="247"/>
      <c r="U272" s="247"/>
    </row>
    <row r="273" spans="1:21" x14ac:dyDescent="0.25">
      <c r="A273" s="247"/>
      <c r="B273" s="247"/>
      <c r="C273" s="247"/>
      <c r="D273" s="247"/>
      <c r="E273" s="247"/>
      <c r="F273" s="288"/>
      <c r="G273" s="288"/>
      <c r="H273" s="288"/>
      <c r="I273" s="247"/>
      <c r="J273" s="247"/>
      <c r="K273" s="247"/>
      <c r="L273" s="247"/>
      <c r="M273" s="247"/>
      <c r="N273" s="247"/>
      <c r="O273" s="247"/>
      <c r="P273" s="247"/>
      <c r="Q273" s="247"/>
      <c r="R273" s="247"/>
      <c r="S273" s="247"/>
      <c r="T273" s="247"/>
      <c r="U273" s="247"/>
    </row>
    <row r="274" spans="1:21" x14ac:dyDescent="0.25">
      <c r="A274" s="247"/>
      <c r="B274" s="247"/>
      <c r="C274" s="247"/>
      <c r="D274" s="247"/>
      <c r="E274" s="247"/>
      <c r="F274" s="288"/>
      <c r="G274" s="288"/>
      <c r="H274" s="288"/>
      <c r="I274" s="247"/>
      <c r="J274" s="247"/>
      <c r="K274" s="247"/>
      <c r="L274" s="247"/>
      <c r="M274" s="247"/>
      <c r="N274" s="247"/>
      <c r="O274" s="247"/>
      <c r="P274" s="247"/>
      <c r="Q274" s="247"/>
      <c r="R274" s="247"/>
      <c r="S274" s="247"/>
      <c r="T274" s="247"/>
      <c r="U274" s="247"/>
    </row>
    <row r="275" spans="1:21" x14ac:dyDescent="0.25">
      <c r="A275" s="247"/>
      <c r="B275" s="247"/>
      <c r="C275" s="247"/>
      <c r="D275" s="247"/>
      <c r="E275" s="247"/>
      <c r="F275" s="288"/>
      <c r="G275" s="288"/>
      <c r="H275" s="288"/>
      <c r="I275" s="247"/>
      <c r="J275" s="247"/>
      <c r="K275" s="247"/>
      <c r="L275" s="247"/>
      <c r="M275" s="247"/>
      <c r="N275" s="247"/>
      <c r="O275" s="247"/>
      <c r="P275" s="247"/>
      <c r="Q275" s="247"/>
      <c r="R275" s="247"/>
      <c r="S275" s="247"/>
      <c r="T275" s="247"/>
      <c r="U275" s="247"/>
    </row>
    <row r="276" spans="1:21" x14ac:dyDescent="0.25">
      <c r="A276" s="247"/>
      <c r="B276" s="247"/>
      <c r="C276" s="247"/>
      <c r="D276" s="247"/>
      <c r="E276" s="247"/>
      <c r="F276" s="288"/>
      <c r="G276" s="288"/>
      <c r="H276" s="288"/>
      <c r="I276" s="247"/>
      <c r="J276" s="247"/>
      <c r="K276" s="247"/>
      <c r="L276" s="247"/>
      <c r="M276" s="247"/>
      <c r="N276" s="247"/>
      <c r="O276" s="247"/>
      <c r="P276" s="247"/>
      <c r="Q276" s="247"/>
      <c r="R276" s="247"/>
      <c r="S276" s="247"/>
      <c r="T276" s="247"/>
      <c r="U276" s="247"/>
    </row>
    <row r="277" spans="1:21" x14ac:dyDescent="0.25">
      <c r="A277" s="247"/>
      <c r="B277" s="247"/>
      <c r="C277" s="247"/>
      <c r="D277" s="247"/>
      <c r="E277" s="247"/>
      <c r="F277" s="288"/>
      <c r="G277" s="288"/>
      <c r="H277" s="288"/>
      <c r="I277" s="247"/>
      <c r="J277" s="247"/>
      <c r="K277" s="247"/>
      <c r="L277" s="247"/>
      <c r="M277" s="247"/>
      <c r="N277" s="247"/>
      <c r="O277" s="247"/>
      <c r="P277" s="247"/>
      <c r="Q277" s="247"/>
      <c r="R277" s="247"/>
      <c r="S277" s="247"/>
      <c r="T277" s="247"/>
      <c r="U277" s="247"/>
    </row>
    <row r="278" spans="1:21" x14ac:dyDescent="0.25">
      <c r="A278" s="247"/>
      <c r="B278" s="247"/>
      <c r="C278" s="247"/>
      <c r="D278" s="247"/>
      <c r="E278" s="247"/>
      <c r="F278" s="288"/>
      <c r="G278" s="288"/>
      <c r="H278" s="288"/>
      <c r="I278" s="247"/>
      <c r="J278" s="247"/>
      <c r="K278" s="247"/>
      <c r="L278" s="247"/>
      <c r="M278" s="247"/>
      <c r="N278" s="247"/>
      <c r="O278" s="247"/>
      <c r="P278" s="247"/>
      <c r="Q278" s="247"/>
      <c r="R278" s="247"/>
      <c r="S278" s="247"/>
      <c r="T278" s="247"/>
      <c r="U278" s="247"/>
    </row>
    <row r="279" spans="1:21" x14ac:dyDescent="0.25">
      <c r="A279" s="247"/>
      <c r="B279" s="247"/>
      <c r="C279" s="247"/>
      <c r="D279" s="247"/>
      <c r="E279" s="247"/>
      <c r="F279" s="288"/>
      <c r="G279" s="288"/>
      <c r="H279" s="288"/>
      <c r="I279" s="247"/>
      <c r="J279" s="247"/>
      <c r="K279" s="247"/>
      <c r="L279" s="247"/>
      <c r="M279" s="247"/>
      <c r="N279" s="247"/>
      <c r="O279" s="247"/>
      <c r="P279" s="247"/>
      <c r="Q279" s="247"/>
      <c r="R279" s="247"/>
      <c r="S279" s="247"/>
      <c r="T279" s="247"/>
      <c r="U279" s="247"/>
    </row>
    <row r="280" spans="1:21" x14ac:dyDescent="0.25">
      <c r="A280" s="247"/>
      <c r="B280" s="247"/>
      <c r="C280" s="247"/>
      <c r="D280" s="247"/>
      <c r="E280" s="247"/>
      <c r="F280" s="288"/>
      <c r="G280" s="288"/>
      <c r="H280" s="288"/>
      <c r="I280" s="247"/>
      <c r="J280" s="247"/>
      <c r="K280" s="247"/>
      <c r="L280" s="247"/>
      <c r="M280" s="247"/>
      <c r="N280" s="247"/>
      <c r="O280" s="247"/>
      <c r="P280" s="247"/>
      <c r="Q280" s="247"/>
      <c r="R280" s="247"/>
      <c r="S280" s="247"/>
      <c r="T280" s="247"/>
      <c r="U280" s="247"/>
    </row>
    <row r="281" spans="1:21" x14ac:dyDescent="0.25">
      <c r="A281" s="247"/>
      <c r="B281" s="247"/>
      <c r="C281" s="247"/>
      <c r="D281" s="247"/>
      <c r="E281" s="247"/>
      <c r="F281" s="288"/>
      <c r="G281" s="288"/>
      <c r="H281" s="288"/>
      <c r="I281" s="247"/>
      <c r="J281" s="247"/>
      <c r="K281" s="247"/>
      <c r="L281" s="247"/>
      <c r="M281" s="247"/>
      <c r="N281" s="247"/>
      <c r="O281" s="247"/>
      <c r="P281" s="247"/>
      <c r="Q281" s="247"/>
      <c r="R281" s="247"/>
      <c r="S281" s="247"/>
      <c r="T281" s="247"/>
      <c r="U281" s="247"/>
    </row>
    <row r="282" spans="1:21" x14ac:dyDescent="0.25">
      <c r="A282" s="247"/>
      <c r="B282" s="247"/>
      <c r="C282" s="247"/>
      <c r="D282" s="247"/>
      <c r="E282" s="247"/>
      <c r="F282" s="288"/>
      <c r="G282" s="288"/>
      <c r="H282" s="288"/>
      <c r="I282" s="247"/>
      <c r="J282" s="247"/>
      <c r="K282" s="247"/>
      <c r="L282" s="247"/>
      <c r="M282" s="247"/>
      <c r="N282" s="247"/>
      <c r="O282" s="247"/>
      <c r="P282" s="247"/>
      <c r="Q282" s="247"/>
      <c r="R282" s="247"/>
      <c r="S282" s="247"/>
      <c r="T282" s="247"/>
      <c r="U282" s="247"/>
    </row>
    <row r="283" spans="1:21" x14ac:dyDescent="0.25">
      <c r="A283" s="247"/>
      <c r="B283" s="247"/>
      <c r="C283" s="247"/>
      <c r="D283" s="247"/>
      <c r="E283" s="247"/>
      <c r="F283" s="288"/>
      <c r="G283" s="288"/>
      <c r="H283" s="288"/>
      <c r="I283" s="247"/>
      <c r="J283" s="247"/>
      <c r="K283" s="247"/>
      <c r="L283" s="247"/>
      <c r="M283" s="247"/>
      <c r="N283" s="247"/>
      <c r="O283" s="247"/>
      <c r="P283" s="247"/>
      <c r="Q283" s="247"/>
      <c r="R283" s="247"/>
      <c r="S283" s="247"/>
      <c r="T283" s="247"/>
      <c r="U283" s="247"/>
    </row>
    <row r="284" spans="1:21" x14ac:dyDescent="0.25">
      <c r="A284" s="247"/>
      <c r="B284" s="247"/>
      <c r="C284" s="247"/>
      <c r="D284" s="247"/>
      <c r="E284" s="247"/>
      <c r="F284" s="288"/>
      <c r="G284" s="288"/>
      <c r="H284" s="288"/>
      <c r="I284" s="247"/>
      <c r="J284" s="247"/>
      <c r="K284" s="247"/>
      <c r="L284" s="247"/>
      <c r="M284" s="247"/>
      <c r="N284" s="247"/>
      <c r="O284" s="247"/>
      <c r="P284" s="247"/>
      <c r="Q284" s="247"/>
      <c r="R284" s="247"/>
      <c r="S284" s="247"/>
      <c r="T284" s="247"/>
      <c r="U284" s="247"/>
    </row>
    <row r="285" spans="1:21" x14ac:dyDescent="0.25">
      <c r="A285" s="247"/>
      <c r="B285" s="247"/>
      <c r="C285" s="247"/>
      <c r="D285" s="247"/>
      <c r="E285" s="247"/>
      <c r="F285" s="288"/>
      <c r="G285" s="288"/>
      <c r="H285" s="288"/>
      <c r="I285" s="247"/>
      <c r="J285" s="247"/>
      <c r="K285" s="247"/>
      <c r="L285" s="247"/>
      <c r="M285" s="247"/>
      <c r="N285" s="247"/>
      <c r="O285" s="247"/>
      <c r="P285" s="247"/>
      <c r="Q285" s="247"/>
      <c r="R285" s="247"/>
      <c r="S285" s="247"/>
      <c r="T285" s="247"/>
      <c r="U285" s="247"/>
    </row>
    <row r="286" spans="1:21" x14ac:dyDescent="0.25">
      <c r="A286" s="247"/>
      <c r="B286" s="247"/>
      <c r="C286" s="247"/>
      <c r="D286" s="247"/>
      <c r="E286" s="247"/>
      <c r="F286" s="288"/>
      <c r="G286" s="288"/>
      <c r="H286" s="288"/>
      <c r="I286" s="247"/>
      <c r="J286" s="247"/>
      <c r="K286" s="247"/>
      <c r="L286" s="247"/>
      <c r="M286" s="247"/>
      <c r="N286" s="247"/>
      <c r="O286" s="247"/>
      <c r="P286" s="247"/>
      <c r="Q286" s="247"/>
      <c r="R286" s="247"/>
      <c r="S286" s="247"/>
      <c r="T286" s="247"/>
      <c r="U286" s="247"/>
    </row>
    <row r="287" spans="1:21" x14ac:dyDescent="0.25">
      <c r="A287" s="247"/>
      <c r="B287" s="247"/>
      <c r="C287" s="247"/>
      <c r="D287" s="247"/>
      <c r="E287" s="247"/>
      <c r="F287" s="288"/>
      <c r="G287" s="288"/>
      <c r="H287" s="288"/>
      <c r="I287" s="247"/>
      <c r="J287" s="247"/>
      <c r="K287" s="247"/>
      <c r="L287" s="247"/>
      <c r="M287" s="247"/>
      <c r="N287" s="247"/>
      <c r="O287" s="247"/>
      <c r="P287" s="247"/>
      <c r="Q287" s="247"/>
      <c r="R287" s="247"/>
      <c r="S287" s="247"/>
      <c r="T287" s="247"/>
      <c r="U287" s="247"/>
    </row>
    <row r="288" spans="1:21" x14ac:dyDescent="0.25">
      <c r="A288" s="247"/>
      <c r="B288" s="247"/>
      <c r="C288" s="247"/>
      <c r="D288" s="247"/>
      <c r="E288" s="247"/>
      <c r="F288" s="288"/>
      <c r="G288" s="288"/>
      <c r="H288" s="288"/>
      <c r="I288" s="247"/>
      <c r="J288" s="247"/>
      <c r="K288" s="247"/>
      <c r="L288" s="247"/>
      <c r="M288" s="247"/>
      <c r="N288" s="247"/>
      <c r="O288" s="247"/>
      <c r="P288" s="247"/>
      <c r="Q288" s="247"/>
      <c r="R288" s="247"/>
      <c r="S288" s="247"/>
      <c r="T288" s="247"/>
      <c r="U288" s="247"/>
    </row>
    <row r="289" spans="1:21" x14ac:dyDescent="0.25">
      <c r="A289" s="247"/>
      <c r="B289" s="247"/>
      <c r="C289" s="247"/>
      <c r="D289" s="247"/>
      <c r="E289" s="247"/>
      <c r="F289" s="288"/>
      <c r="G289" s="288"/>
      <c r="H289" s="288"/>
      <c r="I289" s="247"/>
      <c r="J289" s="247"/>
      <c r="K289" s="247"/>
      <c r="L289" s="247"/>
      <c r="M289" s="247"/>
      <c r="N289" s="247"/>
      <c r="O289" s="247"/>
      <c r="P289" s="247"/>
      <c r="Q289" s="247"/>
      <c r="R289" s="247"/>
      <c r="S289" s="247"/>
      <c r="T289" s="247"/>
      <c r="U289" s="247"/>
    </row>
    <row r="290" spans="1:21" x14ac:dyDescent="0.25">
      <c r="A290" s="247"/>
      <c r="B290" s="247"/>
      <c r="C290" s="247"/>
      <c r="D290" s="247"/>
      <c r="E290" s="247"/>
      <c r="F290" s="288"/>
      <c r="G290" s="288"/>
      <c r="H290" s="288"/>
      <c r="I290" s="247"/>
      <c r="J290" s="247"/>
      <c r="K290" s="247"/>
      <c r="L290" s="247"/>
      <c r="M290" s="247"/>
      <c r="N290" s="247"/>
      <c r="O290" s="247"/>
      <c r="P290" s="247"/>
      <c r="Q290" s="247"/>
      <c r="R290" s="247"/>
      <c r="S290" s="247"/>
      <c r="T290" s="247"/>
      <c r="U290" s="247"/>
    </row>
    <row r="291" spans="1:21" x14ac:dyDescent="0.25">
      <c r="A291" s="247"/>
      <c r="B291" s="247"/>
      <c r="C291" s="247"/>
      <c r="D291" s="247"/>
      <c r="E291" s="247"/>
      <c r="F291" s="288"/>
      <c r="G291" s="288"/>
      <c r="H291" s="288"/>
      <c r="I291" s="247"/>
      <c r="J291" s="247"/>
      <c r="K291" s="247"/>
      <c r="L291" s="247"/>
      <c r="M291" s="247"/>
      <c r="N291" s="247"/>
      <c r="O291" s="247"/>
      <c r="P291" s="247"/>
      <c r="Q291" s="247"/>
      <c r="R291" s="247"/>
      <c r="S291" s="247"/>
      <c r="T291" s="247"/>
      <c r="U291" s="247"/>
    </row>
    <row r="292" spans="1:21" x14ac:dyDescent="0.25">
      <c r="A292" s="247"/>
      <c r="B292" s="247"/>
      <c r="C292" s="247"/>
      <c r="D292" s="247"/>
      <c r="E292" s="247"/>
      <c r="F292" s="288"/>
      <c r="G292" s="288"/>
      <c r="H292" s="288"/>
      <c r="I292" s="247"/>
      <c r="J292" s="247"/>
      <c r="K292" s="247"/>
      <c r="L292" s="247"/>
      <c r="M292" s="247"/>
      <c r="N292" s="247"/>
      <c r="O292" s="247"/>
      <c r="P292" s="247"/>
      <c r="Q292" s="247"/>
      <c r="R292" s="247"/>
      <c r="S292" s="247"/>
      <c r="T292" s="247"/>
      <c r="U292" s="247"/>
    </row>
    <row r="293" spans="1:21" x14ac:dyDescent="0.25">
      <c r="A293" s="247"/>
      <c r="B293" s="247"/>
      <c r="C293" s="247"/>
      <c r="D293" s="247"/>
      <c r="E293" s="247"/>
      <c r="F293" s="288"/>
      <c r="G293" s="288"/>
      <c r="H293" s="288"/>
      <c r="I293" s="247"/>
      <c r="J293" s="247"/>
      <c r="K293" s="247"/>
      <c r="L293" s="247"/>
      <c r="M293" s="247"/>
      <c r="N293" s="247"/>
      <c r="O293" s="247"/>
      <c r="P293" s="247"/>
      <c r="Q293" s="247"/>
      <c r="R293" s="247"/>
      <c r="S293" s="247"/>
      <c r="T293" s="247"/>
      <c r="U293" s="247"/>
    </row>
    <row r="294" spans="1:21" x14ac:dyDescent="0.25">
      <c r="A294" s="247"/>
      <c r="B294" s="247"/>
      <c r="C294" s="247"/>
      <c r="D294" s="247"/>
      <c r="E294" s="247"/>
      <c r="F294" s="288"/>
      <c r="G294" s="288"/>
      <c r="H294" s="288"/>
      <c r="I294" s="247"/>
      <c r="J294" s="247"/>
      <c r="K294" s="247"/>
      <c r="L294" s="247"/>
      <c r="M294" s="247"/>
      <c r="N294" s="247"/>
      <c r="O294" s="247"/>
      <c r="P294" s="247"/>
      <c r="Q294" s="247"/>
      <c r="R294" s="247"/>
      <c r="S294" s="247"/>
      <c r="T294" s="247"/>
      <c r="U294" s="247"/>
    </row>
    <row r="295" spans="1:21" x14ac:dyDescent="0.25">
      <c r="A295" s="247"/>
      <c r="B295" s="247"/>
      <c r="C295" s="247"/>
      <c r="D295" s="247"/>
      <c r="E295" s="247"/>
      <c r="F295" s="288"/>
      <c r="G295" s="288"/>
      <c r="H295" s="288"/>
      <c r="I295" s="247"/>
      <c r="J295" s="247"/>
      <c r="K295" s="247"/>
      <c r="L295" s="247"/>
      <c r="M295" s="247"/>
      <c r="N295" s="247"/>
      <c r="O295" s="247"/>
      <c r="P295" s="247"/>
      <c r="Q295" s="247"/>
      <c r="R295" s="247"/>
      <c r="S295" s="247"/>
      <c r="T295" s="247"/>
      <c r="U295" s="247"/>
    </row>
    <row r="296" spans="1:21" x14ac:dyDescent="0.25">
      <c r="A296" s="247"/>
      <c r="B296" s="247"/>
      <c r="C296" s="247"/>
      <c r="D296" s="247"/>
      <c r="E296" s="247"/>
      <c r="F296" s="288"/>
      <c r="G296" s="288"/>
      <c r="H296" s="288"/>
      <c r="I296" s="247"/>
      <c r="J296" s="247"/>
      <c r="K296" s="247"/>
      <c r="L296" s="247"/>
      <c r="M296" s="247"/>
      <c r="N296" s="247"/>
      <c r="O296" s="247"/>
      <c r="P296" s="247"/>
      <c r="Q296" s="247"/>
      <c r="R296" s="247"/>
      <c r="S296" s="247"/>
      <c r="T296" s="247"/>
      <c r="U296" s="247"/>
    </row>
    <row r="297" spans="1:21" x14ac:dyDescent="0.25">
      <c r="A297" s="247"/>
      <c r="B297" s="247"/>
      <c r="C297" s="247"/>
      <c r="D297" s="247"/>
      <c r="E297" s="247"/>
      <c r="F297" s="288"/>
      <c r="G297" s="288"/>
      <c r="H297" s="288"/>
      <c r="I297" s="247"/>
      <c r="J297" s="247"/>
      <c r="K297" s="247"/>
      <c r="L297" s="247"/>
      <c r="M297" s="247"/>
      <c r="N297" s="247"/>
      <c r="O297" s="247"/>
      <c r="P297" s="247"/>
      <c r="Q297" s="247"/>
      <c r="R297" s="247"/>
      <c r="S297" s="247"/>
      <c r="T297" s="247"/>
      <c r="U297" s="247"/>
    </row>
    <row r="298" spans="1:21" x14ac:dyDescent="0.25">
      <c r="A298" s="247"/>
      <c r="B298" s="247"/>
      <c r="C298" s="247"/>
      <c r="D298" s="247"/>
      <c r="E298" s="247"/>
      <c r="F298" s="288"/>
      <c r="G298" s="288"/>
      <c r="H298" s="288"/>
      <c r="I298" s="247"/>
      <c r="J298" s="247"/>
      <c r="K298" s="247"/>
      <c r="L298" s="247"/>
      <c r="M298" s="247"/>
      <c r="N298" s="247"/>
      <c r="O298" s="247"/>
      <c r="P298" s="247"/>
      <c r="Q298" s="247"/>
      <c r="R298" s="247"/>
      <c r="S298" s="247"/>
      <c r="T298" s="247"/>
      <c r="U298" s="247"/>
    </row>
    <row r="299" spans="1:21" x14ac:dyDescent="0.25">
      <c r="A299" s="247"/>
      <c r="B299" s="247"/>
      <c r="C299" s="247"/>
      <c r="D299" s="247"/>
      <c r="E299" s="247"/>
      <c r="F299" s="288"/>
      <c r="G299" s="288"/>
      <c r="H299" s="288"/>
      <c r="I299" s="247"/>
      <c r="J299" s="247"/>
      <c r="K299" s="247"/>
      <c r="L299" s="247"/>
      <c r="M299" s="247"/>
      <c r="N299" s="247"/>
      <c r="O299" s="247"/>
      <c r="P299" s="247"/>
      <c r="Q299" s="247"/>
      <c r="R299" s="247"/>
      <c r="S299" s="247"/>
      <c r="T299" s="247"/>
      <c r="U299" s="247"/>
    </row>
    <row r="300" spans="1:21" x14ac:dyDescent="0.25">
      <c r="A300" s="247"/>
      <c r="B300" s="247"/>
      <c r="C300" s="247"/>
      <c r="D300" s="247"/>
      <c r="E300" s="247"/>
      <c r="F300" s="288"/>
      <c r="G300" s="288"/>
      <c r="H300" s="288"/>
      <c r="I300" s="247"/>
      <c r="J300" s="247"/>
      <c r="K300" s="247"/>
      <c r="L300" s="247"/>
      <c r="M300" s="247"/>
      <c r="N300" s="247"/>
      <c r="O300" s="247"/>
      <c r="P300" s="247"/>
      <c r="Q300" s="247"/>
      <c r="R300" s="247"/>
      <c r="S300" s="247"/>
      <c r="T300" s="247"/>
      <c r="U300" s="247"/>
    </row>
    <row r="301" spans="1:21" x14ac:dyDescent="0.25">
      <c r="A301" s="247"/>
      <c r="B301" s="247"/>
      <c r="C301" s="247"/>
      <c r="D301" s="247"/>
      <c r="E301" s="247"/>
      <c r="F301" s="288"/>
      <c r="G301" s="288"/>
      <c r="H301" s="288"/>
      <c r="I301" s="247"/>
      <c r="J301" s="247"/>
      <c r="K301" s="247"/>
      <c r="L301" s="247"/>
      <c r="M301" s="247"/>
      <c r="N301" s="247"/>
      <c r="O301" s="247"/>
      <c r="P301" s="247"/>
      <c r="Q301" s="247"/>
      <c r="R301" s="247"/>
      <c r="S301" s="247"/>
      <c r="T301" s="247"/>
      <c r="U301" s="247"/>
    </row>
    <row r="302" spans="1:21" x14ac:dyDescent="0.25">
      <c r="A302" s="247"/>
      <c r="B302" s="247"/>
      <c r="C302" s="247"/>
      <c r="D302" s="247"/>
      <c r="E302" s="247"/>
      <c r="F302" s="288"/>
      <c r="G302" s="288"/>
      <c r="H302" s="288"/>
      <c r="I302" s="247"/>
      <c r="J302" s="247"/>
      <c r="K302" s="247"/>
      <c r="L302" s="247"/>
      <c r="M302" s="247"/>
      <c r="N302" s="247"/>
      <c r="O302" s="247"/>
      <c r="P302" s="247"/>
      <c r="Q302" s="247"/>
      <c r="R302" s="247"/>
      <c r="S302" s="247"/>
      <c r="T302" s="247"/>
      <c r="U302" s="247"/>
    </row>
    <row r="303" spans="1:21" x14ac:dyDescent="0.25">
      <c r="A303" s="247"/>
      <c r="B303" s="247"/>
      <c r="C303" s="247"/>
      <c r="D303" s="247"/>
      <c r="E303" s="247"/>
      <c r="F303" s="288"/>
      <c r="G303" s="288"/>
      <c r="H303" s="288"/>
      <c r="I303" s="247"/>
      <c r="J303" s="247"/>
      <c r="K303" s="247"/>
      <c r="L303" s="247"/>
      <c r="M303" s="247"/>
      <c r="N303" s="247"/>
      <c r="O303" s="247"/>
      <c r="P303" s="247"/>
      <c r="Q303" s="247"/>
      <c r="R303" s="247"/>
      <c r="S303" s="247"/>
      <c r="T303" s="247"/>
      <c r="U303" s="247"/>
    </row>
    <row r="304" spans="1:21" x14ac:dyDescent="0.25">
      <c r="A304" s="247"/>
      <c r="B304" s="247"/>
      <c r="C304" s="247"/>
      <c r="D304" s="247"/>
      <c r="E304" s="247"/>
      <c r="F304" s="288"/>
      <c r="G304" s="288"/>
      <c r="H304" s="288"/>
      <c r="I304" s="247"/>
      <c r="J304" s="247"/>
      <c r="K304" s="247"/>
      <c r="L304" s="247"/>
      <c r="M304" s="247"/>
      <c r="N304" s="247"/>
      <c r="O304" s="247"/>
      <c r="P304" s="247"/>
      <c r="Q304" s="247"/>
      <c r="R304" s="247"/>
      <c r="S304" s="247"/>
      <c r="T304" s="247"/>
      <c r="U304" s="247"/>
    </row>
    <row r="305" spans="1:21" x14ac:dyDescent="0.25">
      <c r="A305" s="247"/>
      <c r="B305" s="247"/>
      <c r="C305" s="247"/>
      <c r="D305" s="247"/>
      <c r="E305" s="247"/>
      <c r="F305" s="288"/>
      <c r="G305" s="288"/>
      <c r="H305" s="288"/>
      <c r="I305" s="247"/>
      <c r="J305" s="247"/>
      <c r="K305" s="247"/>
      <c r="L305" s="247"/>
      <c r="M305" s="247"/>
      <c r="N305" s="247"/>
      <c r="O305" s="247"/>
      <c r="P305" s="247"/>
      <c r="Q305" s="247"/>
      <c r="R305" s="247"/>
      <c r="S305" s="247"/>
      <c r="T305" s="247"/>
      <c r="U305" s="247"/>
    </row>
    <row r="306" spans="1:21" x14ac:dyDescent="0.25">
      <c r="A306" s="247"/>
      <c r="B306" s="247"/>
      <c r="C306" s="247"/>
      <c r="D306" s="247"/>
      <c r="E306" s="247"/>
      <c r="F306" s="288"/>
      <c r="G306" s="288"/>
      <c r="H306" s="288"/>
      <c r="I306" s="247"/>
      <c r="J306" s="247"/>
      <c r="K306" s="247"/>
      <c r="L306" s="247"/>
      <c r="M306" s="247"/>
      <c r="N306" s="247"/>
      <c r="O306" s="247"/>
      <c r="P306" s="247"/>
      <c r="Q306" s="247"/>
      <c r="R306" s="247"/>
      <c r="S306" s="247"/>
      <c r="T306" s="247"/>
      <c r="U306" s="247"/>
    </row>
    <row r="307" spans="1:21" x14ac:dyDescent="0.25">
      <c r="A307" s="247"/>
      <c r="B307" s="247"/>
      <c r="C307" s="247"/>
      <c r="D307" s="247"/>
      <c r="E307" s="247"/>
      <c r="F307" s="288"/>
      <c r="G307" s="288"/>
      <c r="H307" s="288"/>
      <c r="I307" s="247"/>
      <c r="J307" s="247"/>
      <c r="K307" s="247"/>
      <c r="L307" s="247"/>
      <c r="M307" s="247"/>
      <c r="N307" s="247"/>
      <c r="O307" s="247"/>
      <c r="P307" s="247"/>
      <c r="Q307" s="247"/>
      <c r="R307" s="247"/>
      <c r="S307" s="247"/>
      <c r="T307" s="247"/>
      <c r="U307" s="247"/>
    </row>
    <row r="308" spans="1:21" x14ac:dyDescent="0.25">
      <c r="A308" s="247"/>
      <c r="B308" s="247"/>
      <c r="C308" s="247"/>
      <c r="D308" s="247"/>
      <c r="E308" s="247"/>
      <c r="F308" s="288"/>
      <c r="G308" s="288"/>
      <c r="H308" s="288"/>
      <c r="I308" s="247"/>
      <c r="J308" s="247"/>
      <c r="K308" s="247"/>
      <c r="L308" s="247"/>
      <c r="M308" s="247"/>
      <c r="N308" s="247"/>
      <c r="O308" s="247"/>
      <c r="P308" s="247"/>
      <c r="Q308" s="247"/>
      <c r="R308" s="247"/>
      <c r="S308" s="247"/>
      <c r="T308" s="247"/>
      <c r="U308" s="247"/>
    </row>
    <row r="309" spans="1:21" x14ac:dyDescent="0.25">
      <c r="A309" s="247"/>
      <c r="B309" s="247"/>
      <c r="C309" s="247"/>
      <c r="D309" s="247"/>
      <c r="E309" s="247"/>
      <c r="F309" s="288"/>
      <c r="G309" s="288"/>
      <c r="H309" s="288"/>
      <c r="I309" s="247"/>
      <c r="J309" s="247"/>
      <c r="K309" s="247"/>
      <c r="L309" s="247"/>
      <c r="M309" s="247"/>
      <c r="N309" s="247"/>
      <c r="O309" s="247"/>
      <c r="P309" s="247"/>
      <c r="Q309" s="247"/>
      <c r="R309" s="247"/>
      <c r="S309" s="247"/>
      <c r="T309" s="247"/>
      <c r="U309" s="247"/>
    </row>
    <row r="310" spans="1:21" x14ac:dyDescent="0.25">
      <c r="A310" s="247"/>
      <c r="B310" s="247"/>
      <c r="C310" s="247"/>
      <c r="D310" s="247"/>
      <c r="E310" s="247"/>
      <c r="F310" s="288"/>
      <c r="G310" s="288"/>
      <c r="H310" s="288"/>
      <c r="I310" s="247"/>
      <c r="J310" s="247"/>
      <c r="K310" s="247"/>
      <c r="L310" s="247"/>
      <c r="M310" s="247"/>
      <c r="N310" s="247"/>
      <c r="O310" s="247"/>
      <c r="P310" s="247"/>
      <c r="Q310" s="247"/>
      <c r="R310" s="247"/>
      <c r="S310" s="247"/>
      <c r="T310" s="247"/>
      <c r="U310" s="247"/>
    </row>
    <row r="311" spans="1:21" x14ac:dyDescent="0.25">
      <c r="A311" s="247"/>
      <c r="B311" s="247"/>
      <c r="C311" s="247"/>
      <c r="D311" s="247"/>
      <c r="E311" s="247"/>
      <c r="F311" s="288"/>
      <c r="G311" s="288"/>
      <c r="H311" s="288"/>
      <c r="I311" s="247"/>
      <c r="J311" s="247"/>
      <c r="K311" s="247"/>
      <c r="L311" s="247"/>
      <c r="M311" s="247"/>
      <c r="N311" s="247"/>
      <c r="O311" s="247"/>
      <c r="P311" s="247"/>
      <c r="Q311" s="247"/>
      <c r="R311" s="247"/>
      <c r="S311" s="247"/>
      <c r="T311" s="247"/>
      <c r="U311" s="247"/>
    </row>
    <row r="312" spans="1:21" x14ac:dyDescent="0.25">
      <c r="A312" s="247"/>
      <c r="B312" s="247"/>
      <c r="C312" s="247"/>
      <c r="D312" s="247"/>
      <c r="E312" s="247"/>
      <c r="F312" s="288"/>
      <c r="G312" s="288"/>
      <c r="H312" s="288"/>
      <c r="I312" s="247"/>
      <c r="J312" s="247"/>
      <c r="K312" s="247"/>
      <c r="L312" s="247"/>
      <c r="M312" s="247"/>
      <c r="N312" s="247"/>
      <c r="O312" s="247"/>
      <c r="P312" s="247"/>
      <c r="Q312" s="247"/>
      <c r="R312" s="247"/>
      <c r="S312" s="247"/>
      <c r="T312" s="247"/>
      <c r="U312" s="247"/>
    </row>
    <row r="313" spans="1:21" x14ac:dyDescent="0.25">
      <c r="A313" s="247"/>
      <c r="B313" s="247"/>
      <c r="C313" s="247"/>
      <c r="D313" s="247"/>
      <c r="E313" s="247"/>
      <c r="F313" s="288"/>
      <c r="G313" s="288"/>
      <c r="H313" s="288"/>
      <c r="I313" s="247"/>
      <c r="J313" s="247"/>
      <c r="K313" s="247"/>
      <c r="L313" s="247"/>
      <c r="M313" s="247"/>
      <c r="N313" s="247"/>
      <c r="O313" s="247"/>
      <c r="P313" s="247"/>
      <c r="Q313" s="247"/>
      <c r="R313" s="247"/>
      <c r="S313" s="247"/>
      <c r="T313" s="247"/>
      <c r="U313" s="247"/>
    </row>
    <row r="314" spans="1:21" x14ac:dyDescent="0.25">
      <c r="A314" s="247"/>
      <c r="B314" s="247"/>
      <c r="C314" s="247"/>
      <c r="D314" s="247"/>
      <c r="E314" s="247"/>
      <c r="F314" s="288"/>
      <c r="G314" s="288"/>
      <c r="H314" s="288"/>
      <c r="I314" s="247"/>
      <c r="J314" s="247"/>
      <c r="K314" s="247"/>
      <c r="L314" s="247"/>
      <c r="M314" s="247"/>
      <c r="N314" s="247"/>
      <c r="O314" s="247"/>
      <c r="P314" s="247"/>
      <c r="Q314" s="247"/>
      <c r="R314" s="247"/>
      <c r="S314" s="247"/>
      <c r="T314" s="247"/>
      <c r="U314" s="247"/>
    </row>
    <row r="315" spans="1:21" x14ac:dyDescent="0.25">
      <c r="A315" s="247"/>
      <c r="B315" s="247"/>
      <c r="C315" s="247"/>
      <c r="D315" s="247"/>
      <c r="E315" s="247"/>
      <c r="F315" s="288"/>
      <c r="G315" s="288"/>
      <c r="H315" s="288"/>
      <c r="I315" s="247"/>
      <c r="J315" s="247"/>
      <c r="K315" s="247"/>
      <c r="L315" s="247"/>
      <c r="M315" s="247"/>
      <c r="N315" s="247"/>
      <c r="O315" s="247"/>
      <c r="P315" s="247"/>
      <c r="Q315" s="247"/>
      <c r="R315" s="247"/>
      <c r="S315" s="247"/>
      <c r="T315" s="247"/>
      <c r="U315" s="247"/>
    </row>
    <row r="316" spans="1:21" x14ac:dyDescent="0.25">
      <c r="A316" s="247"/>
      <c r="B316" s="247"/>
      <c r="C316" s="247"/>
      <c r="D316" s="247"/>
      <c r="E316" s="247"/>
      <c r="F316" s="288"/>
      <c r="G316" s="288"/>
      <c r="H316" s="288"/>
      <c r="I316" s="247"/>
      <c r="J316" s="247"/>
      <c r="K316" s="247"/>
      <c r="L316" s="247"/>
      <c r="M316" s="247"/>
      <c r="N316" s="247"/>
      <c r="O316" s="247"/>
      <c r="P316" s="247"/>
      <c r="Q316" s="247"/>
      <c r="R316" s="247"/>
      <c r="S316" s="247"/>
      <c r="T316" s="247"/>
      <c r="U316" s="247"/>
    </row>
    <row r="317" spans="1:21" x14ac:dyDescent="0.25">
      <c r="A317" s="247"/>
      <c r="B317" s="247"/>
      <c r="C317" s="247"/>
      <c r="D317" s="247"/>
      <c r="E317" s="247"/>
      <c r="F317" s="288"/>
      <c r="G317" s="288"/>
      <c r="H317" s="288"/>
      <c r="I317" s="247"/>
      <c r="J317" s="247"/>
      <c r="K317" s="247"/>
      <c r="L317" s="247"/>
      <c r="M317" s="247"/>
      <c r="N317" s="247"/>
      <c r="O317" s="247"/>
      <c r="P317" s="247"/>
      <c r="Q317" s="247"/>
      <c r="R317" s="247"/>
      <c r="S317" s="247"/>
      <c r="T317" s="247"/>
      <c r="U317" s="247"/>
    </row>
    <row r="318" spans="1:21" x14ac:dyDescent="0.25">
      <c r="A318" s="247"/>
      <c r="B318" s="247"/>
      <c r="C318" s="247"/>
      <c r="D318" s="247"/>
      <c r="E318" s="247"/>
      <c r="F318" s="288"/>
      <c r="G318" s="288"/>
      <c r="H318" s="288"/>
      <c r="I318" s="247"/>
      <c r="J318" s="247"/>
      <c r="K318" s="247"/>
      <c r="L318" s="247"/>
      <c r="M318" s="247"/>
      <c r="N318" s="247"/>
      <c r="O318" s="247"/>
      <c r="P318" s="247"/>
      <c r="Q318" s="247"/>
      <c r="R318" s="247"/>
      <c r="S318" s="247"/>
      <c r="T318" s="247"/>
      <c r="U318" s="247"/>
    </row>
    <row r="319" spans="1:21" x14ac:dyDescent="0.25">
      <c r="A319" s="247"/>
      <c r="B319" s="247"/>
      <c r="C319" s="247"/>
      <c r="D319" s="247"/>
      <c r="E319" s="247"/>
      <c r="F319" s="288"/>
      <c r="G319" s="288"/>
      <c r="H319" s="288"/>
      <c r="I319" s="247"/>
      <c r="J319" s="247"/>
      <c r="K319" s="247"/>
      <c r="L319" s="247"/>
      <c r="M319" s="247"/>
      <c r="N319" s="247"/>
      <c r="O319" s="247"/>
      <c r="P319" s="247"/>
      <c r="Q319" s="247"/>
      <c r="R319" s="247"/>
      <c r="S319" s="247"/>
      <c r="T319" s="247"/>
      <c r="U319" s="247"/>
    </row>
    <row r="320" spans="1:21" x14ac:dyDescent="0.25">
      <c r="A320" s="247"/>
      <c r="B320" s="247"/>
      <c r="C320" s="247"/>
      <c r="D320" s="247"/>
      <c r="E320" s="247"/>
      <c r="F320" s="288"/>
      <c r="G320" s="288"/>
      <c r="H320" s="288"/>
      <c r="I320" s="247"/>
      <c r="J320" s="247"/>
      <c r="K320" s="247"/>
      <c r="L320" s="247"/>
      <c r="M320" s="247"/>
      <c r="N320" s="247"/>
      <c r="O320" s="247"/>
      <c r="P320" s="247"/>
      <c r="Q320" s="247"/>
      <c r="R320" s="247"/>
      <c r="S320" s="247"/>
      <c r="T320" s="247"/>
      <c r="U320" s="247"/>
    </row>
    <row r="321" spans="1:21" x14ac:dyDescent="0.25">
      <c r="A321" s="247"/>
      <c r="B321" s="247"/>
      <c r="C321" s="247"/>
      <c r="D321" s="247"/>
      <c r="E321" s="247"/>
      <c r="F321" s="288"/>
      <c r="G321" s="288"/>
      <c r="H321" s="288"/>
      <c r="I321" s="247"/>
      <c r="J321" s="247"/>
      <c r="K321" s="247"/>
      <c r="L321" s="247"/>
      <c r="M321" s="247"/>
      <c r="N321" s="247"/>
      <c r="O321" s="247"/>
      <c r="P321" s="247"/>
      <c r="Q321" s="247"/>
      <c r="R321" s="247"/>
      <c r="S321" s="247"/>
      <c r="T321" s="247"/>
      <c r="U321" s="247"/>
    </row>
    <row r="322" spans="1:21" x14ac:dyDescent="0.25">
      <c r="A322" s="247"/>
      <c r="B322" s="247"/>
      <c r="C322" s="247"/>
      <c r="D322" s="247"/>
      <c r="E322" s="247"/>
      <c r="F322" s="288"/>
      <c r="G322" s="288"/>
      <c r="H322" s="288"/>
      <c r="I322" s="247"/>
      <c r="J322" s="247"/>
      <c r="K322" s="247"/>
      <c r="L322" s="247"/>
      <c r="M322" s="247"/>
      <c r="N322" s="247"/>
      <c r="O322" s="247"/>
      <c r="P322" s="247"/>
      <c r="Q322" s="247"/>
      <c r="R322" s="247"/>
      <c r="S322" s="247"/>
      <c r="T322" s="247"/>
      <c r="U322" s="247"/>
    </row>
    <row r="323" spans="1:21" x14ac:dyDescent="0.25">
      <c r="A323" s="247"/>
      <c r="B323" s="247"/>
      <c r="C323" s="247"/>
      <c r="D323" s="247"/>
      <c r="E323" s="247"/>
      <c r="F323" s="288"/>
      <c r="G323" s="288"/>
      <c r="H323" s="288"/>
      <c r="I323" s="247"/>
      <c r="J323" s="247"/>
      <c r="K323" s="247"/>
      <c r="L323" s="247"/>
      <c r="M323" s="247"/>
      <c r="N323" s="247"/>
      <c r="O323" s="247"/>
      <c r="P323" s="247"/>
      <c r="Q323" s="247"/>
      <c r="R323" s="247"/>
      <c r="S323" s="247"/>
      <c r="T323" s="247"/>
      <c r="U323" s="247"/>
    </row>
    <row r="324" spans="1:21" x14ac:dyDescent="0.25">
      <c r="A324" s="247"/>
      <c r="B324" s="247"/>
      <c r="C324" s="247"/>
      <c r="D324" s="247"/>
      <c r="E324" s="247"/>
      <c r="F324" s="288"/>
      <c r="G324" s="288"/>
      <c r="H324" s="288"/>
      <c r="I324" s="247"/>
      <c r="J324" s="247"/>
      <c r="K324" s="247"/>
      <c r="L324" s="247"/>
      <c r="M324" s="247"/>
      <c r="N324" s="247"/>
      <c r="O324" s="247"/>
      <c r="P324" s="247"/>
      <c r="Q324" s="247"/>
      <c r="R324" s="247"/>
      <c r="S324" s="247"/>
      <c r="T324" s="247"/>
      <c r="U324" s="247"/>
    </row>
    <row r="325" spans="1:21" x14ac:dyDescent="0.25">
      <c r="A325" s="247"/>
      <c r="B325" s="247"/>
      <c r="C325" s="247"/>
      <c r="D325" s="247"/>
      <c r="E325" s="247"/>
      <c r="F325" s="288"/>
      <c r="G325" s="288"/>
      <c r="H325" s="288"/>
      <c r="I325" s="247"/>
      <c r="J325" s="247"/>
      <c r="K325" s="247"/>
      <c r="L325" s="247"/>
      <c r="M325" s="247"/>
      <c r="N325" s="247"/>
      <c r="O325" s="247"/>
      <c r="P325" s="247"/>
      <c r="Q325" s="247"/>
      <c r="R325" s="247"/>
      <c r="S325" s="247"/>
      <c r="T325" s="247"/>
      <c r="U325" s="247"/>
    </row>
    <row r="326" spans="1:21" x14ac:dyDescent="0.25">
      <c r="A326" s="247"/>
      <c r="B326" s="247"/>
      <c r="C326" s="247"/>
      <c r="D326" s="247"/>
      <c r="E326" s="247"/>
      <c r="F326" s="288"/>
      <c r="G326" s="288"/>
      <c r="H326" s="288"/>
      <c r="I326" s="247"/>
      <c r="J326" s="247"/>
      <c r="K326" s="247"/>
      <c r="L326" s="247"/>
      <c r="M326" s="247"/>
      <c r="N326" s="247"/>
      <c r="O326" s="247"/>
      <c r="P326" s="247"/>
      <c r="Q326" s="247"/>
      <c r="R326" s="247"/>
      <c r="S326" s="247"/>
      <c r="T326" s="247"/>
      <c r="U326" s="247"/>
    </row>
    <row r="327" spans="1:21" x14ac:dyDescent="0.25">
      <c r="A327" s="247"/>
      <c r="B327" s="247"/>
      <c r="C327" s="247"/>
      <c r="D327" s="247"/>
      <c r="E327" s="247"/>
      <c r="F327" s="288"/>
      <c r="G327" s="288"/>
      <c r="H327" s="288"/>
      <c r="I327" s="247"/>
      <c r="J327" s="247"/>
      <c r="K327" s="247"/>
      <c r="L327" s="247"/>
      <c r="M327" s="247"/>
      <c r="N327" s="247"/>
      <c r="O327" s="247"/>
      <c r="P327" s="247"/>
      <c r="Q327" s="247"/>
      <c r="R327" s="247"/>
      <c r="S327" s="247"/>
      <c r="T327" s="247"/>
      <c r="U327" s="247"/>
    </row>
    <row r="328" spans="1:21" x14ac:dyDescent="0.25">
      <c r="A328" s="247"/>
      <c r="B328" s="247"/>
      <c r="C328" s="247"/>
      <c r="D328" s="247"/>
      <c r="E328" s="247"/>
      <c r="F328" s="288"/>
      <c r="G328" s="288"/>
      <c r="H328" s="288"/>
      <c r="I328" s="247"/>
      <c r="J328" s="247"/>
      <c r="K328" s="247"/>
      <c r="L328" s="247"/>
      <c r="M328" s="247"/>
      <c r="N328" s="247"/>
      <c r="O328" s="247"/>
      <c r="P328" s="247"/>
      <c r="Q328" s="247"/>
      <c r="R328" s="247"/>
      <c r="S328" s="247"/>
      <c r="T328" s="247"/>
      <c r="U328" s="247"/>
    </row>
    <row r="329" spans="1:21" x14ac:dyDescent="0.25">
      <c r="A329" s="247"/>
      <c r="B329" s="247"/>
      <c r="C329" s="247"/>
      <c r="D329" s="247"/>
      <c r="E329" s="247"/>
      <c r="F329" s="288"/>
      <c r="G329" s="288"/>
      <c r="H329" s="288"/>
      <c r="I329" s="247"/>
      <c r="J329" s="247"/>
      <c r="K329" s="247"/>
      <c r="L329" s="247"/>
      <c r="M329" s="247"/>
      <c r="N329" s="247"/>
      <c r="O329" s="247"/>
      <c r="P329" s="247"/>
      <c r="Q329" s="247"/>
      <c r="R329" s="247"/>
      <c r="S329" s="247"/>
      <c r="T329" s="247"/>
      <c r="U329" s="247"/>
    </row>
    <row r="330" spans="1:21" x14ac:dyDescent="0.25">
      <c r="A330" s="247"/>
      <c r="B330" s="247"/>
      <c r="C330" s="247"/>
      <c r="D330" s="247"/>
      <c r="E330" s="247"/>
      <c r="F330" s="288"/>
      <c r="G330" s="288"/>
      <c r="H330" s="288"/>
      <c r="I330" s="247"/>
      <c r="J330" s="247"/>
      <c r="K330" s="247"/>
      <c r="L330" s="247"/>
      <c r="M330" s="247"/>
      <c r="N330" s="247"/>
      <c r="O330" s="247"/>
      <c r="P330" s="247"/>
      <c r="Q330" s="247"/>
      <c r="R330" s="247"/>
      <c r="S330" s="247"/>
      <c r="T330" s="247"/>
      <c r="U330" s="247"/>
    </row>
    <row r="331" spans="1:21" x14ac:dyDescent="0.25">
      <c r="A331" s="247"/>
      <c r="B331" s="247"/>
      <c r="C331" s="247"/>
      <c r="D331" s="247"/>
      <c r="E331" s="247"/>
      <c r="F331" s="288"/>
      <c r="G331" s="288"/>
      <c r="H331" s="288"/>
      <c r="I331" s="247"/>
      <c r="J331" s="247"/>
      <c r="K331" s="247"/>
      <c r="L331" s="247"/>
      <c r="M331" s="247"/>
      <c r="N331" s="247"/>
      <c r="O331" s="247"/>
      <c r="P331" s="247"/>
      <c r="Q331" s="247"/>
      <c r="R331" s="247"/>
      <c r="S331" s="247"/>
      <c r="T331" s="247"/>
      <c r="U331" s="247"/>
    </row>
    <row r="332" spans="1:21" x14ac:dyDescent="0.25">
      <c r="A332" s="247"/>
      <c r="B332" s="247"/>
      <c r="C332" s="247"/>
      <c r="D332" s="247"/>
      <c r="E332" s="247"/>
      <c r="F332" s="288"/>
      <c r="G332" s="288"/>
      <c r="H332" s="288"/>
      <c r="I332" s="247"/>
      <c r="J332" s="247"/>
      <c r="K332" s="247"/>
      <c r="L332" s="247"/>
      <c r="M332" s="247"/>
      <c r="N332" s="247"/>
      <c r="O332" s="247"/>
      <c r="P332" s="247"/>
      <c r="Q332" s="247"/>
      <c r="R332" s="247"/>
      <c r="S332" s="247"/>
      <c r="T332" s="247"/>
      <c r="U332" s="247"/>
    </row>
    <row r="333" spans="1:21" x14ac:dyDescent="0.25">
      <c r="A333" s="247"/>
      <c r="B333" s="247"/>
      <c r="C333" s="247"/>
      <c r="D333" s="247"/>
      <c r="E333" s="247"/>
      <c r="F333" s="288"/>
      <c r="G333" s="288"/>
      <c r="H333" s="288"/>
      <c r="I333" s="247"/>
      <c r="J333" s="247"/>
      <c r="K333" s="247"/>
      <c r="L333" s="247"/>
      <c r="M333" s="247"/>
      <c r="N333" s="247"/>
      <c r="O333" s="247"/>
      <c r="P333" s="247"/>
      <c r="Q333" s="247"/>
      <c r="R333" s="247"/>
      <c r="S333" s="247"/>
      <c r="T333" s="247"/>
      <c r="U333" s="247"/>
    </row>
    <row r="334" spans="1:21" x14ac:dyDescent="0.25">
      <c r="A334" s="247"/>
      <c r="B334" s="247"/>
      <c r="C334" s="247"/>
      <c r="D334" s="247"/>
      <c r="E334" s="247"/>
      <c r="F334" s="288"/>
      <c r="G334" s="288"/>
      <c r="H334" s="288"/>
      <c r="I334" s="247"/>
      <c r="J334" s="247"/>
      <c r="K334" s="247"/>
      <c r="L334" s="247"/>
      <c r="M334" s="247"/>
      <c r="N334" s="247"/>
      <c r="O334" s="247"/>
      <c r="P334" s="247"/>
      <c r="Q334" s="247"/>
      <c r="R334" s="247"/>
      <c r="S334" s="247"/>
      <c r="T334" s="247"/>
      <c r="U334" s="247"/>
    </row>
    <row r="335" spans="1:21" x14ac:dyDescent="0.25">
      <c r="A335" s="247"/>
      <c r="B335" s="247"/>
      <c r="C335" s="247"/>
      <c r="D335" s="247"/>
      <c r="E335" s="247"/>
      <c r="F335" s="288"/>
      <c r="G335" s="288"/>
      <c r="H335" s="288"/>
      <c r="I335" s="247"/>
      <c r="J335" s="247"/>
      <c r="K335" s="247"/>
      <c r="L335" s="247"/>
      <c r="M335" s="247"/>
      <c r="N335" s="247"/>
      <c r="O335" s="247"/>
      <c r="P335" s="247"/>
      <c r="Q335" s="247"/>
      <c r="R335" s="247"/>
      <c r="S335" s="247"/>
      <c r="T335" s="247"/>
      <c r="U335" s="247"/>
    </row>
    <row r="336" spans="1:21" x14ac:dyDescent="0.25">
      <c r="A336" s="247"/>
      <c r="B336" s="247"/>
      <c r="C336" s="247"/>
      <c r="D336" s="247"/>
      <c r="E336" s="247"/>
      <c r="F336" s="288"/>
      <c r="G336" s="288"/>
      <c r="H336" s="288"/>
      <c r="I336" s="247"/>
      <c r="J336" s="247"/>
      <c r="K336" s="247"/>
      <c r="L336" s="247"/>
      <c r="M336" s="247"/>
      <c r="N336" s="247"/>
      <c r="O336" s="247"/>
      <c r="P336" s="247"/>
      <c r="Q336" s="247"/>
      <c r="R336" s="247"/>
      <c r="S336" s="247"/>
      <c r="T336" s="247"/>
      <c r="U336" s="247"/>
    </row>
    <row r="337" spans="1:21" x14ac:dyDescent="0.25">
      <c r="A337" s="247"/>
      <c r="B337" s="247"/>
      <c r="C337" s="247"/>
      <c r="D337" s="247"/>
      <c r="E337" s="247"/>
      <c r="F337" s="288"/>
      <c r="G337" s="288"/>
      <c r="H337" s="288"/>
      <c r="I337" s="247"/>
      <c r="J337" s="247"/>
      <c r="K337" s="247"/>
      <c r="L337" s="247"/>
      <c r="M337" s="247"/>
      <c r="N337" s="247"/>
      <c r="O337" s="247"/>
      <c r="P337" s="247"/>
      <c r="Q337" s="247"/>
      <c r="R337" s="247"/>
      <c r="S337" s="247"/>
      <c r="T337" s="247"/>
      <c r="U337" s="247"/>
    </row>
    <row r="338" spans="1:21" x14ac:dyDescent="0.25">
      <c r="A338" s="247"/>
      <c r="B338" s="247"/>
      <c r="C338" s="247"/>
      <c r="D338" s="247"/>
      <c r="E338" s="247"/>
      <c r="F338" s="288"/>
      <c r="G338" s="288"/>
      <c r="H338" s="288"/>
      <c r="I338" s="247"/>
      <c r="J338" s="247"/>
      <c r="K338" s="247"/>
      <c r="L338" s="247"/>
      <c r="M338" s="247"/>
      <c r="N338" s="247"/>
      <c r="O338" s="247"/>
      <c r="P338" s="247"/>
      <c r="Q338" s="247"/>
      <c r="R338" s="247"/>
      <c r="S338" s="247"/>
      <c r="T338" s="247"/>
      <c r="U338" s="247"/>
    </row>
    <row r="339" spans="1:21" x14ac:dyDescent="0.25">
      <c r="A339" s="247"/>
      <c r="B339" s="247"/>
      <c r="C339" s="247"/>
      <c r="D339" s="247"/>
      <c r="E339" s="247"/>
      <c r="F339" s="288"/>
      <c r="G339" s="288"/>
      <c r="H339" s="288"/>
      <c r="I339" s="247"/>
      <c r="J339" s="247"/>
      <c r="K339" s="247"/>
      <c r="L339" s="247"/>
      <c r="M339" s="247"/>
      <c r="N339" s="247"/>
      <c r="O339" s="247"/>
      <c r="P339" s="247"/>
      <c r="Q339" s="247"/>
      <c r="R339" s="247"/>
      <c r="S339" s="247"/>
      <c r="T339" s="247"/>
      <c r="U339" s="247"/>
    </row>
    <row r="340" spans="1:21" x14ac:dyDescent="0.25">
      <c r="A340" s="247"/>
      <c r="B340" s="247"/>
      <c r="C340" s="247"/>
      <c r="D340" s="247"/>
      <c r="E340" s="247"/>
      <c r="F340" s="288"/>
      <c r="G340" s="288"/>
      <c r="H340" s="288"/>
      <c r="I340" s="247"/>
      <c r="J340" s="247"/>
      <c r="K340" s="247"/>
      <c r="L340" s="247"/>
      <c r="M340" s="247"/>
      <c r="N340" s="247"/>
      <c r="O340" s="247"/>
      <c r="P340" s="247"/>
      <c r="Q340" s="247"/>
      <c r="R340" s="247"/>
      <c r="S340" s="247"/>
      <c r="T340" s="247"/>
      <c r="U340" s="247"/>
    </row>
    <row r="341" spans="1:21" x14ac:dyDescent="0.25">
      <c r="A341" s="247"/>
      <c r="B341" s="247"/>
      <c r="C341" s="247"/>
      <c r="D341" s="247"/>
      <c r="E341" s="247"/>
      <c r="F341" s="288"/>
      <c r="G341" s="288"/>
      <c r="H341" s="288"/>
      <c r="I341" s="247"/>
      <c r="J341" s="247"/>
      <c r="K341" s="247"/>
      <c r="L341" s="247"/>
      <c r="M341" s="247"/>
      <c r="N341" s="247"/>
      <c r="O341" s="247"/>
      <c r="P341" s="247"/>
      <c r="Q341" s="247"/>
      <c r="R341" s="247"/>
      <c r="S341" s="247"/>
      <c r="T341" s="247"/>
      <c r="U341" s="247"/>
    </row>
    <row r="342" spans="1:21" x14ac:dyDescent="0.25">
      <c r="A342" s="247"/>
      <c r="B342" s="247"/>
      <c r="C342" s="247"/>
      <c r="D342" s="247"/>
      <c r="E342" s="247"/>
      <c r="F342" s="288"/>
      <c r="G342" s="288"/>
      <c r="H342" s="288"/>
      <c r="I342" s="247"/>
      <c r="J342" s="247"/>
      <c r="K342" s="247"/>
      <c r="L342" s="247"/>
      <c r="M342" s="247"/>
      <c r="N342" s="247"/>
      <c r="O342" s="247"/>
      <c r="P342" s="247"/>
      <c r="Q342" s="247"/>
      <c r="R342" s="247"/>
      <c r="S342" s="247"/>
      <c r="T342" s="247"/>
      <c r="U342" s="247"/>
    </row>
    <row r="343" spans="1:21" x14ac:dyDescent="0.25">
      <c r="A343" s="247"/>
      <c r="B343" s="247"/>
      <c r="C343" s="247"/>
      <c r="D343" s="247"/>
      <c r="E343" s="247"/>
      <c r="F343" s="288"/>
      <c r="G343" s="288"/>
      <c r="H343" s="288"/>
      <c r="I343" s="247"/>
      <c r="J343" s="247"/>
      <c r="K343" s="247"/>
      <c r="L343" s="247"/>
      <c r="M343" s="247"/>
      <c r="N343" s="247"/>
      <c r="O343" s="247"/>
      <c r="P343" s="247"/>
      <c r="Q343" s="247"/>
      <c r="R343" s="247"/>
      <c r="S343" s="247"/>
      <c r="T343" s="247"/>
      <c r="U343" s="247"/>
    </row>
    <row r="344" spans="1:21" x14ac:dyDescent="0.25">
      <c r="A344" s="247"/>
      <c r="B344" s="247"/>
      <c r="C344" s="247"/>
      <c r="D344" s="247"/>
      <c r="E344" s="247"/>
      <c r="F344" s="288"/>
      <c r="G344" s="288"/>
      <c r="H344" s="288"/>
      <c r="I344" s="247"/>
      <c r="J344" s="247"/>
      <c r="K344" s="247"/>
      <c r="L344" s="247"/>
      <c r="M344" s="247"/>
      <c r="N344" s="247"/>
      <c r="O344" s="247"/>
      <c r="P344" s="247"/>
      <c r="Q344" s="247"/>
      <c r="R344" s="247"/>
      <c r="S344" s="247"/>
      <c r="T344" s="247"/>
      <c r="U344" s="247"/>
    </row>
    <row r="345" spans="1:21" x14ac:dyDescent="0.25">
      <c r="A345" s="247"/>
      <c r="B345" s="247"/>
      <c r="C345" s="247"/>
      <c r="D345" s="247"/>
      <c r="E345" s="247"/>
      <c r="F345" s="288"/>
      <c r="G345" s="288"/>
      <c r="H345" s="288"/>
      <c r="I345" s="247"/>
      <c r="J345" s="247"/>
      <c r="K345" s="247"/>
      <c r="L345" s="247"/>
      <c r="M345" s="247"/>
      <c r="N345" s="247"/>
      <c r="O345" s="247"/>
      <c r="P345" s="247"/>
      <c r="Q345" s="247"/>
      <c r="R345" s="247"/>
      <c r="S345" s="247"/>
      <c r="T345" s="247"/>
      <c r="U345" s="247"/>
    </row>
    <row r="346" spans="1:21" x14ac:dyDescent="0.25">
      <c r="A346" s="247"/>
      <c r="B346" s="247"/>
      <c r="C346" s="247"/>
      <c r="D346" s="247"/>
      <c r="E346" s="247"/>
      <c r="F346" s="288"/>
      <c r="G346" s="288"/>
      <c r="H346" s="288"/>
      <c r="I346" s="247"/>
      <c r="J346" s="247"/>
      <c r="K346" s="247"/>
      <c r="L346" s="247"/>
      <c r="M346" s="247"/>
      <c r="N346" s="247"/>
      <c r="O346" s="247"/>
      <c r="P346" s="247"/>
      <c r="Q346" s="247"/>
      <c r="R346" s="247"/>
      <c r="S346" s="247"/>
      <c r="T346" s="247"/>
      <c r="U346" s="247"/>
    </row>
    <row r="347" spans="1:21" x14ac:dyDescent="0.25">
      <c r="A347" s="247"/>
      <c r="B347" s="247"/>
      <c r="C347" s="247"/>
      <c r="D347" s="247"/>
      <c r="E347" s="247"/>
      <c r="F347" s="288"/>
      <c r="G347" s="288"/>
      <c r="H347" s="288"/>
      <c r="I347" s="247"/>
      <c r="J347" s="247"/>
      <c r="K347" s="247"/>
      <c r="L347" s="247"/>
      <c r="M347" s="247"/>
      <c r="N347" s="247"/>
      <c r="O347" s="247"/>
      <c r="P347" s="247"/>
      <c r="Q347" s="247"/>
      <c r="R347" s="247"/>
      <c r="S347" s="247"/>
      <c r="T347" s="247"/>
      <c r="U347" s="247"/>
    </row>
  </sheetData>
  <sheetProtection password="CC7C" sheet="1" formatCells="0" formatColumns="0" formatRows="0" insertRows="0"/>
  <mergeCells count="83">
    <mergeCell ref="E100:F100"/>
    <mergeCell ref="E83:F83"/>
    <mergeCell ref="E84:F84"/>
    <mergeCell ref="E85:F85"/>
    <mergeCell ref="E86:F86"/>
    <mergeCell ref="E93:F93"/>
    <mergeCell ref="E94:F94"/>
    <mergeCell ref="E95:F95"/>
    <mergeCell ref="E96:F96"/>
    <mergeCell ref="E101:F101"/>
    <mergeCell ref="E102:F102"/>
    <mergeCell ref="I50:I55"/>
    <mergeCell ref="I68:I73"/>
    <mergeCell ref="I74:I78"/>
    <mergeCell ref="I91:I96"/>
    <mergeCell ref="I97:I102"/>
    <mergeCell ref="E97:F97"/>
    <mergeCell ref="E98:F98"/>
    <mergeCell ref="E99:F99"/>
    <mergeCell ref="E78:F78"/>
    <mergeCell ref="E79:F79"/>
    <mergeCell ref="E80:F80"/>
    <mergeCell ref="E81:F81"/>
    <mergeCell ref="E92:F92"/>
    <mergeCell ref="E91:F91"/>
    <mergeCell ref="E82:F82"/>
    <mergeCell ref="E74:F74"/>
    <mergeCell ref="E75:F75"/>
    <mergeCell ref="E76:F76"/>
    <mergeCell ref="E77:F77"/>
    <mergeCell ref="E71:F71"/>
    <mergeCell ref="E72:F72"/>
    <mergeCell ref="E73:F73"/>
    <mergeCell ref="E57:F57"/>
    <mergeCell ref="E70:F70"/>
    <mergeCell ref="E60:F60"/>
    <mergeCell ref="E62:F62"/>
    <mergeCell ref="E63:F63"/>
    <mergeCell ref="E68:F68"/>
    <mergeCell ref="E69:F69"/>
    <mergeCell ref="E61:F61"/>
    <mergeCell ref="E47:F47"/>
    <mergeCell ref="E58:F58"/>
    <mergeCell ref="E59:F59"/>
    <mergeCell ref="E50:F50"/>
    <mergeCell ref="E51:F51"/>
    <mergeCell ref="E52:F52"/>
    <mergeCell ref="E53:F53"/>
    <mergeCell ref="E54:F54"/>
    <mergeCell ref="E55:F55"/>
    <mergeCell ref="E56:F56"/>
    <mergeCell ref="E46:F46"/>
    <mergeCell ref="E34:F34"/>
    <mergeCell ref="E35:F35"/>
    <mergeCell ref="E42:F42"/>
    <mergeCell ref="E32:F32"/>
    <mergeCell ref="E45:F45"/>
    <mergeCell ref="E44:F44"/>
    <mergeCell ref="E43:F43"/>
    <mergeCell ref="E33:F33"/>
    <mergeCell ref="E26:F26"/>
    <mergeCell ref="E27:F27"/>
    <mergeCell ref="E28:F28"/>
    <mergeCell ref="E12:F12"/>
    <mergeCell ref="E13:F13"/>
    <mergeCell ref="E14:F14"/>
    <mergeCell ref="E15:F15"/>
    <mergeCell ref="E18:F18"/>
    <mergeCell ref="E30:F30"/>
    <mergeCell ref="E31:F31"/>
    <mergeCell ref="J1:AA1"/>
    <mergeCell ref="H1:I4"/>
    <mergeCell ref="E16:F16"/>
    <mergeCell ref="E17:F17"/>
    <mergeCell ref="E29:F29"/>
    <mergeCell ref="D2:G2"/>
    <mergeCell ref="E19:F19"/>
    <mergeCell ref="A4:C4"/>
    <mergeCell ref="D3:G3"/>
    <mergeCell ref="G6:I6"/>
    <mergeCell ref="A6:E6"/>
    <mergeCell ref="A2:C2"/>
    <mergeCell ref="A3:C3"/>
  </mergeCells>
  <phoneticPr fontId="7" type="noConversion"/>
  <dataValidations count="1">
    <dataValidation allowBlank="1" showInputMessage="1" showErrorMessage="1" prompt="Any of these Target Columns _x000a_may be hidden_x000a_if not required" sqref="I97 F64:F67 F87:F90 F20:F25 F36:F41 F48:F49 F107:I65536 I80:I91 I74 I56:I68 H5:H102 G4:G102 F4:F11 I5:I54"/>
  </dataValidations>
  <pageMargins left="0" right="0" top="0" bottom="0" header="0" footer="0.51181102362204722"/>
  <pageSetup paperSize="9" scale="45" orientation="landscape" r:id="rId1"/>
  <headerFooter alignWithMargins="0">
    <oddFooter>&amp;LSchedule 4 KPIs&amp;C&amp;P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2149"/>
  <sheetViews>
    <sheetView zoomScale="75" zoomScaleNormal="75" workbookViewId="0">
      <selection activeCell="H9" sqref="H9:J9"/>
    </sheetView>
  </sheetViews>
  <sheetFormatPr defaultRowHeight="13.2" x14ac:dyDescent="0.25"/>
  <cols>
    <col min="1" max="1" width="13.88671875" customWidth="1"/>
    <col min="2" max="2" width="12.88671875" customWidth="1"/>
    <col min="3" max="3" width="19" bestFit="1" customWidth="1"/>
    <col min="4" max="4" width="16" customWidth="1"/>
    <col min="5" max="6" width="15.5546875" customWidth="1"/>
    <col min="7" max="7" width="16.5546875" customWidth="1"/>
    <col min="8" max="8" width="15.5546875" customWidth="1"/>
    <col min="9" max="9" width="14" customWidth="1"/>
    <col min="10" max="10" width="13.109375" customWidth="1"/>
    <col min="11" max="12" width="13.44140625" customWidth="1"/>
    <col min="13" max="13" width="16.44140625" customWidth="1"/>
  </cols>
  <sheetData>
    <row r="1" spans="1:13" ht="18.600000000000001" thickBot="1" x14ac:dyDescent="0.4">
      <c r="A1" s="1019" t="s">
        <v>919</v>
      </c>
      <c r="B1" s="1020"/>
      <c r="C1" s="1020"/>
      <c r="D1" s="1020"/>
      <c r="E1" s="1020"/>
      <c r="F1" s="1020"/>
      <c r="G1" s="1020"/>
      <c r="H1" s="1020"/>
      <c r="I1" s="1020"/>
      <c r="J1" s="1020"/>
      <c r="K1" s="1020"/>
      <c r="L1" s="1020"/>
      <c r="M1" s="1021"/>
    </row>
    <row r="2" spans="1:13" ht="30" customHeight="1" x14ac:dyDescent="0.3">
      <c r="A2" s="1022" t="s">
        <v>1252</v>
      </c>
      <c r="B2" s="1023"/>
      <c r="C2" s="1023"/>
      <c r="D2" s="1023"/>
      <c r="E2" s="1023"/>
      <c r="F2" s="1023"/>
      <c r="G2" s="1023"/>
      <c r="H2" s="1023"/>
      <c r="I2" s="1023"/>
      <c r="J2" s="1023"/>
      <c r="K2" s="1023"/>
      <c r="L2" s="1024"/>
      <c r="M2" s="1025"/>
    </row>
    <row r="3" spans="1:13" ht="29.25" customHeight="1" x14ac:dyDescent="0.3">
      <c r="A3" s="1026" t="s">
        <v>861</v>
      </c>
      <c r="B3" s="1027"/>
      <c r="C3" s="1027"/>
      <c r="D3" s="1027"/>
      <c r="E3" s="1027"/>
      <c r="F3" s="1027"/>
      <c r="G3" s="1027"/>
      <c r="H3" s="1027"/>
      <c r="I3" s="1027"/>
      <c r="J3" s="1027"/>
      <c r="K3" s="1027"/>
      <c r="L3" s="1027"/>
      <c r="M3" s="1028"/>
    </row>
    <row r="4" spans="1:13" ht="30.75" customHeight="1" x14ac:dyDescent="0.3">
      <c r="A4" s="1029" t="s">
        <v>746</v>
      </c>
      <c r="B4" s="1030"/>
      <c r="C4" s="1030"/>
      <c r="D4" s="1030"/>
      <c r="E4" s="1030"/>
      <c r="F4" s="1030"/>
      <c r="G4" s="1030"/>
      <c r="H4" s="1030"/>
      <c r="I4" s="1030"/>
      <c r="J4" s="1030"/>
      <c r="K4" s="1030"/>
      <c r="L4" s="1030"/>
      <c r="M4" s="1031"/>
    </row>
    <row r="5" spans="1:13" ht="15.6" x14ac:dyDescent="0.3">
      <c r="A5" s="1032" t="s">
        <v>747</v>
      </c>
      <c r="B5" s="1033"/>
      <c r="C5" s="1033"/>
      <c r="D5" s="1033"/>
      <c r="E5" s="1033"/>
      <c r="F5" s="1033"/>
      <c r="G5" s="1033"/>
      <c r="H5" s="1033"/>
      <c r="I5" s="1033"/>
      <c r="J5" s="1033"/>
      <c r="K5" s="1033"/>
      <c r="L5" s="1034"/>
      <c r="M5" s="1035"/>
    </row>
    <row r="6" spans="1:13" ht="16.5" customHeight="1" x14ac:dyDescent="0.3">
      <c r="A6" s="997" t="s">
        <v>742</v>
      </c>
      <c r="B6" s="998"/>
      <c r="C6" s="998"/>
      <c r="D6" s="998"/>
      <c r="E6" s="998"/>
      <c r="F6" s="998"/>
      <c r="G6" s="998"/>
      <c r="H6" s="998"/>
      <c r="I6" s="998"/>
      <c r="J6" s="998"/>
      <c r="K6" s="998"/>
      <c r="L6" s="999"/>
      <c r="M6" s="1000"/>
    </row>
    <row r="7" spans="1:13" ht="16.5" customHeight="1" thickBot="1" x14ac:dyDescent="0.3">
      <c r="A7" s="1001"/>
      <c r="B7" s="1002"/>
      <c r="C7" s="1002"/>
      <c r="D7" s="1002"/>
      <c r="E7" s="1002"/>
      <c r="F7" s="1002"/>
      <c r="G7" s="1002"/>
      <c r="H7" s="1002"/>
      <c r="I7" s="1002"/>
      <c r="J7" s="1002"/>
      <c r="K7" s="1002"/>
      <c r="L7" s="1002"/>
      <c r="M7" s="1003"/>
    </row>
    <row r="8" spans="1:13" ht="16.2" thickBot="1" x14ac:dyDescent="0.35">
      <c r="A8" s="539" t="s">
        <v>476</v>
      </c>
      <c r="B8" s="540"/>
      <c r="C8" s="1004"/>
      <c r="D8" s="1005"/>
      <c r="E8" s="541"/>
      <c r="F8" s="542" t="s">
        <v>864</v>
      </c>
      <c r="G8" s="543"/>
      <c r="H8" s="988"/>
      <c r="I8" s="989"/>
      <c r="J8" s="990"/>
      <c r="K8" s="1006" t="s">
        <v>743</v>
      </c>
      <c r="L8" s="1007"/>
      <c r="M8" s="1008"/>
    </row>
    <row r="9" spans="1:13" ht="16.2" thickBot="1" x14ac:dyDescent="0.35">
      <c r="A9" s="1015"/>
      <c r="B9" s="1016"/>
      <c r="C9" s="1004"/>
      <c r="D9" s="1005"/>
      <c r="E9" s="544"/>
      <c r="F9" s="1017" t="s">
        <v>865</v>
      </c>
      <c r="G9" s="1018"/>
      <c r="H9" s="988"/>
      <c r="I9" s="989"/>
      <c r="J9" s="990"/>
      <c r="K9" s="1009"/>
      <c r="L9" s="1010"/>
      <c r="M9" s="1011"/>
    </row>
    <row r="10" spans="1:13" ht="16.2" thickBot="1" x14ac:dyDescent="0.35">
      <c r="A10" s="986"/>
      <c r="B10" s="987"/>
      <c r="C10" s="545"/>
      <c r="D10" s="546"/>
      <c r="E10" s="546"/>
      <c r="F10" s="547"/>
      <c r="G10" s="542" t="s">
        <v>866</v>
      </c>
      <c r="H10" s="988"/>
      <c r="I10" s="989"/>
      <c r="J10" s="990"/>
      <c r="K10" s="1012"/>
      <c r="L10" s="1013"/>
      <c r="M10" s="1014"/>
    </row>
    <row r="11" spans="1:13" ht="31.8" thickBot="1" x14ac:dyDescent="0.35">
      <c r="A11" s="548" t="s">
        <v>454</v>
      </c>
      <c r="B11" s="549">
        <f>COUNT(F14:F290)</f>
        <v>0</v>
      </c>
      <c r="C11" s="550" t="s">
        <v>455</v>
      </c>
      <c r="D11" s="562">
        <f>SUM(F11:I11)</f>
        <v>0</v>
      </c>
      <c r="E11" s="549" t="s">
        <v>456</v>
      </c>
      <c r="F11" s="551">
        <f>SUM(F14:F290)</f>
        <v>0</v>
      </c>
      <c r="G11" s="551">
        <f>SUM(G14:G290)</f>
        <v>0</v>
      </c>
      <c r="H11" s="551">
        <f>SUM(H14:H290)</f>
        <v>0</v>
      </c>
      <c r="I11" s="551">
        <f>SUM(I14:I290)</f>
        <v>0</v>
      </c>
      <c r="J11" s="552"/>
      <c r="K11" s="553"/>
      <c r="L11" s="553"/>
      <c r="M11" s="554"/>
    </row>
    <row r="12" spans="1:13" ht="48" customHeight="1" thickBot="1" x14ac:dyDescent="0.3">
      <c r="A12" s="565" t="s">
        <v>748</v>
      </c>
      <c r="B12" s="563" t="s">
        <v>749</v>
      </c>
      <c r="C12" s="991" t="s">
        <v>873</v>
      </c>
      <c r="D12" s="556" t="s">
        <v>457</v>
      </c>
      <c r="E12" s="555" t="s">
        <v>634</v>
      </c>
      <c r="F12" s="983" t="s">
        <v>745</v>
      </c>
      <c r="G12" s="984"/>
      <c r="H12" s="984"/>
      <c r="I12" s="985"/>
      <c r="J12" s="993" t="s">
        <v>629</v>
      </c>
      <c r="K12" s="979" t="s">
        <v>400</v>
      </c>
      <c r="L12" s="995" t="s">
        <v>1078</v>
      </c>
      <c r="M12" s="981" t="s">
        <v>1024</v>
      </c>
    </row>
    <row r="13" spans="1:13" ht="47.4" thickBot="1" x14ac:dyDescent="0.3">
      <c r="A13" s="566"/>
      <c r="B13" s="564"/>
      <c r="C13" s="992"/>
      <c r="D13" s="560"/>
      <c r="E13" s="561" t="s">
        <v>744</v>
      </c>
      <c r="F13" s="557" t="s">
        <v>867</v>
      </c>
      <c r="G13" s="558" t="s">
        <v>868</v>
      </c>
      <c r="H13" s="557" t="s">
        <v>869</v>
      </c>
      <c r="I13" s="559" t="s">
        <v>870</v>
      </c>
      <c r="J13" s="994"/>
      <c r="K13" s="980"/>
      <c r="L13" s="996"/>
      <c r="M13" s="982"/>
    </row>
    <row r="14" spans="1:13" x14ac:dyDescent="0.25">
      <c r="A14" s="677"/>
      <c r="B14" s="678"/>
      <c r="C14" s="678"/>
      <c r="D14" s="678"/>
      <c r="E14" s="679"/>
      <c r="F14" s="680"/>
      <c r="G14" s="680"/>
      <c r="H14" s="680"/>
      <c r="I14" s="680"/>
      <c r="J14" s="678"/>
      <c r="K14" s="678"/>
      <c r="L14" s="681"/>
      <c r="M14" s="682"/>
    </row>
    <row r="15" spans="1:13" x14ac:dyDescent="0.25">
      <c r="A15" s="683"/>
      <c r="B15" s="332"/>
      <c r="C15" s="332"/>
      <c r="D15" s="332"/>
      <c r="E15" s="274"/>
      <c r="F15" s="332"/>
      <c r="G15" s="332"/>
      <c r="H15" s="332"/>
      <c r="I15" s="332"/>
      <c r="J15" s="332"/>
      <c r="K15" s="332"/>
      <c r="L15" s="684"/>
      <c r="M15" s="685"/>
    </row>
    <row r="16" spans="1:13" x14ac:dyDescent="0.25">
      <c r="A16" s="683"/>
      <c r="B16" s="332"/>
      <c r="C16" s="332"/>
      <c r="D16" s="332"/>
      <c r="E16" s="274"/>
      <c r="F16" s="332"/>
      <c r="G16" s="332"/>
      <c r="H16" s="332"/>
      <c r="I16" s="332"/>
      <c r="J16" s="332"/>
      <c r="K16" s="332"/>
      <c r="L16" s="684"/>
      <c r="M16" s="685"/>
    </row>
    <row r="17" spans="1:13" x14ac:dyDescent="0.25">
      <c r="A17" s="683"/>
      <c r="B17" s="332"/>
      <c r="C17" s="332"/>
      <c r="D17" s="332"/>
      <c r="E17" s="274"/>
      <c r="F17" s="332"/>
      <c r="G17" s="332"/>
      <c r="H17" s="332"/>
      <c r="I17" s="332"/>
      <c r="J17" s="332"/>
      <c r="K17" s="332"/>
      <c r="L17" s="684"/>
      <c r="M17" s="685"/>
    </row>
    <row r="18" spans="1:13" x14ac:dyDescent="0.25">
      <c r="A18" s="683"/>
      <c r="B18" s="332"/>
      <c r="C18" s="332"/>
      <c r="D18" s="332"/>
      <c r="E18" s="274"/>
      <c r="F18" s="332"/>
      <c r="G18" s="332"/>
      <c r="H18" s="332"/>
      <c r="I18" s="332"/>
      <c r="J18" s="332"/>
      <c r="K18" s="332"/>
      <c r="L18" s="684"/>
      <c r="M18" s="685"/>
    </row>
    <row r="19" spans="1:13" x14ac:dyDescent="0.25">
      <c r="A19" s="683"/>
      <c r="B19" s="332"/>
      <c r="C19" s="332"/>
      <c r="D19" s="332"/>
      <c r="E19" s="274"/>
      <c r="F19" s="332"/>
      <c r="G19" s="332"/>
      <c r="H19" s="332"/>
      <c r="I19" s="332"/>
      <c r="J19" s="332"/>
      <c r="K19" s="332"/>
      <c r="L19" s="684"/>
      <c r="M19" s="685"/>
    </row>
    <row r="20" spans="1:13" x14ac:dyDescent="0.25">
      <c r="A20" s="683"/>
      <c r="B20" s="332"/>
      <c r="C20" s="332"/>
      <c r="D20" s="332"/>
      <c r="E20" s="274"/>
      <c r="F20" s="332"/>
      <c r="G20" s="332"/>
      <c r="H20" s="332"/>
      <c r="I20" s="332"/>
      <c r="J20" s="332"/>
      <c r="K20" s="332"/>
      <c r="L20" s="684"/>
      <c r="M20" s="685"/>
    </row>
    <row r="21" spans="1:13" x14ac:dyDescent="0.25">
      <c r="A21" s="683"/>
      <c r="B21" s="332"/>
      <c r="C21" s="332"/>
      <c r="D21" s="332"/>
      <c r="E21" s="274"/>
      <c r="F21" s="332"/>
      <c r="G21" s="332"/>
      <c r="H21" s="332"/>
      <c r="I21" s="332"/>
      <c r="J21" s="332"/>
      <c r="K21" s="332"/>
      <c r="L21" s="684"/>
      <c r="M21" s="685"/>
    </row>
    <row r="22" spans="1:13" x14ac:dyDescent="0.25">
      <c r="A22" s="683"/>
      <c r="B22" s="332"/>
      <c r="C22" s="332"/>
      <c r="D22" s="332"/>
      <c r="E22" s="274"/>
      <c r="F22" s="332"/>
      <c r="G22" s="332"/>
      <c r="H22" s="332"/>
      <c r="I22" s="332"/>
      <c r="J22" s="332"/>
      <c r="K22" s="332"/>
      <c r="L22" s="684"/>
      <c r="M22" s="685"/>
    </row>
    <row r="23" spans="1:13" x14ac:dyDescent="0.25">
      <c r="A23" s="683"/>
      <c r="B23" s="332"/>
      <c r="C23" s="332"/>
      <c r="D23" s="332"/>
      <c r="E23" s="274"/>
      <c r="F23" s="332"/>
      <c r="G23" s="332"/>
      <c r="H23" s="332"/>
      <c r="I23" s="332"/>
      <c r="J23" s="332"/>
      <c r="K23" s="332"/>
      <c r="L23" s="684"/>
      <c r="M23" s="685"/>
    </row>
    <row r="24" spans="1:13" x14ac:dyDescent="0.25">
      <c r="A24" s="683"/>
      <c r="B24" s="332"/>
      <c r="C24" s="332"/>
      <c r="D24" s="332"/>
      <c r="E24" s="274"/>
      <c r="F24" s="332"/>
      <c r="G24" s="332"/>
      <c r="H24" s="332"/>
      <c r="I24" s="332"/>
      <c r="J24" s="332"/>
      <c r="K24" s="332"/>
      <c r="L24" s="684"/>
      <c r="M24" s="685"/>
    </row>
    <row r="25" spans="1:13" x14ac:dyDescent="0.25">
      <c r="A25" s="683"/>
      <c r="B25" s="332"/>
      <c r="C25" s="332"/>
      <c r="D25" s="332"/>
      <c r="E25" s="274"/>
      <c r="F25" s="332"/>
      <c r="G25" s="332"/>
      <c r="H25" s="332"/>
      <c r="I25" s="332"/>
      <c r="J25" s="332"/>
      <c r="K25" s="332"/>
      <c r="L25" s="684"/>
      <c r="M25" s="685"/>
    </row>
    <row r="26" spans="1:13" x14ac:dyDescent="0.25">
      <c r="A26" s="683"/>
      <c r="B26" s="332"/>
      <c r="C26" s="332"/>
      <c r="D26" s="332"/>
      <c r="E26" s="274"/>
      <c r="F26" s="332"/>
      <c r="G26" s="332"/>
      <c r="H26" s="332"/>
      <c r="I26" s="332"/>
      <c r="J26" s="332"/>
      <c r="K26" s="332"/>
      <c r="L26" s="684"/>
      <c r="M26" s="685"/>
    </row>
    <row r="27" spans="1:13" x14ac:dyDescent="0.25">
      <c r="A27" s="683"/>
      <c r="B27" s="332"/>
      <c r="C27" s="332"/>
      <c r="D27" s="332"/>
      <c r="E27" s="274"/>
      <c r="F27" s="332"/>
      <c r="G27" s="332"/>
      <c r="H27" s="332"/>
      <c r="I27" s="332"/>
      <c r="J27" s="332"/>
      <c r="K27" s="332"/>
      <c r="L27" s="684"/>
      <c r="M27" s="685"/>
    </row>
    <row r="28" spans="1:13" x14ac:dyDescent="0.25">
      <c r="A28" s="683"/>
      <c r="B28" s="332"/>
      <c r="C28" s="332"/>
      <c r="D28" s="332"/>
      <c r="E28" s="332"/>
      <c r="F28" s="332"/>
      <c r="G28" s="332"/>
      <c r="H28" s="332"/>
      <c r="I28" s="332"/>
      <c r="J28" s="332"/>
      <c r="K28" s="332"/>
      <c r="L28" s="684"/>
      <c r="M28" s="685"/>
    </row>
    <row r="29" spans="1:13" x14ac:dyDescent="0.25">
      <c r="A29" s="683"/>
      <c r="B29" s="332"/>
      <c r="C29" s="332"/>
      <c r="D29" s="332"/>
      <c r="E29" s="332"/>
      <c r="F29" s="332"/>
      <c r="G29" s="332"/>
      <c r="H29" s="332"/>
      <c r="I29" s="332"/>
      <c r="J29" s="332"/>
      <c r="K29" s="332"/>
      <c r="L29" s="684"/>
      <c r="M29" s="685"/>
    </row>
    <row r="30" spans="1:13" x14ac:dyDescent="0.25">
      <c r="A30" s="683"/>
      <c r="B30" s="332"/>
      <c r="C30" s="332"/>
      <c r="D30" s="332"/>
      <c r="E30" s="332"/>
      <c r="F30" s="332"/>
      <c r="G30" s="332"/>
      <c r="H30" s="332"/>
      <c r="I30" s="332"/>
      <c r="J30" s="332"/>
      <c r="K30" s="332"/>
      <c r="L30" s="684"/>
      <c r="M30" s="685"/>
    </row>
    <row r="31" spans="1:13" x14ac:dyDescent="0.25">
      <c r="A31" s="683"/>
      <c r="B31" s="332"/>
      <c r="C31" s="332"/>
      <c r="D31" s="332"/>
      <c r="E31" s="332"/>
      <c r="F31" s="332"/>
      <c r="G31" s="332"/>
      <c r="H31" s="332"/>
      <c r="I31" s="332"/>
      <c r="J31" s="332"/>
      <c r="K31" s="332"/>
      <c r="L31" s="684"/>
      <c r="M31" s="685"/>
    </row>
    <row r="32" spans="1:13" x14ac:dyDescent="0.25">
      <c r="A32" s="683"/>
      <c r="B32" s="332"/>
      <c r="C32" s="332"/>
      <c r="D32" s="332"/>
      <c r="E32" s="332"/>
      <c r="F32" s="332"/>
      <c r="G32" s="332"/>
      <c r="H32" s="332"/>
      <c r="I32" s="332"/>
      <c r="J32" s="332"/>
      <c r="K32" s="332"/>
      <c r="L32" s="684"/>
      <c r="M32" s="685"/>
    </row>
    <row r="33" spans="1:13" x14ac:dyDescent="0.25">
      <c r="A33" s="683"/>
      <c r="B33" s="332"/>
      <c r="C33" s="332"/>
      <c r="D33" s="332"/>
      <c r="E33" s="332"/>
      <c r="F33" s="332"/>
      <c r="G33" s="332"/>
      <c r="H33" s="332"/>
      <c r="I33" s="332"/>
      <c r="J33" s="332"/>
      <c r="K33" s="332"/>
      <c r="L33" s="684"/>
      <c r="M33" s="685"/>
    </row>
    <row r="34" spans="1:13" x14ac:dyDescent="0.25">
      <c r="A34" s="683"/>
      <c r="B34" s="332"/>
      <c r="C34" s="332"/>
      <c r="D34" s="332"/>
      <c r="E34" s="332"/>
      <c r="F34" s="332"/>
      <c r="G34" s="332"/>
      <c r="H34" s="332"/>
      <c r="I34" s="332"/>
      <c r="J34" s="332"/>
      <c r="K34" s="332"/>
      <c r="L34" s="684"/>
      <c r="M34" s="685"/>
    </row>
    <row r="35" spans="1:13" x14ac:dyDescent="0.25">
      <c r="A35" s="683"/>
      <c r="B35" s="332"/>
      <c r="C35" s="332"/>
      <c r="D35" s="332"/>
      <c r="E35" s="332"/>
      <c r="F35" s="332"/>
      <c r="G35" s="332"/>
      <c r="H35" s="332"/>
      <c r="I35" s="332"/>
      <c r="J35" s="332"/>
      <c r="K35" s="332"/>
      <c r="L35" s="684"/>
      <c r="M35" s="685"/>
    </row>
    <row r="36" spans="1:13" x14ac:dyDescent="0.25">
      <c r="A36" s="683"/>
      <c r="B36" s="332"/>
      <c r="C36" s="332"/>
      <c r="D36" s="332"/>
      <c r="E36" s="332"/>
      <c r="F36" s="332"/>
      <c r="G36" s="332"/>
      <c r="H36" s="332"/>
      <c r="I36" s="332"/>
      <c r="J36" s="332"/>
      <c r="K36" s="332"/>
      <c r="L36" s="684"/>
      <c r="M36" s="685"/>
    </row>
    <row r="37" spans="1:13" x14ac:dyDescent="0.25">
      <c r="A37" s="683"/>
      <c r="B37" s="332"/>
      <c r="C37" s="332"/>
      <c r="D37" s="332"/>
      <c r="E37" s="332"/>
      <c r="F37" s="332"/>
      <c r="G37" s="332"/>
      <c r="H37" s="332"/>
      <c r="I37" s="332"/>
      <c r="J37" s="332"/>
      <c r="K37" s="332"/>
      <c r="L37" s="684"/>
      <c r="M37" s="685"/>
    </row>
    <row r="38" spans="1:13" x14ac:dyDescent="0.25">
      <c r="A38" s="683"/>
      <c r="B38" s="332"/>
      <c r="C38" s="332"/>
      <c r="D38" s="332"/>
      <c r="E38" s="332"/>
      <c r="F38" s="332"/>
      <c r="G38" s="332"/>
      <c r="H38" s="332"/>
      <c r="I38" s="332"/>
      <c r="J38" s="332"/>
      <c r="K38" s="332"/>
      <c r="L38" s="684"/>
      <c r="M38" s="685"/>
    </row>
    <row r="39" spans="1:13" x14ac:dyDescent="0.25">
      <c r="A39" s="683"/>
      <c r="B39" s="332"/>
      <c r="C39" s="332"/>
      <c r="D39" s="332"/>
      <c r="E39" s="332"/>
      <c r="F39" s="332"/>
      <c r="G39" s="332"/>
      <c r="H39" s="332"/>
      <c r="I39" s="332"/>
      <c r="J39" s="332"/>
      <c r="K39" s="332"/>
      <c r="L39" s="684"/>
      <c r="M39" s="685"/>
    </row>
    <row r="40" spans="1:13" ht="13.8" thickBot="1" x14ac:dyDescent="0.3">
      <c r="A40" s="686"/>
      <c r="B40" s="687"/>
      <c r="C40" s="687"/>
      <c r="D40" s="687"/>
      <c r="E40" s="687"/>
      <c r="F40" s="687"/>
      <c r="G40" s="687"/>
      <c r="H40" s="687"/>
      <c r="I40" s="687"/>
      <c r="J40" s="687"/>
      <c r="K40" s="687"/>
      <c r="L40" s="688"/>
      <c r="M40" s="689"/>
    </row>
    <row r="41" spans="1:13" x14ac:dyDescent="0.25">
      <c r="A41" s="242"/>
      <c r="B41" s="242"/>
      <c r="C41" s="242"/>
      <c r="D41" s="242"/>
      <c r="E41" s="242"/>
      <c r="F41" s="242"/>
      <c r="G41" s="242"/>
      <c r="H41" s="242"/>
      <c r="I41" s="242"/>
      <c r="J41" s="242"/>
      <c r="K41" s="242"/>
      <c r="L41" s="242"/>
      <c r="M41" s="242"/>
    </row>
    <row r="42" spans="1:13" x14ac:dyDescent="0.25">
      <c r="A42" s="242"/>
      <c r="B42" s="242"/>
      <c r="C42" s="242"/>
      <c r="D42" s="242"/>
      <c r="E42" s="242"/>
      <c r="F42" s="242"/>
      <c r="G42" s="242"/>
      <c r="H42" s="242"/>
      <c r="I42" s="242"/>
      <c r="J42" s="242"/>
      <c r="K42" s="242"/>
      <c r="L42" s="242"/>
      <c r="M42" s="242"/>
    </row>
    <row r="43" spans="1:13" x14ac:dyDescent="0.25">
      <c r="A43" s="242"/>
      <c r="B43" s="242"/>
      <c r="C43" s="242"/>
      <c r="D43" s="242"/>
      <c r="E43" s="242"/>
      <c r="F43" s="242"/>
      <c r="G43" s="242"/>
      <c r="H43" s="242"/>
      <c r="I43" s="242"/>
      <c r="J43" s="242"/>
      <c r="K43" s="242"/>
      <c r="L43" s="242"/>
      <c r="M43" s="242"/>
    </row>
    <row r="44" spans="1:13" x14ac:dyDescent="0.25">
      <c r="A44" s="242"/>
      <c r="B44" s="242"/>
      <c r="C44" s="242"/>
      <c r="D44" s="242"/>
      <c r="E44" s="242"/>
      <c r="F44" s="242"/>
      <c r="G44" s="242"/>
      <c r="H44" s="242"/>
      <c r="I44" s="242"/>
      <c r="J44" s="242"/>
      <c r="K44" s="242"/>
      <c r="L44" s="242"/>
      <c r="M44" s="242"/>
    </row>
    <row r="45" spans="1:13" x14ac:dyDescent="0.25">
      <c r="A45" s="242"/>
      <c r="B45" s="242"/>
      <c r="C45" s="242"/>
      <c r="D45" s="242"/>
      <c r="E45" s="242"/>
      <c r="F45" s="242"/>
      <c r="G45" s="242"/>
      <c r="H45" s="242"/>
      <c r="I45" s="242"/>
      <c r="J45" s="242"/>
      <c r="K45" s="242"/>
      <c r="L45" s="242"/>
      <c r="M45" s="242"/>
    </row>
    <row r="46" spans="1:13" x14ac:dyDescent="0.25">
      <c r="A46" s="242"/>
      <c r="B46" s="242"/>
      <c r="C46" s="242"/>
      <c r="D46" s="242"/>
      <c r="E46" s="242"/>
      <c r="F46" s="242"/>
      <c r="G46" s="242"/>
      <c r="H46" s="242"/>
      <c r="I46" s="242"/>
      <c r="J46" s="242"/>
      <c r="K46" s="242"/>
      <c r="L46" s="242"/>
      <c r="M46" s="242"/>
    </row>
    <row r="47" spans="1:13" x14ac:dyDescent="0.25">
      <c r="A47" s="242"/>
      <c r="B47" s="242"/>
      <c r="C47" s="242"/>
      <c r="D47" s="242"/>
      <c r="E47" s="242"/>
      <c r="F47" s="242"/>
      <c r="G47" s="242"/>
      <c r="H47" s="242"/>
      <c r="I47" s="242"/>
      <c r="J47" s="242"/>
      <c r="K47" s="242"/>
      <c r="L47" s="242"/>
      <c r="M47" s="242"/>
    </row>
    <row r="48" spans="1:13" x14ac:dyDescent="0.25">
      <c r="A48" s="242"/>
      <c r="B48" s="242"/>
      <c r="C48" s="242"/>
      <c r="D48" s="242"/>
      <c r="E48" s="242"/>
      <c r="F48" s="242"/>
      <c r="G48" s="242"/>
      <c r="H48" s="242"/>
      <c r="I48" s="242"/>
      <c r="J48" s="242"/>
      <c r="K48" s="242"/>
      <c r="L48" s="242"/>
      <c r="M48" s="242"/>
    </row>
    <row r="49" spans="1:13" x14ac:dyDescent="0.25">
      <c r="A49" s="242"/>
      <c r="B49" s="242"/>
      <c r="C49" s="242"/>
      <c r="D49" s="242"/>
      <c r="E49" s="242"/>
      <c r="F49" s="242"/>
      <c r="G49" s="242"/>
      <c r="H49" s="242"/>
      <c r="I49" s="242"/>
      <c r="J49" s="242"/>
      <c r="K49" s="242"/>
      <c r="L49" s="242"/>
      <c r="M49" s="242"/>
    </row>
    <row r="50" spans="1:13" x14ac:dyDescent="0.25">
      <c r="A50" s="242"/>
      <c r="B50" s="242"/>
      <c r="C50" s="242"/>
      <c r="D50" s="242"/>
      <c r="E50" s="242"/>
      <c r="F50" s="242"/>
      <c r="G50" s="242"/>
      <c r="H50" s="242"/>
      <c r="I50" s="242"/>
      <c r="J50" s="242"/>
      <c r="K50" s="242"/>
      <c r="L50" s="242"/>
      <c r="M50" s="242"/>
    </row>
    <row r="51" spans="1:13" x14ac:dyDescent="0.25">
      <c r="A51" s="242"/>
      <c r="B51" s="242"/>
      <c r="C51" s="242"/>
      <c r="D51" s="242"/>
      <c r="E51" s="242"/>
      <c r="F51" s="242"/>
      <c r="G51" s="242"/>
      <c r="H51" s="242"/>
      <c r="I51" s="242"/>
      <c r="J51" s="242"/>
      <c r="K51" s="242"/>
      <c r="L51" s="242"/>
      <c r="M51" s="242"/>
    </row>
    <row r="52" spans="1:13" x14ac:dyDescent="0.25">
      <c r="A52" s="242"/>
      <c r="B52" s="242"/>
      <c r="C52" s="242"/>
      <c r="D52" s="242"/>
      <c r="E52" s="242"/>
      <c r="F52" s="242"/>
      <c r="G52" s="242"/>
      <c r="H52" s="242"/>
      <c r="I52" s="242"/>
      <c r="J52" s="242"/>
      <c r="K52" s="242"/>
      <c r="L52" s="242"/>
      <c r="M52" s="242"/>
    </row>
    <row r="53" spans="1:13" x14ac:dyDescent="0.25">
      <c r="A53" s="242"/>
      <c r="B53" s="242"/>
      <c r="C53" s="242"/>
      <c r="D53" s="242"/>
      <c r="E53" s="242"/>
      <c r="F53" s="242"/>
      <c r="G53" s="242"/>
      <c r="H53" s="242"/>
      <c r="I53" s="242"/>
      <c r="J53" s="242"/>
      <c r="K53" s="242"/>
      <c r="L53" s="242"/>
      <c r="M53" s="242"/>
    </row>
    <row r="54" spans="1:13" x14ac:dyDescent="0.25">
      <c r="A54" s="242"/>
      <c r="B54" s="242"/>
      <c r="C54" s="242"/>
      <c r="D54" s="242"/>
      <c r="E54" s="242"/>
      <c r="F54" s="242"/>
      <c r="G54" s="242"/>
      <c r="H54" s="242"/>
      <c r="I54" s="242"/>
      <c r="J54" s="242"/>
      <c r="K54" s="242"/>
      <c r="L54" s="242"/>
      <c r="M54" s="242"/>
    </row>
    <row r="55" spans="1:13" x14ac:dyDescent="0.25">
      <c r="A55" s="242"/>
      <c r="B55" s="242"/>
      <c r="C55" s="242"/>
      <c r="D55" s="242"/>
      <c r="E55" s="242"/>
      <c r="F55" s="242"/>
      <c r="G55" s="242"/>
      <c r="H55" s="242"/>
      <c r="I55" s="242"/>
      <c r="J55" s="242"/>
      <c r="K55" s="242"/>
      <c r="L55" s="242"/>
      <c r="M55" s="242"/>
    </row>
    <row r="56" spans="1:13" x14ac:dyDescent="0.25">
      <c r="A56" s="242"/>
      <c r="B56" s="242"/>
      <c r="C56" s="242"/>
      <c r="D56" s="242"/>
      <c r="E56" s="242"/>
      <c r="F56" s="242"/>
      <c r="G56" s="242"/>
      <c r="H56" s="242"/>
      <c r="I56" s="242"/>
      <c r="J56" s="242"/>
      <c r="K56" s="242"/>
      <c r="L56" s="242"/>
      <c r="M56" s="242"/>
    </row>
    <row r="57" spans="1:13" x14ac:dyDescent="0.25">
      <c r="A57" s="242"/>
      <c r="B57" s="242"/>
      <c r="C57" s="242"/>
      <c r="D57" s="242"/>
      <c r="E57" s="242"/>
      <c r="F57" s="242"/>
      <c r="G57" s="242"/>
      <c r="H57" s="242"/>
      <c r="I57" s="242"/>
      <c r="J57" s="242"/>
      <c r="K57" s="242"/>
      <c r="L57" s="242"/>
      <c r="M57" s="242"/>
    </row>
    <row r="58" spans="1:13" x14ac:dyDescent="0.25">
      <c r="A58" s="242"/>
      <c r="B58" s="242"/>
      <c r="C58" s="242"/>
      <c r="D58" s="242"/>
      <c r="E58" s="242"/>
      <c r="F58" s="242"/>
      <c r="G58" s="242"/>
      <c r="H58" s="242"/>
      <c r="I58" s="242"/>
      <c r="J58" s="242"/>
      <c r="K58" s="242"/>
      <c r="L58" s="242"/>
      <c r="M58" s="242"/>
    </row>
    <row r="59" spans="1:13" x14ac:dyDescent="0.25">
      <c r="A59" s="242"/>
      <c r="B59" s="242"/>
      <c r="C59" s="242"/>
      <c r="D59" s="242"/>
      <c r="E59" s="242"/>
      <c r="F59" s="242"/>
      <c r="G59" s="242"/>
      <c r="H59" s="242"/>
      <c r="I59" s="242"/>
      <c r="J59" s="242"/>
      <c r="K59" s="242"/>
      <c r="L59" s="242"/>
      <c r="M59" s="242"/>
    </row>
    <row r="60" spans="1:13" x14ac:dyDescent="0.25">
      <c r="A60" s="242"/>
      <c r="B60" s="242"/>
      <c r="C60" s="242"/>
      <c r="D60" s="242"/>
      <c r="E60" s="242"/>
      <c r="F60" s="242"/>
      <c r="G60" s="242"/>
      <c r="H60" s="242"/>
      <c r="I60" s="242"/>
      <c r="J60" s="242"/>
      <c r="K60" s="242"/>
      <c r="L60" s="242"/>
      <c r="M60" s="242"/>
    </row>
    <row r="61" spans="1:13" x14ac:dyDescent="0.25">
      <c r="A61" s="242"/>
      <c r="B61" s="242"/>
      <c r="C61" s="242"/>
      <c r="D61" s="242"/>
      <c r="E61" s="242"/>
      <c r="F61" s="242"/>
      <c r="G61" s="242"/>
      <c r="H61" s="242"/>
      <c r="I61" s="242"/>
      <c r="J61" s="242"/>
      <c r="K61" s="242"/>
      <c r="L61" s="242"/>
      <c r="M61" s="242"/>
    </row>
    <row r="62" spans="1:13" x14ac:dyDescent="0.25">
      <c r="A62" s="242"/>
      <c r="B62" s="242"/>
      <c r="C62" s="242"/>
      <c r="D62" s="242"/>
      <c r="E62" s="242"/>
      <c r="F62" s="242"/>
      <c r="G62" s="242"/>
      <c r="H62" s="242"/>
      <c r="I62" s="242"/>
      <c r="J62" s="242"/>
      <c r="K62" s="242"/>
      <c r="L62" s="242"/>
      <c r="M62" s="242"/>
    </row>
    <row r="63" spans="1:13" x14ac:dyDescent="0.25">
      <c r="A63" s="242"/>
      <c r="B63" s="242"/>
      <c r="C63" s="242"/>
      <c r="D63" s="242"/>
      <c r="E63" s="242"/>
      <c r="F63" s="242"/>
      <c r="G63" s="242"/>
      <c r="H63" s="242"/>
      <c r="I63" s="242"/>
      <c r="J63" s="242"/>
      <c r="K63" s="242"/>
      <c r="L63" s="242"/>
      <c r="M63" s="242"/>
    </row>
    <row r="64" spans="1:13" x14ac:dyDescent="0.25">
      <c r="A64" s="242"/>
      <c r="B64" s="242"/>
      <c r="C64" s="242"/>
      <c r="D64" s="242"/>
      <c r="E64" s="242"/>
      <c r="F64" s="242"/>
      <c r="G64" s="242"/>
      <c r="H64" s="242"/>
      <c r="I64" s="242"/>
      <c r="J64" s="242"/>
      <c r="K64" s="242"/>
      <c r="L64" s="242"/>
      <c r="M64" s="242"/>
    </row>
    <row r="65" spans="1:13" x14ac:dyDescent="0.25">
      <c r="A65" s="242"/>
      <c r="B65" s="242"/>
      <c r="C65" s="242"/>
      <c r="D65" s="242"/>
      <c r="E65" s="242"/>
      <c r="F65" s="242"/>
      <c r="G65" s="242"/>
      <c r="H65" s="242"/>
      <c r="I65" s="242"/>
      <c r="J65" s="242"/>
      <c r="K65" s="242"/>
      <c r="L65" s="242"/>
      <c r="M65" s="242"/>
    </row>
    <row r="66" spans="1:13" x14ac:dyDescent="0.25">
      <c r="A66" s="242"/>
      <c r="B66" s="242"/>
      <c r="C66" s="242"/>
      <c r="D66" s="242"/>
      <c r="E66" s="242"/>
      <c r="F66" s="242"/>
      <c r="G66" s="242"/>
      <c r="H66" s="242"/>
      <c r="I66" s="242"/>
      <c r="J66" s="242"/>
      <c r="K66" s="242"/>
      <c r="L66" s="242"/>
      <c r="M66" s="242"/>
    </row>
    <row r="67" spans="1:13" x14ac:dyDescent="0.25">
      <c r="A67" s="242"/>
      <c r="B67" s="242"/>
      <c r="C67" s="242"/>
      <c r="D67" s="242"/>
      <c r="E67" s="242"/>
      <c r="F67" s="242"/>
      <c r="G67" s="242"/>
      <c r="H67" s="242"/>
      <c r="I67" s="242"/>
      <c r="J67" s="242"/>
      <c r="K67" s="242"/>
      <c r="L67" s="242"/>
      <c r="M67" s="242"/>
    </row>
    <row r="68" spans="1:13" x14ac:dyDescent="0.25">
      <c r="A68" s="242"/>
      <c r="B68" s="242"/>
      <c r="C68" s="242"/>
      <c r="D68" s="242"/>
      <c r="E68" s="242"/>
      <c r="F68" s="242"/>
      <c r="G68" s="242"/>
      <c r="H68" s="242"/>
      <c r="I68" s="242"/>
      <c r="J68" s="242"/>
      <c r="K68" s="242"/>
      <c r="L68" s="242"/>
      <c r="M68" s="242"/>
    </row>
    <row r="69" spans="1:13" x14ac:dyDescent="0.25">
      <c r="A69" s="242"/>
      <c r="B69" s="242"/>
      <c r="C69" s="242"/>
      <c r="D69" s="242"/>
      <c r="E69" s="242"/>
      <c r="F69" s="242"/>
      <c r="G69" s="242"/>
      <c r="H69" s="242"/>
      <c r="I69" s="242"/>
      <c r="J69" s="242"/>
      <c r="K69" s="242"/>
      <c r="L69" s="242"/>
      <c r="M69" s="242"/>
    </row>
    <row r="70" spans="1:13" x14ac:dyDescent="0.25">
      <c r="A70" s="242"/>
      <c r="B70" s="242"/>
      <c r="C70" s="242"/>
      <c r="D70" s="242"/>
      <c r="E70" s="242"/>
      <c r="F70" s="242"/>
      <c r="G70" s="242"/>
      <c r="H70" s="242"/>
      <c r="I70" s="242"/>
      <c r="J70" s="242"/>
      <c r="K70" s="242"/>
      <c r="L70" s="242"/>
      <c r="M70" s="242"/>
    </row>
    <row r="71" spans="1:13" x14ac:dyDescent="0.25">
      <c r="A71" s="242"/>
      <c r="B71" s="242"/>
      <c r="C71" s="242"/>
      <c r="D71" s="242"/>
      <c r="E71" s="242"/>
      <c r="F71" s="242"/>
      <c r="G71" s="242"/>
      <c r="H71" s="242"/>
      <c r="I71" s="242"/>
      <c r="J71" s="242"/>
      <c r="K71" s="242"/>
      <c r="L71" s="242"/>
      <c r="M71" s="242"/>
    </row>
    <row r="72" spans="1:13" x14ac:dyDescent="0.25">
      <c r="A72" s="242"/>
      <c r="B72" s="242"/>
      <c r="C72" s="242"/>
      <c r="D72" s="242"/>
      <c r="E72" s="242"/>
      <c r="F72" s="242"/>
      <c r="G72" s="242"/>
      <c r="H72" s="242"/>
      <c r="I72" s="242"/>
      <c r="J72" s="242"/>
      <c r="K72" s="242"/>
      <c r="L72" s="242"/>
      <c r="M72" s="242"/>
    </row>
    <row r="73" spans="1:13" x14ac:dyDescent="0.25">
      <c r="A73" s="242"/>
      <c r="B73" s="242"/>
      <c r="C73" s="242"/>
      <c r="D73" s="242"/>
      <c r="E73" s="242"/>
      <c r="F73" s="242"/>
      <c r="G73" s="242"/>
      <c r="H73" s="242"/>
      <c r="I73" s="242"/>
      <c r="J73" s="242"/>
      <c r="K73" s="242"/>
      <c r="L73" s="242"/>
      <c r="M73" s="242"/>
    </row>
    <row r="74" spans="1:13" x14ac:dyDescent="0.25">
      <c r="A74" s="242"/>
      <c r="B74" s="242"/>
      <c r="C74" s="242"/>
      <c r="D74" s="242"/>
      <c r="E74" s="242"/>
      <c r="F74" s="242"/>
      <c r="G74" s="242"/>
      <c r="H74" s="242"/>
      <c r="I74" s="242"/>
      <c r="J74" s="242"/>
      <c r="K74" s="242"/>
      <c r="L74" s="242"/>
      <c r="M74" s="242"/>
    </row>
    <row r="75" spans="1:13" x14ac:dyDescent="0.25">
      <c r="A75" s="242"/>
      <c r="B75" s="242"/>
      <c r="C75" s="242"/>
      <c r="D75" s="242"/>
      <c r="E75" s="242"/>
      <c r="F75" s="242"/>
      <c r="G75" s="242"/>
      <c r="H75" s="242"/>
      <c r="I75" s="242"/>
      <c r="J75" s="242"/>
      <c r="K75" s="242"/>
      <c r="L75" s="242"/>
      <c r="M75" s="242"/>
    </row>
    <row r="76" spans="1:13" x14ac:dyDescent="0.25">
      <c r="A76" s="242"/>
      <c r="B76" s="242"/>
      <c r="C76" s="242"/>
      <c r="D76" s="242"/>
      <c r="E76" s="242"/>
      <c r="F76" s="242"/>
      <c r="G76" s="242"/>
      <c r="H76" s="242"/>
      <c r="I76" s="242"/>
      <c r="J76" s="242"/>
      <c r="K76" s="242"/>
      <c r="L76" s="242"/>
      <c r="M76" s="242"/>
    </row>
    <row r="77" spans="1:13" x14ac:dyDescent="0.25">
      <c r="A77" s="242"/>
      <c r="B77" s="242"/>
      <c r="C77" s="242"/>
      <c r="D77" s="242"/>
      <c r="E77" s="242"/>
      <c r="F77" s="242"/>
      <c r="G77" s="242"/>
      <c r="H77" s="242"/>
      <c r="I77" s="242"/>
      <c r="J77" s="242"/>
      <c r="K77" s="242"/>
      <c r="L77" s="242"/>
      <c r="M77" s="242"/>
    </row>
    <row r="78" spans="1:13" x14ac:dyDescent="0.25">
      <c r="A78" s="242"/>
      <c r="B78" s="242"/>
      <c r="C78" s="242"/>
      <c r="D78" s="242"/>
      <c r="E78" s="242"/>
      <c r="F78" s="242"/>
      <c r="G78" s="242"/>
      <c r="H78" s="242"/>
      <c r="I78" s="242"/>
      <c r="J78" s="242"/>
      <c r="K78" s="242"/>
      <c r="L78" s="242"/>
      <c r="M78" s="242"/>
    </row>
    <row r="79" spans="1:13" x14ac:dyDescent="0.25">
      <c r="A79" s="242"/>
      <c r="B79" s="242"/>
      <c r="C79" s="242"/>
      <c r="D79" s="242"/>
      <c r="E79" s="242"/>
      <c r="F79" s="242"/>
      <c r="G79" s="242"/>
      <c r="H79" s="242"/>
      <c r="I79" s="242"/>
      <c r="J79" s="242"/>
      <c r="K79" s="242"/>
      <c r="L79" s="242"/>
      <c r="M79" s="242"/>
    </row>
    <row r="80" spans="1:13" x14ac:dyDescent="0.25">
      <c r="A80" s="242"/>
      <c r="B80" s="242"/>
      <c r="C80" s="242"/>
      <c r="D80" s="242"/>
      <c r="E80" s="242"/>
      <c r="F80" s="242"/>
      <c r="G80" s="242"/>
      <c r="H80" s="242"/>
      <c r="I80" s="242"/>
      <c r="J80" s="242"/>
      <c r="K80" s="242"/>
      <c r="L80" s="242"/>
      <c r="M80" s="242"/>
    </row>
    <row r="81" spans="1:13" x14ac:dyDescent="0.25">
      <c r="A81" s="242"/>
      <c r="B81" s="242"/>
      <c r="C81" s="242"/>
      <c r="D81" s="242"/>
      <c r="E81" s="242"/>
      <c r="F81" s="242"/>
      <c r="G81" s="242"/>
      <c r="H81" s="242"/>
      <c r="I81" s="242"/>
      <c r="J81" s="242"/>
      <c r="K81" s="242"/>
      <c r="L81" s="242"/>
      <c r="M81" s="242"/>
    </row>
    <row r="82" spans="1:13" x14ac:dyDescent="0.25">
      <c r="A82" s="242"/>
      <c r="B82" s="242"/>
      <c r="C82" s="242"/>
      <c r="D82" s="242"/>
      <c r="E82" s="242"/>
      <c r="F82" s="242"/>
      <c r="G82" s="242"/>
      <c r="H82" s="242"/>
      <c r="I82" s="242"/>
      <c r="J82" s="242"/>
      <c r="K82" s="242"/>
      <c r="L82" s="242"/>
      <c r="M82" s="242"/>
    </row>
    <row r="83" spans="1:13" x14ac:dyDescent="0.25">
      <c r="A83" s="242"/>
      <c r="B83" s="242"/>
      <c r="C83" s="242"/>
      <c r="D83" s="242"/>
      <c r="E83" s="242"/>
      <c r="F83" s="242"/>
      <c r="G83" s="242"/>
      <c r="H83" s="242"/>
      <c r="I83" s="242"/>
      <c r="J83" s="242"/>
      <c r="K83" s="242"/>
      <c r="L83" s="242"/>
      <c r="M83" s="242"/>
    </row>
    <row r="84" spans="1:13" x14ac:dyDescent="0.25">
      <c r="A84" s="242"/>
      <c r="B84" s="242"/>
      <c r="C84" s="242"/>
      <c r="D84" s="242"/>
      <c r="E84" s="242"/>
      <c r="F84" s="242"/>
      <c r="G84" s="242"/>
      <c r="H84" s="242"/>
      <c r="I84" s="242"/>
      <c r="J84" s="242"/>
      <c r="K84" s="242"/>
      <c r="L84" s="242"/>
      <c r="M84" s="242"/>
    </row>
    <row r="85" spans="1:13" x14ac:dyDescent="0.25">
      <c r="A85" s="242"/>
      <c r="B85" s="242"/>
      <c r="C85" s="242"/>
      <c r="D85" s="242"/>
      <c r="E85" s="242"/>
      <c r="F85" s="242"/>
      <c r="G85" s="242"/>
      <c r="H85" s="242"/>
      <c r="I85" s="242"/>
      <c r="J85" s="242"/>
      <c r="K85" s="242"/>
      <c r="L85" s="242"/>
      <c r="M85" s="242"/>
    </row>
    <row r="86" spans="1:13" x14ac:dyDescent="0.25">
      <c r="A86" s="242"/>
      <c r="B86" s="242"/>
      <c r="C86" s="242"/>
      <c r="D86" s="242"/>
      <c r="E86" s="242"/>
      <c r="F86" s="242"/>
      <c r="G86" s="242"/>
      <c r="H86" s="242"/>
      <c r="I86" s="242"/>
      <c r="J86" s="242"/>
      <c r="K86" s="242"/>
      <c r="L86" s="242"/>
      <c r="M86" s="242"/>
    </row>
    <row r="87" spans="1:13" x14ac:dyDescent="0.25">
      <c r="A87" s="242"/>
      <c r="B87" s="242"/>
      <c r="C87" s="242"/>
      <c r="D87" s="242"/>
      <c r="E87" s="242"/>
      <c r="F87" s="242"/>
      <c r="G87" s="242"/>
      <c r="H87" s="242"/>
      <c r="I87" s="242"/>
      <c r="J87" s="242"/>
      <c r="K87" s="242"/>
      <c r="L87" s="242"/>
      <c r="M87" s="242"/>
    </row>
    <row r="88" spans="1:13" x14ac:dyDescent="0.25">
      <c r="A88" s="242"/>
      <c r="B88" s="242"/>
      <c r="C88" s="242"/>
      <c r="D88" s="242"/>
      <c r="E88" s="242"/>
      <c r="F88" s="242"/>
      <c r="G88" s="242"/>
      <c r="H88" s="242"/>
      <c r="I88" s="242"/>
      <c r="J88" s="242"/>
      <c r="K88" s="242"/>
      <c r="L88" s="242"/>
      <c r="M88" s="242"/>
    </row>
    <row r="89" spans="1:13" x14ac:dyDescent="0.25">
      <c r="A89" s="242"/>
      <c r="B89" s="242"/>
      <c r="C89" s="242"/>
      <c r="D89" s="242"/>
      <c r="E89" s="242"/>
      <c r="F89" s="242"/>
      <c r="G89" s="242"/>
      <c r="H89" s="242"/>
      <c r="I89" s="242"/>
      <c r="J89" s="242"/>
      <c r="K89" s="242"/>
      <c r="L89" s="242"/>
      <c r="M89" s="242"/>
    </row>
    <row r="90" spans="1:13" x14ac:dyDescent="0.25">
      <c r="A90" s="242"/>
      <c r="B90" s="242"/>
      <c r="C90" s="242"/>
      <c r="D90" s="242"/>
      <c r="E90" s="242"/>
      <c r="F90" s="242"/>
      <c r="G90" s="242"/>
      <c r="H90" s="242"/>
      <c r="I90" s="242"/>
      <c r="J90" s="242"/>
      <c r="K90" s="242"/>
      <c r="L90" s="242"/>
      <c r="M90" s="242"/>
    </row>
    <row r="91" spans="1:13" x14ac:dyDescent="0.25">
      <c r="A91" s="242"/>
      <c r="B91" s="242"/>
      <c r="C91" s="242"/>
      <c r="D91" s="242"/>
      <c r="E91" s="242"/>
      <c r="F91" s="242"/>
      <c r="G91" s="242"/>
      <c r="H91" s="242"/>
      <c r="I91" s="242"/>
      <c r="J91" s="242"/>
      <c r="K91" s="242"/>
      <c r="L91" s="242"/>
      <c r="M91" s="242"/>
    </row>
    <row r="92" spans="1:13" x14ac:dyDescent="0.25">
      <c r="A92" s="242"/>
      <c r="B92" s="242"/>
      <c r="C92" s="242"/>
      <c r="D92" s="242"/>
      <c r="E92" s="242"/>
      <c r="F92" s="242"/>
      <c r="G92" s="242"/>
      <c r="H92" s="242"/>
      <c r="I92" s="242"/>
      <c r="J92" s="242"/>
      <c r="K92" s="242"/>
      <c r="L92" s="242"/>
      <c r="M92" s="242"/>
    </row>
    <row r="93" spans="1:13" x14ac:dyDescent="0.25">
      <c r="A93" s="242"/>
      <c r="B93" s="242"/>
      <c r="C93" s="242"/>
      <c r="D93" s="242"/>
      <c r="E93" s="242"/>
      <c r="F93" s="242"/>
      <c r="G93" s="242"/>
      <c r="H93" s="242"/>
      <c r="I93" s="242"/>
      <c r="J93" s="242"/>
      <c r="K93" s="242"/>
      <c r="L93" s="242"/>
      <c r="M93" s="242"/>
    </row>
    <row r="94" spans="1:13" x14ac:dyDescent="0.25">
      <c r="A94" s="242"/>
      <c r="B94" s="242"/>
      <c r="C94" s="242"/>
      <c r="D94" s="242"/>
      <c r="E94" s="242"/>
      <c r="F94" s="242"/>
      <c r="G94" s="242"/>
      <c r="H94" s="242"/>
      <c r="I94" s="242"/>
      <c r="J94" s="242"/>
      <c r="K94" s="242"/>
      <c r="L94" s="242"/>
      <c r="M94" s="242"/>
    </row>
    <row r="95" spans="1:13" x14ac:dyDescent="0.25">
      <c r="A95" s="242"/>
      <c r="B95" s="242"/>
      <c r="C95" s="242"/>
      <c r="D95" s="242"/>
      <c r="E95" s="242"/>
      <c r="F95" s="242"/>
      <c r="G95" s="242"/>
      <c r="H95" s="242"/>
      <c r="I95" s="242"/>
      <c r="J95" s="242"/>
      <c r="K95" s="242"/>
      <c r="L95" s="242"/>
      <c r="M95" s="242"/>
    </row>
    <row r="96" spans="1:13" x14ac:dyDescent="0.25">
      <c r="A96" s="242"/>
      <c r="B96" s="242"/>
      <c r="C96" s="242"/>
      <c r="D96" s="242"/>
      <c r="E96" s="242"/>
      <c r="F96" s="242"/>
      <c r="G96" s="242"/>
      <c r="H96" s="242"/>
      <c r="I96" s="242"/>
      <c r="J96" s="242"/>
      <c r="K96" s="242"/>
      <c r="L96" s="242"/>
      <c r="M96" s="242"/>
    </row>
    <row r="97" spans="1:13" x14ac:dyDescent="0.25">
      <c r="A97" s="242"/>
      <c r="B97" s="242"/>
      <c r="C97" s="242"/>
      <c r="D97" s="242"/>
      <c r="E97" s="242"/>
      <c r="F97" s="242"/>
      <c r="G97" s="242"/>
      <c r="H97" s="242"/>
      <c r="I97" s="242"/>
      <c r="J97" s="242"/>
      <c r="K97" s="242"/>
      <c r="L97" s="242"/>
      <c r="M97" s="242"/>
    </row>
    <row r="98" spans="1:13" x14ac:dyDescent="0.25">
      <c r="A98" s="242"/>
      <c r="B98" s="242"/>
      <c r="C98" s="242"/>
      <c r="D98" s="242"/>
      <c r="E98" s="242"/>
      <c r="F98" s="242"/>
      <c r="G98" s="242"/>
      <c r="H98" s="242"/>
      <c r="I98" s="242"/>
      <c r="J98" s="242"/>
      <c r="K98" s="242"/>
      <c r="L98" s="242"/>
      <c r="M98" s="242"/>
    </row>
    <row r="99" spans="1:13" x14ac:dyDescent="0.25">
      <c r="A99" s="242"/>
      <c r="B99" s="242"/>
      <c r="C99" s="242"/>
      <c r="D99" s="242"/>
      <c r="E99" s="242"/>
      <c r="F99" s="242"/>
      <c r="G99" s="242"/>
      <c r="H99" s="242"/>
      <c r="I99" s="242"/>
      <c r="J99" s="242"/>
      <c r="K99" s="242"/>
      <c r="L99" s="242"/>
      <c r="M99" s="242"/>
    </row>
    <row r="100" spans="1:13" x14ac:dyDescent="0.25">
      <c r="A100" s="242"/>
      <c r="B100" s="242"/>
      <c r="C100" s="242"/>
      <c r="D100" s="242"/>
      <c r="E100" s="242"/>
      <c r="F100" s="242"/>
      <c r="G100" s="242"/>
      <c r="H100" s="242"/>
      <c r="I100" s="242"/>
      <c r="J100" s="242"/>
      <c r="K100" s="242"/>
      <c r="L100" s="242"/>
      <c r="M100" s="242"/>
    </row>
    <row r="101" spans="1:13" x14ac:dyDescent="0.25">
      <c r="A101" s="242"/>
      <c r="B101" s="242"/>
      <c r="C101" s="242"/>
      <c r="D101" s="242"/>
      <c r="E101" s="242"/>
      <c r="F101" s="242"/>
      <c r="G101" s="242"/>
      <c r="H101" s="242"/>
      <c r="I101" s="242"/>
      <c r="J101" s="242"/>
      <c r="K101" s="242"/>
      <c r="L101" s="242"/>
      <c r="M101" s="242"/>
    </row>
    <row r="102" spans="1:13" x14ac:dyDescent="0.25">
      <c r="A102" s="242"/>
      <c r="B102" s="242"/>
      <c r="C102" s="242"/>
      <c r="D102" s="242"/>
      <c r="E102" s="242"/>
      <c r="F102" s="242"/>
      <c r="G102" s="242"/>
      <c r="H102" s="242"/>
      <c r="I102" s="242"/>
      <c r="J102" s="242"/>
      <c r="K102" s="242"/>
      <c r="L102" s="242"/>
      <c r="M102" s="242"/>
    </row>
    <row r="103" spans="1:13" x14ac:dyDescent="0.25">
      <c r="A103" s="242"/>
      <c r="B103" s="242"/>
      <c r="C103" s="242"/>
      <c r="D103" s="242"/>
      <c r="E103" s="242"/>
      <c r="F103" s="242"/>
      <c r="G103" s="242"/>
      <c r="H103" s="242"/>
      <c r="I103" s="242"/>
      <c r="J103" s="242"/>
      <c r="K103" s="242"/>
      <c r="L103" s="242"/>
      <c r="M103" s="242"/>
    </row>
    <row r="104" spans="1:13" x14ac:dyDescent="0.25">
      <c r="A104" s="242"/>
      <c r="B104" s="242"/>
      <c r="C104" s="242"/>
      <c r="D104" s="242"/>
      <c r="E104" s="242"/>
      <c r="F104" s="242"/>
      <c r="G104" s="242"/>
      <c r="H104" s="242"/>
      <c r="I104" s="242"/>
      <c r="J104" s="242"/>
      <c r="K104" s="242"/>
      <c r="L104" s="242"/>
      <c r="M104" s="242"/>
    </row>
    <row r="105" spans="1:13" x14ac:dyDescent="0.25">
      <c r="A105" s="242"/>
      <c r="B105" s="242"/>
      <c r="C105" s="242"/>
      <c r="D105" s="242"/>
      <c r="E105" s="242"/>
      <c r="F105" s="242"/>
      <c r="G105" s="242"/>
      <c r="H105" s="242"/>
      <c r="I105" s="242"/>
      <c r="J105" s="242"/>
      <c r="K105" s="242"/>
      <c r="L105" s="242"/>
      <c r="M105" s="242"/>
    </row>
    <row r="106" spans="1:13" x14ac:dyDescent="0.25">
      <c r="A106" s="242"/>
      <c r="B106" s="242"/>
      <c r="C106" s="242"/>
      <c r="D106" s="242"/>
      <c r="E106" s="242"/>
      <c r="F106" s="242"/>
      <c r="G106" s="242"/>
      <c r="H106" s="242"/>
      <c r="I106" s="242"/>
      <c r="J106" s="242"/>
      <c r="K106" s="242"/>
      <c r="L106" s="242"/>
      <c r="M106" s="242"/>
    </row>
    <row r="107" spans="1:13" x14ac:dyDescent="0.25">
      <c r="A107" s="242"/>
      <c r="B107" s="242"/>
      <c r="C107" s="242"/>
      <c r="D107" s="242"/>
      <c r="E107" s="242"/>
      <c r="F107" s="242"/>
      <c r="G107" s="242"/>
      <c r="H107" s="242"/>
      <c r="I107" s="242"/>
      <c r="J107" s="242"/>
      <c r="K107" s="242"/>
      <c r="L107" s="242"/>
      <c r="M107" s="242"/>
    </row>
    <row r="108" spans="1:13" x14ac:dyDescent="0.25">
      <c r="A108" s="242"/>
      <c r="B108" s="242"/>
      <c r="C108" s="242"/>
      <c r="D108" s="242"/>
      <c r="E108" s="242"/>
      <c r="F108" s="242"/>
      <c r="G108" s="242"/>
      <c r="H108" s="242"/>
      <c r="I108" s="242"/>
      <c r="J108" s="242"/>
      <c r="K108" s="242"/>
      <c r="L108" s="242"/>
      <c r="M108" s="242"/>
    </row>
    <row r="109" spans="1:13" x14ac:dyDescent="0.25">
      <c r="A109" s="242"/>
      <c r="B109" s="242"/>
      <c r="C109" s="242"/>
      <c r="D109" s="242"/>
      <c r="E109" s="242"/>
      <c r="F109" s="242"/>
      <c r="G109" s="242"/>
      <c r="H109" s="242"/>
      <c r="I109" s="242"/>
      <c r="J109" s="242"/>
      <c r="K109" s="242"/>
      <c r="L109" s="242"/>
      <c r="M109" s="242"/>
    </row>
    <row r="110" spans="1:13" x14ac:dyDescent="0.25">
      <c r="A110" s="242"/>
      <c r="B110" s="242"/>
      <c r="C110" s="242"/>
      <c r="D110" s="242"/>
      <c r="E110" s="242"/>
      <c r="F110" s="242"/>
      <c r="G110" s="242"/>
      <c r="H110" s="242"/>
      <c r="I110" s="242"/>
      <c r="J110" s="242"/>
      <c r="K110" s="242"/>
      <c r="L110" s="242"/>
      <c r="M110" s="242"/>
    </row>
    <row r="111" spans="1:13" x14ac:dyDescent="0.25">
      <c r="A111" s="242"/>
      <c r="B111" s="242"/>
      <c r="C111" s="242"/>
      <c r="D111" s="242"/>
      <c r="E111" s="242"/>
      <c r="F111" s="242"/>
      <c r="G111" s="242"/>
      <c r="H111" s="242"/>
      <c r="I111" s="242"/>
      <c r="J111" s="242"/>
      <c r="K111" s="242"/>
      <c r="L111" s="242"/>
      <c r="M111" s="242"/>
    </row>
    <row r="112" spans="1:13" x14ac:dyDescent="0.25">
      <c r="A112" s="242"/>
      <c r="B112" s="242"/>
      <c r="C112" s="242"/>
      <c r="D112" s="242"/>
      <c r="E112" s="242"/>
      <c r="F112" s="242"/>
      <c r="G112" s="242"/>
      <c r="H112" s="242"/>
      <c r="I112" s="242"/>
      <c r="J112" s="242"/>
      <c r="K112" s="242"/>
      <c r="L112" s="242"/>
      <c r="M112" s="242"/>
    </row>
    <row r="113" spans="1:13" x14ac:dyDescent="0.25">
      <c r="A113" s="242"/>
      <c r="B113" s="242"/>
      <c r="C113" s="242"/>
      <c r="D113" s="242"/>
      <c r="E113" s="242"/>
      <c r="F113" s="242"/>
      <c r="G113" s="242"/>
      <c r="H113" s="242"/>
      <c r="I113" s="242"/>
      <c r="J113" s="242"/>
      <c r="K113" s="242"/>
      <c r="L113" s="242"/>
      <c r="M113" s="242"/>
    </row>
    <row r="114" spans="1:13" x14ac:dyDescent="0.25">
      <c r="A114" s="242"/>
      <c r="B114" s="242"/>
      <c r="C114" s="242"/>
      <c r="D114" s="242"/>
      <c r="E114" s="242"/>
      <c r="F114" s="242"/>
      <c r="G114" s="242"/>
      <c r="H114" s="242"/>
      <c r="I114" s="242"/>
      <c r="J114" s="242"/>
      <c r="K114" s="242"/>
      <c r="L114" s="242"/>
      <c r="M114" s="242"/>
    </row>
    <row r="115" spans="1:13" x14ac:dyDescent="0.25">
      <c r="A115" s="242"/>
      <c r="B115" s="242"/>
      <c r="C115" s="242"/>
      <c r="D115" s="242"/>
      <c r="E115" s="242"/>
      <c r="F115" s="242"/>
      <c r="G115" s="242"/>
      <c r="H115" s="242"/>
      <c r="I115" s="242"/>
      <c r="J115" s="242"/>
      <c r="K115" s="242"/>
      <c r="L115" s="242"/>
      <c r="M115" s="242"/>
    </row>
    <row r="116" spans="1:13" x14ac:dyDescent="0.25">
      <c r="A116" s="242"/>
      <c r="B116" s="242"/>
      <c r="C116" s="242"/>
      <c r="D116" s="242"/>
      <c r="E116" s="242"/>
      <c r="F116" s="242"/>
      <c r="G116" s="242"/>
      <c r="H116" s="242"/>
      <c r="I116" s="242"/>
      <c r="J116" s="242"/>
      <c r="K116" s="242"/>
      <c r="L116" s="242"/>
      <c r="M116" s="242"/>
    </row>
    <row r="117" spans="1:13" x14ac:dyDescent="0.25">
      <c r="A117" s="242"/>
      <c r="B117" s="242"/>
      <c r="C117" s="242"/>
      <c r="D117" s="242"/>
      <c r="E117" s="242"/>
      <c r="F117" s="242"/>
      <c r="G117" s="242"/>
      <c r="H117" s="242"/>
      <c r="I117" s="242"/>
      <c r="J117" s="242"/>
      <c r="K117" s="242"/>
      <c r="L117" s="242"/>
      <c r="M117" s="242"/>
    </row>
    <row r="118" spans="1:13" x14ac:dyDescent="0.25">
      <c r="A118" s="242"/>
      <c r="B118" s="242"/>
      <c r="C118" s="242"/>
      <c r="D118" s="242"/>
      <c r="E118" s="242"/>
      <c r="F118" s="242"/>
      <c r="G118" s="242"/>
      <c r="H118" s="242"/>
      <c r="I118" s="242"/>
      <c r="J118" s="242"/>
      <c r="K118" s="242"/>
      <c r="L118" s="242"/>
      <c r="M118" s="242"/>
    </row>
    <row r="119" spans="1:13" x14ac:dyDescent="0.25">
      <c r="A119" s="242"/>
      <c r="B119" s="242"/>
      <c r="C119" s="242"/>
      <c r="D119" s="242"/>
      <c r="E119" s="242"/>
      <c r="F119" s="242"/>
      <c r="G119" s="242"/>
      <c r="H119" s="242"/>
      <c r="I119" s="242"/>
      <c r="J119" s="242"/>
      <c r="K119" s="242"/>
      <c r="L119" s="242"/>
      <c r="M119" s="242"/>
    </row>
    <row r="120" spans="1:13" x14ac:dyDescent="0.25">
      <c r="A120" s="242"/>
      <c r="B120" s="242"/>
      <c r="C120" s="242"/>
      <c r="D120" s="242"/>
      <c r="E120" s="242"/>
      <c r="F120" s="242"/>
      <c r="G120" s="242"/>
      <c r="H120" s="242"/>
      <c r="I120" s="242"/>
      <c r="J120" s="242"/>
      <c r="K120" s="242"/>
      <c r="L120" s="242"/>
      <c r="M120" s="242"/>
    </row>
    <row r="121" spans="1:13" x14ac:dyDescent="0.25">
      <c r="A121" s="242"/>
      <c r="B121" s="242"/>
      <c r="C121" s="242"/>
      <c r="D121" s="242"/>
      <c r="E121" s="242"/>
      <c r="F121" s="242"/>
      <c r="G121" s="242"/>
      <c r="H121" s="242"/>
      <c r="I121" s="242"/>
      <c r="J121" s="242"/>
      <c r="K121" s="242"/>
      <c r="L121" s="242"/>
      <c r="M121" s="242"/>
    </row>
    <row r="122" spans="1:13" x14ac:dyDescent="0.25">
      <c r="A122" s="242"/>
      <c r="B122" s="242"/>
      <c r="C122" s="242"/>
      <c r="D122" s="242"/>
      <c r="E122" s="242"/>
      <c r="F122" s="242"/>
      <c r="G122" s="242"/>
      <c r="H122" s="242"/>
      <c r="I122" s="242"/>
      <c r="J122" s="242"/>
      <c r="K122" s="242"/>
      <c r="L122" s="242"/>
      <c r="M122" s="242"/>
    </row>
    <row r="123" spans="1:13" x14ac:dyDescent="0.25">
      <c r="A123" s="242"/>
      <c r="B123" s="242"/>
      <c r="C123" s="242"/>
      <c r="D123" s="242"/>
      <c r="E123" s="242"/>
      <c r="F123" s="242"/>
      <c r="G123" s="242"/>
      <c r="H123" s="242"/>
      <c r="I123" s="242"/>
      <c r="J123" s="242"/>
      <c r="K123" s="242"/>
      <c r="L123" s="242"/>
      <c r="M123" s="242"/>
    </row>
    <row r="124" spans="1:13" x14ac:dyDescent="0.25">
      <c r="A124" s="242"/>
      <c r="B124" s="242"/>
      <c r="C124" s="242"/>
      <c r="D124" s="242"/>
      <c r="E124" s="242"/>
      <c r="F124" s="242"/>
      <c r="G124" s="242"/>
      <c r="H124" s="242"/>
      <c r="I124" s="242"/>
      <c r="J124" s="242"/>
      <c r="K124" s="242"/>
      <c r="L124" s="242"/>
      <c r="M124" s="242"/>
    </row>
    <row r="125" spans="1:13" x14ac:dyDescent="0.25">
      <c r="A125" s="242"/>
      <c r="B125" s="242"/>
      <c r="C125" s="242"/>
      <c r="D125" s="242"/>
      <c r="E125" s="242"/>
      <c r="F125" s="242"/>
      <c r="G125" s="242"/>
      <c r="H125" s="242"/>
      <c r="I125" s="242"/>
      <c r="J125" s="242"/>
      <c r="K125" s="242"/>
      <c r="L125" s="242"/>
      <c r="M125" s="242"/>
    </row>
    <row r="126" spans="1:13" x14ac:dyDescent="0.25">
      <c r="A126" s="242"/>
      <c r="B126" s="242"/>
      <c r="C126" s="242"/>
      <c r="D126" s="242"/>
      <c r="E126" s="242"/>
      <c r="F126" s="242"/>
      <c r="G126" s="242"/>
      <c r="H126" s="242"/>
      <c r="I126" s="242"/>
      <c r="J126" s="242"/>
      <c r="K126" s="242"/>
      <c r="L126" s="242"/>
      <c r="M126" s="242"/>
    </row>
    <row r="127" spans="1:13" x14ac:dyDescent="0.25">
      <c r="A127" s="242"/>
      <c r="B127" s="242"/>
      <c r="C127" s="242"/>
      <c r="D127" s="242"/>
      <c r="E127" s="242"/>
      <c r="F127" s="242"/>
      <c r="G127" s="242"/>
      <c r="H127" s="242"/>
      <c r="I127" s="242"/>
      <c r="J127" s="242"/>
      <c r="K127" s="242"/>
      <c r="L127" s="242"/>
      <c r="M127" s="242"/>
    </row>
    <row r="128" spans="1:13" x14ac:dyDescent="0.25">
      <c r="A128" s="242"/>
      <c r="B128" s="242"/>
      <c r="C128" s="242"/>
      <c r="D128" s="242"/>
      <c r="E128" s="242"/>
      <c r="F128" s="242"/>
      <c r="G128" s="242"/>
      <c r="H128" s="242"/>
      <c r="I128" s="242"/>
      <c r="J128" s="242"/>
      <c r="K128" s="242"/>
      <c r="L128" s="242"/>
      <c r="M128" s="242"/>
    </row>
    <row r="129" spans="1:13" x14ac:dyDescent="0.25">
      <c r="A129" s="242"/>
      <c r="B129" s="242"/>
      <c r="C129" s="242"/>
      <c r="D129" s="242"/>
      <c r="E129" s="242"/>
      <c r="F129" s="242"/>
      <c r="G129" s="242"/>
      <c r="H129" s="242"/>
      <c r="I129" s="242"/>
      <c r="J129" s="242"/>
      <c r="K129" s="242"/>
      <c r="L129" s="242"/>
      <c r="M129" s="242"/>
    </row>
    <row r="130" spans="1:13" x14ac:dyDescent="0.25">
      <c r="A130" s="242"/>
      <c r="B130" s="242"/>
      <c r="C130" s="242"/>
      <c r="D130" s="242"/>
      <c r="E130" s="242"/>
      <c r="F130" s="242"/>
      <c r="G130" s="242"/>
      <c r="H130" s="242"/>
      <c r="I130" s="242"/>
      <c r="J130" s="242"/>
      <c r="K130" s="242"/>
      <c r="L130" s="242"/>
      <c r="M130" s="242"/>
    </row>
    <row r="131" spans="1:13" x14ac:dyDescent="0.25">
      <c r="A131" s="242"/>
      <c r="B131" s="242"/>
      <c r="C131" s="242"/>
      <c r="D131" s="242"/>
      <c r="E131" s="242"/>
      <c r="F131" s="242"/>
      <c r="G131" s="242"/>
      <c r="H131" s="242"/>
      <c r="I131" s="242"/>
      <c r="J131" s="242"/>
      <c r="K131" s="242"/>
      <c r="L131" s="242"/>
      <c r="M131" s="242"/>
    </row>
    <row r="132" spans="1:13" x14ac:dyDescent="0.25">
      <c r="A132" s="242"/>
      <c r="B132" s="242"/>
      <c r="C132" s="242"/>
      <c r="D132" s="242"/>
      <c r="E132" s="242"/>
      <c r="F132" s="242"/>
      <c r="G132" s="242"/>
      <c r="H132" s="242"/>
      <c r="I132" s="242"/>
      <c r="J132" s="242"/>
      <c r="K132" s="242"/>
      <c r="L132" s="242"/>
      <c r="M132" s="242"/>
    </row>
    <row r="133" spans="1:13" x14ac:dyDescent="0.25">
      <c r="A133" s="242"/>
      <c r="B133" s="242"/>
      <c r="C133" s="242"/>
      <c r="D133" s="242"/>
      <c r="E133" s="242"/>
      <c r="F133" s="242"/>
      <c r="G133" s="242"/>
      <c r="H133" s="242"/>
      <c r="I133" s="242"/>
      <c r="J133" s="242"/>
      <c r="K133" s="242"/>
      <c r="L133" s="242"/>
      <c r="M133" s="242"/>
    </row>
    <row r="134" spans="1:13" x14ac:dyDescent="0.25">
      <c r="A134" s="242"/>
      <c r="B134" s="242"/>
      <c r="C134" s="242"/>
      <c r="D134" s="242"/>
      <c r="E134" s="242"/>
      <c r="F134" s="242"/>
      <c r="G134" s="242"/>
      <c r="H134" s="242"/>
      <c r="I134" s="242"/>
      <c r="J134" s="242"/>
      <c r="K134" s="242"/>
      <c r="L134" s="242"/>
      <c r="M134" s="242"/>
    </row>
    <row r="135" spans="1:13" x14ac:dyDescent="0.25">
      <c r="A135" s="242"/>
      <c r="B135" s="242"/>
      <c r="C135" s="242"/>
      <c r="D135" s="242"/>
      <c r="E135" s="242"/>
      <c r="F135" s="242"/>
      <c r="G135" s="242"/>
      <c r="H135" s="242"/>
      <c r="I135" s="242"/>
      <c r="J135" s="242"/>
      <c r="K135" s="242"/>
      <c r="L135" s="242"/>
      <c r="M135" s="242"/>
    </row>
    <row r="136" spans="1:13" x14ac:dyDescent="0.25">
      <c r="A136" s="242"/>
      <c r="B136" s="242"/>
      <c r="C136" s="242"/>
      <c r="D136" s="242"/>
      <c r="E136" s="242"/>
      <c r="F136" s="242"/>
      <c r="G136" s="242"/>
      <c r="H136" s="242"/>
      <c r="I136" s="242"/>
      <c r="J136" s="242"/>
      <c r="K136" s="242"/>
      <c r="L136" s="242"/>
      <c r="M136" s="242"/>
    </row>
    <row r="137" spans="1:13" x14ac:dyDescent="0.25">
      <c r="A137" s="242"/>
      <c r="B137" s="242"/>
      <c r="C137" s="242"/>
      <c r="D137" s="242"/>
      <c r="E137" s="242"/>
      <c r="F137" s="242"/>
      <c r="G137" s="242"/>
      <c r="H137" s="242"/>
      <c r="I137" s="242"/>
      <c r="J137" s="242"/>
      <c r="K137" s="242"/>
      <c r="L137" s="242"/>
      <c r="M137" s="242"/>
    </row>
    <row r="138" spans="1:13" x14ac:dyDescent="0.25">
      <c r="A138" s="242"/>
      <c r="B138" s="242"/>
      <c r="C138" s="242"/>
      <c r="D138" s="242"/>
      <c r="E138" s="242"/>
      <c r="F138" s="242"/>
      <c r="G138" s="242"/>
      <c r="H138" s="242"/>
      <c r="I138" s="242"/>
      <c r="J138" s="242"/>
      <c r="K138" s="242"/>
      <c r="L138" s="242"/>
      <c r="M138" s="242"/>
    </row>
    <row r="139" spans="1:13" x14ac:dyDescent="0.25">
      <c r="A139" s="242"/>
      <c r="B139" s="242"/>
      <c r="C139" s="242"/>
      <c r="D139" s="242"/>
      <c r="E139" s="242"/>
      <c r="F139" s="242"/>
      <c r="G139" s="242"/>
      <c r="H139" s="242"/>
      <c r="I139" s="242"/>
      <c r="J139" s="242"/>
      <c r="K139" s="242"/>
      <c r="L139" s="242"/>
      <c r="M139" s="242"/>
    </row>
    <row r="140" spans="1:13" x14ac:dyDescent="0.25">
      <c r="A140" s="242"/>
      <c r="B140" s="242"/>
      <c r="C140" s="242"/>
      <c r="D140" s="242"/>
      <c r="E140" s="242"/>
      <c r="F140" s="242"/>
      <c r="G140" s="242"/>
      <c r="H140" s="242"/>
      <c r="I140" s="242"/>
      <c r="J140" s="242"/>
      <c r="K140" s="242"/>
      <c r="L140" s="242"/>
      <c r="M140" s="242"/>
    </row>
    <row r="141" spans="1:13" x14ac:dyDescent="0.25">
      <c r="A141" s="242"/>
      <c r="B141" s="242"/>
      <c r="C141" s="242"/>
      <c r="D141" s="242"/>
      <c r="E141" s="242"/>
      <c r="F141" s="242"/>
      <c r="G141" s="242"/>
      <c r="H141" s="242"/>
      <c r="I141" s="242"/>
      <c r="J141" s="242"/>
      <c r="K141" s="242"/>
      <c r="L141" s="242"/>
      <c r="M141" s="242"/>
    </row>
    <row r="142" spans="1:13" x14ac:dyDescent="0.25">
      <c r="A142" s="242"/>
      <c r="B142" s="242"/>
      <c r="C142" s="242"/>
      <c r="D142" s="242"/>
      <c r="E142" s="242"/>
      <c r="F142" s="242"/>
      <c r="G142" s="242"/>
      <c r="H142" s="242"/>
      <c r="I142" s="242"/>
      <c r="J142" s="242"/>
      <c r="K142" s="242"/>
      <c r="L142" s="242"/>
      <c r="M142" s="242"/>
    </row>
    <row r="143" spans="1:13" x14ac:dyDescent="0.25">
      <c r="A143" s="242"/>
      <c r="B143" s="242"/>
      <c r="C143" s="242"/>
      <c r="D143" s="242"/>
      <c r="E143" s="242"/>
      <c r="F143" s="242"/>
      <c r="G143" s="242"/>
      <c r="H143" s="242"/>
      <c r="I143" s="242"/>
      <c r="J143" s="242"/>
      <c r="K143" s="242"/>
      <c r="L143" s="242"/>
      <c r="M143" s="242"/>
    </row>
    <row r="144" spans="1:13" x14ac:dyDescent="0.25">
      <c r="A144" s="242"/>
      <c r="B144" s="242"/>
      <c r="C144" s="242"/>
      <c r="D144" s="242"/>
      <c r="E144" s="242"/>
      <c r="F144" s="242"/>
      <c r="G144" s="242"/>
      <c r="H144" s="242"/>
      <c r="I144" s="242"/>
      <c r="J144" s="242"/>
      <c r="K144" s="242"/>
      <c r="L144" s="242"/>
      <c r="M144" s="242"/>
    </row>
    <row r="145" spans="1:13" x14ac:dyDescent="0.25">
      <c r="A145" s="242"/>
      <c r="B145" s="242"/>
      <c r="C145" s="242"/>
      <c r="D145" s="242"/>
      <c r="E145" s="242"/>
      <c r="F145" s="242"/>
      <c r="G145" s="242"/>
      <c r="H145" s="242"/>
      <c r="I145" s="242"/>
      <c r="J145" s="242"/>
      <c r="K145" s="242"/>
      <c r="L145" s="242"/>
      <c r="M145" s="242"/>
    </row>
    <row r="146" spans="1:13" x14ac:dyDescent="0.25">
      <c r="A146" s="242"/>
      <c r="B146" s="242"/>
      <c r="C146" s="242"/>
      <c r="D146" s="242"/>
      <c r="E146" s="242"/>
      <c r="F146" s="242"/>
      <c r="G146" s="242"/>
      <c r="H146" s="242"/>
      <c r="I146" s="242"/>
      <c r="J146" s="242"/>
      <c r="K146" s="242"/>
      <c r="L146" s="242"/>
      <c r="M146" s="242"/>
    </row>
    <row r="147" spans="1:13" x14ac:dyDescent="0.25">
      <c r="A147" s="242"/>
      <c r="B147" s="242"/>
      <c r="C147" s="242"/>
      <c r="D147" s="242"/>
      <c r="E147" s="242"/>
      <c r="F147" s="242"/>
      <c r="G147" s="242"/>
      <c r="H147" s="242"/>
      <c r="I147" s="242"/>
      <c r="J147" s="242"/>
      <c r="K147" s="242"/>
      <c r="L147" s="242"/>
      <c r="M147" s="242"/>
    </row>
    <row r="148" spans="1:13" x14ac:dyDescent="0.25">
      <c r="A148" s="242"/>
      <c r="B148" s="242"/>
      <c r="C148" s="242"/>
      <c r="D148" s="242"/>
      <c r="E148" s="242"/>
      <c r="F148" s="242"/>
      <c r="G148" s="242"/>
      <c r="H148" s="242"/>
      <c r="I148" s="242"/>
      <c r="J148" s="242"/>
      <c r="K148" s="242"/>
      <c r="L148" s="242"/>
      <c r="M148" s="242"/>
    </row>
    <row r="149" spans="1:13" x14ac:dyDescent="0.25">
      <c r="A149" s="242"/>
      <c r="B149" s="242"/>
      <c r="C149" s="242"/>
      <c r="D149" s="242"/>
      <c r="E149" s="242"/>
      <c r="F149" s="242"/>
      <c r="G149" s="242"/>
      <c r="H149" s="242"/>
      <c r="I149" s="242"/>
      <c r="J149" s="242"/>
      <c r="K149" s="242"/>
      <c r="L149" s="242"/>
      <c r="M149" s="242"/>
    </row>
    <row r="150" spans="1:13" x14ac:dyDescent="0.25">
      <c r="A150" s="242"/>
      <c r="B150" s="242"/>
      <c r="C150" s="242"/>
      <c r="D150" s="242"/>
      <c r="E150" s="242"/>
      <c r="F150" s="242"/>
      <c r="G150" s="242"/>
      <c r="H150" s="242"/>
      <c r="I150" s="242"/>
      <c r="J150" s="242"/>
      <c r="K150" s="242"/>
      <c r="L150" s="242"/>
      <c r="M150" s="242"/>
    </row>
    <row r="151" spans="1:13" x14ac:dyDescent="0.25">
      <c r="A151" s="242"/>
      <c r="B151" s="242"/>
      <c r="C151" s="242"/>
      <c r="D151" s="242"/>
      <c r="E151" s="242"/>
      <c r="F151" s="242"/>
      <c r="G151" s="242"/>
      <c r="H151" s="242"/>
      <c r="I151" s="242"/>
      <c r="J151" s="242"/>
      <c r="K151" s="242"/>
      <c r="L151" s="242"/>
      <c r="M151" s="242"/>
    </row>
    <row r="152" spans="1:13" x14ac:dyDescent="0.25">
      <c r="A152" s="242"/>
      <c r="B152" s="242"/>
      <c r="C152" s="242"/>
      <c r="D152" s="242"/>
      <c r="E152" s="242"/>
      <c r="F152" s="242"/>
      <c r="G152" s="242"/>
      <c r="H152" s="242"/>
      <c r="I152" s="242"/>
      <c r="J152" s="242"/>
      <c r="K152" s="242"/>
      <c r="L152" s="242"/>
      <c r="M152" s="242"/>
    </row>
    <row r="153" spans="1:13" x14ac:dyDescent="0.25">
      <c r="A153" s="242"/>
      <c r="B153" s="242"/>
      <c r="C153" s="242"/>
      <c r="D153" s="242"/>
      <c r="E153" s="242"/>
      <c r="F153" s="242"/>
      <c r="G153" s="242"/>
      <c r="H153" s="242"/>
      <c r="I153" s="242"/>
      <c r="J153" s="242"/>
      <c r="K153" s="242"/>
      <c r="L153" s="242"/>
      <c r="M153" s="242"/>
    </row>
    <row r="154" spans="1:13" x14ac:dyDescent="0.25">
      <c r="A154" s="242"/>
      <c r="B154" s="242"/>
      <c r="C154" s="242"/>
      <c r="D154" s="242"/>
      <c r="E154" s="242"/>
      <c r="F154" s="242"/>
      <c r="G154" s="242"/>
      <c r="H154" s="242"/>
      <c r="I154" s="242"/>
      <c r="J154" s="242"/>
      <c r="K154" s="242"/>
      <c r="L154" s="242"/>
      <c r="M154" s="242"/>
    </row>
    <row r="155" spans="1:13" x14ac:dyDescent="0.25">
      <c r="A155" s="242"/>
      <c r="B155" s="242"/>
      <c r="C155" s="242"/>
      <c r="D155" s="242"/>
      <c r="E155" s="242"/>
      <c r="F155" s="242"/>
      <c r="G155" s="242"/>
      <c r="H155" s="242"/>
      <c r="I155" s="242"/>
      <c r="J155" s="242"/>
      <c r="K155" s="242"/>
      <c r="L155" s="242"/>
      <c r="M155" s="242"/>
    </row>
    <row r="156" spans="1:13" x14ac:dyDescent="0.25">
      <c r="A156" s="242"/>
      <c r="B156" s="242"/>
      <c r="C156" s="242"/>
      <c r="D156" s="242"/>
      <c r="E156" s="242"/>
      <c r="F156" s="242"/>
      <c r="G156" s="242"/>
      <c r="H156" s="242"/>
      <c r="I156" s="242"/>
      <c r="J156" s="242"/>
      <c r="K156" s="242"/>
      <c r="L156" s="242"/>
      <c r="M156" s="242"/>
    </row>
    <row r="157" spans="1:13" x14ac:dyDescent="0.25">
      <c r="A157" s="242"/>
      <c r="B157" s="242"/>
      <c r="C157" s="242"/>
      <c r="D157" s="242"/>
      <c r="E157" s="242"/>
      <c r="F157" s="242"/>
      <c r="G157" s="242"/>
      <c r="H157" s="242"/>
      <c r="I157" s="242"/>
      <c r="J157" s="242"/>
      <c r="K157" s="242"/>
      <c r="L157" s="242"/>
      <c r="M157" s="242"/>
    </row>
    <row r="158" spans="1:13" x14ac:dyDescent="0.25">
      <c r="A158" s="242"/>
      <c r="B158" s="242"/>
      <c r="C158" s="242"/>
      <c r="D158" s="242"/>
      <c r="E158" s="242"/>
      <c r="F158" s="242"/>
      <c r="G158" s="242"/>
      <c r="H158" s="242"/>
      <c r="I158" s="242"/>
      <c r="J158" s="242"/>
      <c r="K158" s="242"/>
      <c r="L158" s="242"/>
      <c r="M158" s="242"/>
    </row>
    <row r="159" spans="1:13" x14ac:dyDescent="0.25">
      <c r="A159" s="242"/>
      <c r="B159" s="242"/>
      <c r="C159" s="242"/>
      <c r="D159" s="242"/>
      <c r="E159" s="242"/>
      <c r="F159" s="242"/>
      <c r="G159" s="242"/>
      <c r="H159" s="242"/>
      <c r="I159" s="242"/>
      <c r="J159" s="242"/>
      <c r="K159" s="242"/>
      <c r="L159" s="242"/>
      <c r="M159" s="242"/>
    </row>
    <row r="160" spans="1:13" x14ac:dyDescent="0.25">
      <c r="A160" s="242"/>
      <c r="B160" s="242"/>
      <c r="C160" s="242"/>
      <c r="D160" s="242"/>
      <c r="E160" s="242"/>
      <c r="F160" s="242"/>
      <c r="G160" s="242"/>
      <c r="H160" s="242"/>
      <c r="I160" s="242"/>
      <c r="J160" s="242"/>
      <c r="K160" s="242"/>
      <c r="L160" s="242"/>
      <c r="M160" s="242"/>
    </row>
    <row r="161" spans="1:13" x14ac:dyDescent="0.25">
      <c r="A161" s="242"/>
      <c r="B161" s="242"/>
      <c r="C161" s="242"/>
      <c r="D161" s="242"/>
      <c r="E161" s="242"/>
      <c r="F161" s="242"/>
      <c r="G161" s="242"/>
      <c r="H161" s="242"/>
      <c r="I161" s="242"/>
      <c r="J161" s="242"/>
      <c r="K161" s="242"/>
      <c r="L161" s="242"/>
      <c r="M161" s="242"/>
    </row>
    <row r="162" spans="1:13" x14ac:dyDescent="0.25">
      <c r="A162" s="242"/>
      <c r="B162" s="242"/>
      <c r="C162" s="242"/>
      <c r="D162" s="242"/>
      <c r="E162" s="242"/>
      <c r="F162" s="242"/>
      <c r="G162" s="242"/>
      <c r="H162" s="242"/>
      <c r="I162" s="242"/>
      <c r="J162" s="242"/>
      <c r="K162" s="242"/>
      <c r="L162" s="242"/>
      <c r="M162" s="242"/>
    </row>
    <row r="163" spans="1:13" x14ac:dyDescent="0.25">
      <c r="A163" s="242"/>
      <c r="B163" s="242"/>
      <c r="C163" s="242"/>
      <c r="D163" s="242"/>
      <c r="E163" s="242"/>
      <c r="F163" s="242"/>
      <c r="G163" s="242"/>
      <c r="H163" s="242"/>
      <c r="I163" s="242"/>
      <c r="J163" s="242"/>
      <c r="K163" s="242"/>
      <c r="L163" s="242"/>
      <c r="M163" s="242"/>
    </row>
    <row r="164" spans="1:13" x14ac:dyDescent="0.25">
      <c r="A164" s="242"/>
      <c r="B164" s="242"/>
      <c r="C164" s="242"/>
      <c r="D164" s="242"/>
      <c r="E164" s="242"/>
      <c r="F164" s="242"/>
      <c r="G164" s="242"/>
      <c r="H164" s="242"/>
      <c r="I164" s="242"/>
      <c r="J164" s="242"/>
      <c r="K164" s="242"/>
      <c r="L164" s="242"/>
      <c r="M164" s="242"/>
    </row>
    <row r="165" spans="1:13" x14ac:dyDescent="0.25">
      <c r="A165" s="242"/>
      <c r="B165" s="242"/>
      <c r="C165" s="242"/>
      <c r="D165" s="242"/>
      <c r="E165" s="242"/>
      <c r="F165" s="242"/>
      <c r="G165" s="242"/>
      <c r="H165" s="242"/>
      <c r="I165" s="242"/>
      <c r="J165" s="242"/>
      <c r="K165" s="242"/>
      <c r="L165" s="242"/>
      <c r="M165" s="242"/>
    </row>
    <row r="166" spans="1:13" x14ac:dyDescent="0.25">
      <c r="A166" s="242"/>
      <c r="B166" s="242"/>
      <c r="C166" s="242"/>
      <c r="D166" s="242"/>
      <c r="E166" s="242"/>
      <c r="F166" s="242"/>
      <c r="G166" s="242"/>
      <c r="H166" s="242"/>
      <c r="I166" s="242"/>
      <c r="J166" s="242"/>
      <c r="K166" s="242"/>
      <c r="L166" s="242"/>
      <c r="M166" s="242"/>
    </row>
    <row r="167" spans="1:13" x14ac:dyDescent="0.25">
      <c r="A167" s="242"/>
      <c r="B167" s="242"/>
      <c r="C167" s="242"/>
      <c r="D167" s="242"/>
      <c r="E167" s="242"/>
      <c r="F167" s="242"/>
      <c r="G167" s="242"/>
      <c r="H167" s="242"/>
      <c r="I167" s="242"/>
      <c r="J167" s="242"/>
      <c r="K167" s="242"/>
      <c r="L167" s="242"/>
      <c r="M167" s="242"/>
    </row>
    <row r="168" spans="1:13" x14ac:dyDescent="0.25">
      <c r="A168" s="242"/>
      <c r="B168" s="242"/>
      <c r="C168" s="242"/>
      <c r="D168" s="242"/>
      <c r="E168" s="242"/>
      <c r="F168" s="242"/>
      <c r="G168" s="242"/>
      <c r="H168" s="242"/>
      <c r="I168" s="242"/>
      <c r="J168" s="242"/>
      <c r="K168" s="242"/>
      <c r="L168" s="242"/>
      <c r="M168" s="242"/>
    </row>
    <row r="169" spans="1:13" x14ac:dyDescent="0.25">
      <c r="A169" s="242"/>
      <c r="B169" s="242"/>
      <c r="C169" s="242"/>
      <c r="D169" s="242"/>
      <c r="E169" s="242"/>
      <c r="F169" s="242"/>
      <c r="G169" s="242"/>
      <c r="H169" s="242"/>
      <c r="I169" s="242"/>
      <c r="J169" s="242"/>
      <c r="K169" s="242"/>
      <c r="L169" s="242"/>
      <c r="M169" s="242"/>
    </row>
    <row r="170" spans="1:13" x14ac:dyDescent="0.25">
      <c r="A170" s="242"/>
      <c r="B170" s="242"/>
      <c r="C170" s="242"/>
      <c r="D170" s="242"/>
      <c r="E170" s="242"/>
      <c r="F170" s="242"/>
      <c r="G170" s="242"/>
      <c r="H170" s="242"/>
      <c r="I170" s="242"/>
      <c r="J170" s="242"/>
      <c r="K170" s="242"/>
      <c r="L170" s="242"/>
      <c r="M170" s="242"/>
    </row>
    <row r="171" spans="1:13" x14ac:dyDescent="0.25">
      <c r="A171" s="242"/>
      <c r="B171" s="242"/>
      <c r="C171" s="242"/>
      <c r="D171" s="242"/>
      <c r="E171" s="242"/>
      <c r="F171" s="242"/>
      <c r="G171" s="242"/>
      <c r="H171" s="242"/>
      <c r="I171" s="242"/>
      <c r="J171" s="242"/>
      <c r="K171" s="242"/>
      <c r="L171" s="242"/>
      <c r="M171" s="242"/>
    </row>
    <row r="172" spans="1:13" x14ac:dyDescent="0.25">
      <c r="A172" s="242"/>
      <c r="B172" s="242"/>
      <c r="C172" s="242"/>
      <c r="D172" s="242"/>
      <c r="E172" s="242"/>
      <c r="F172" s="242"/>
      <c r="G172" s="242"/>
      <c r="H172" s="242"/>
      <c r="I172" s="242"/>
      <c r="J172" s="242"/>
      <c r="K172" s="242"/>
      <c r="L172" s="242"/>
      <c r="M172" s="242"/>
    </row>
    <row r="173" spans="1:13" x14ac:dyDescent="0.25">
      <c r="A173" s="242"/>
      <c r="B173" s="242"/>
      <c r="C173" s="242"/>
      <c r="D173" s="242"/>
      <c r="E173" s="242"/>
      <c r="F173" s="242"/>
      <c r="G173" s="242"/>
      <c r="H173" s="242"/>
      <c r="I173" s="242"/>
      <c r="J173" s="242"/>
      <c r="K173" s="242"/>
      <c r="L173" s="242"/>
      <c r="M173" s="242"/>
    </row>
    <row r="174" spans="1:13" x14ac:dyDescent="0.25">
      <c r="A174" s="242"/>
      <c r="B174" s="242"/>
      <c r="C174" s="242"/>
      <c r="D174" s="242"/>
      <c r="E174" s="242"/>
      <c r="F174" s="242"/>
      <c r="G174" s="242"/>
      <c r="H174" s="242"/>
      <c r="I174" s="242"/>
      <c r="J174" s="242"/>
      <c r="K174" s="242"/>
      <c r="L174" s="242"/>
      <c r="M174" s="242"/>
    </row>
    <row r="175" spans="1:13" x14ac:dyDescent="0.25">
      <c r="A175" s="242"/>
      <c r="B175" s="242"/>
      <c r="C175" s="242"/>
      <c r="D175" s="242"/>
      <c r="E175" s="242"/>
      <c r="F175" s="242"/>
      <c r="G175" s="242"/>
      <c r="H175" s="242"/>
      <c r="I175" s="242"/>
      <c r="J175" s="242"/>
      <c r="K175" s="242"/>
      <c r="L175" s="242"/>
      <c r="M175" s="242"/>
    </row>
    <row r="176" spans="1:13" x14ac:dyDescent="0.25">
      <c r="A176" s="242"/>
      <c r="B176" s="242"/>
      <c r="C176" s="242"/>
      <c r="D176" s="242"/>
      <c r="E176" s="242"/>
      <c r="F176" s="242"/>
      <c r="G176" s="242"/>
      <c r="H176" s="242"/>
      <c r="I176" s="242"/>
      <c r="J176" s="242"/>
      <c r="K176" s="242"/>
      <c r="L176" s="242"/>
      <c r="M176" s="242"/>
    </row>
    <row r="177" spans="1:13" x14ac:dyDescent="0.25">
      <c r="A177" s="242"/>
      <c r="B177" s="242"/>
      <c r="C177" s="242"/>
      <c r="D177" s="242"/>
      <c r="E177" s="242"/>
      <c r="F177" s="242"/>
      <c r="G177" s="242"/>
      <c r="H177" s="242"/>
      <c r="I177" s="242"/>
      <c r="J177" s="242"/>
      <c r="K177" s="242"/>
      <c r="L177" s="242"/>
      <c r="M177" s="242"/>
    </row>
    <row r="178" spans="1:13" x14ac:dyDescent="0.25">
      <c r="A178" s="242"/>
      <c r="B178" s="242"/>
      <c r="C178" s="242"/>
      <c r="D178" s="242"/>
      <c r="E178" s="242"/>
      <c r="F178" s="242"/>
      <c r="G178" s="242"/>
      <c r="H178" s="242"/>
      <c r="I178" s="242"/>
      <c r="J178" s="242"/>
      <c r="K178" s="242"/>
      <c r="L178" s="242"/>
      <c r="M178" s="242"/>
    </row>
    <row r="179" spans="1:13" x14ac:dyDescent="0.25">
      <c r="A179" s="242"/>
      <c r="B179" s="242"/>
      <c r="C179" s="242"/>
      <c r="D179" s="242"/>
      <c r="E179" s="242"/>
      <c r="F179" s="242"/>
      <c r="G179" s="242"/>
      <c r="H179" s="242"/>
      <c r="I179" s="242"/>
      <c r="J179" s="242"/>
      <c r="K179" s="242"/>
      <c r="L179" s="242"/>
      <c r="M179" s="242"/>
    </row>
    <row r="180" spans="1:13" x14ac:dyDescent="0.25">
      <c r="A180" s="242"/>
      <c r="B180" s="242"/>
      <c r="C180" s="242"/>
      <c r="D180" s="242"/>
      <c r="E180" s="242"/>
      <c r="F180" s="242"/>
      <c r="G180" s="242"/>
      <c r="H180" s="242"/>
      <c r="I180" s="242"/>
      <c r="J180" s="242"/>
      <c r="K180" s="242"/>
      <c r="L180" s="242"/>
      <c r="M180" s="242"/>
    </row>
    <row r="181" spans="1:13" x14ac:dyDescent="0.25">
      <c r="A181" s="242"/>
      <c r="B181" s="242"/>
      <c r="C181" s="242"/>
      <c r="D181" s="242"/>
      <c r="E181" s="242"/>
      <c r="F181" s="242"/>
      <c r="G181" s="242"/>
      <c r="H181" s="242"/>
      <c r="I181" s="242"/>
      <c r="J181" s="242"/>
      <c r="K181" s="242"/>
      <c r="L181" s="242"/>
      <c r="M181" s="242"/>
    </row>
    <row r="182" spans="1:13" x14ac:dyDescent="0.25">
      <c r="A182" s="242"/>
      <c r="B182" s="242"/>
      <c r="C182" s="242"/>
      <c r="D182" s="242"/>
      <c r="E182" s="242"/>
      <c r="F182" s="242"/>
      <c r="G182" s="242"/>
      <c r="H182" s="242"/>
      <c r="I182" s="242"/>
      <c r="J182" s="242"/>
      <c r="K182" s="242"/>
      <c r="L182" s="242"/>
      <c r="M182" s="242"/>
    </row>
    <row r="183" spans="1:13" x14ac:dyDescent="0.25">
      <c r="A183" s="242"/>
      <c r="B183" s="242"/>
      <c r="C183" s="242"/>
      <c r="D183" s="242"/>
      <c r="E183" s="242"/>
      <c r="F183" s="242"/>
      <c r="G183" s="242"/>
      <c r="H183" s="242"/>
      <c r="I183" s="242"/>
      <c r="J183" s="242"/>
      <c r="K183" s="242"/>
      <c r="L183" s="242"/>
      <c r="M183" s="242"/>
    </row>
    <row r="184" spans="1:13" x14ac:dyDescent="0.25">
      <c r="A184" s="242"/>
      <c r="B184" s="242"/>
      <c r="C184" s="242"/>
      <c r="D184" s="242"/>
      <c r="E184" s="242"/>
      <c r="F184" s="242"/>
      <c r="G184" s="242"/>
      <c r="H184" s="242"/>
      <c r="I184" s="242"/>
      <c r="J184" s="242"/>
      <c r="K184" s="242"/>
      <c r="L184" s="242"/>
      <c r="M184" s="242"/>
    </row>
    <row r="185" spans="1:13" x14ac:dyDescent="0.25">
      <c r="A185" s="242"/>
      <c r="B185" s="242"/>
      <c r="C185" s="242"/>
      <c r="D185" s="242"/>
      <c r="E185" s="242"/>
      <c r="F185" s="242"/>
      <c r="G185" s="242"/>
      <c r="H185" s="242"/>
      <c r="I185" s="242"/>
      <c r="J185" s="242"/>
      <c r="K185" s="242"/>
      <c r="L185" s="242"/>
      <c r="M185" s="242"/>
    </row>
    <row r="186" spans="1:13" x14ac:dyDescent="0.25">
      <c r="A186" s="242"/>
      <c r="B186" s="242"/>
      <c r="C186" s="242"/>
      <c r="D186" s="242"/>
      <c r="E186" s="242"/>
      <c r="F186" s="242"/>
      <c r="G186" s="242"/>
      <c r="H186" s="242"/>
      <c r="I186" s="242"/>
      <c r="J186" s="242"/>
      <c r="K186" s="242"/>
      <c r="L186" s="242"/>
      <c r="M186" s="242"/>
    </row>
    <row r="187" spans="1:13" x14ac:dyDescent="0.25">
      <c r="A187" s="242"/>
      <c r="B187" s="242"/>
      <c r="C187" s="242"/>
      <c r="D187" s="242"/>
      <c r="E187" s="242"/>
      <c r="F187" s="242"/>
      <c r="G187" s="242"/>
      <c r="H187" s="242"/>
      <c r="I187" s="242"/>
      <c r="J187" s="242"/>
      <c r="K187" s="242"/>
      <c r="L187" s="242"/>
      <c r="M187" s="242"/>
    </row>
    <row r="188" spans="1:13" x14ac:dyDescent="0.25">
      <c r="A188" s="242"/>
      <c r="B188" s="242"/>
      <c r="C188" s="242"/>
      <c r="D188" s="242"/>
      <c r="E188" s="242"/>
      <c r="F188" s="242"/>
      <c r="G188" s="242"/>
      <c r="H188" s="242"/>
      <c r="I188" s="242"/>
      <c r="J188" s="242"/>
      <c r="K188" s="242"/>
      <c r="L188" s="242"/>
      <c r="M188" s="242"/>
    </row>
    <row r="189" spans="1:13" x14ac:dyDescent="0.25">
      <c r="A189" s="242"/>
      <c r="B189" s="242"/>
      <c r="C189" s="242"/>
      <c r="D189" s="242"/>
      <c r="E189" s="242"/>
      <c r="F189" s="242"/>
      <c r="G189" s="242"/>
      <c r="H189" s="242"/>
      <c r="I189" s="242"/>
      <c r="J189" s="242"/>
      <c r="K189" s="242"/>
      <c r="L189" s="242"/>
      <c r="M189" s="242"/>
    </row>
    <row r="190" spans="1:13" x14ac:dyDescent="0.25">
      <c r="A190" s="242"/>
      <c r="B190" s="242"/>
      <c r="C190" s="242"/>
      <c r="D190" s="242"/>
      <c r="E190" s="242"/>
      <c r="F190" s="242"/>
      <c r="G190" s="242"/>
      <c r="H190" s="242"/>
      <c r="I190" s="242"/>
      <c r="J190" s="242"/>
      <c r="K190" s="242"/>
      <c r="L190" s="242"/>
      <c r="M190" s="242"/>
    </row>
    <row r="191" spans="1:13" x14ac:dyDescent="0.25">
      <c r="A191" s="242"/>
      <c r="B191" s="242"/>
      <c r="C191" s="242"/>
      <c r="D191" s="242"/>
      <c r="E191" s="242"/>
      <c r="F191" s="242"/>
      <c r="G191" s="242"/>
      <c r="H191" s="242"/>
      <c r="I191" s="242"/>
      <c r="J191" s="242"/>
      <c r="K191" s="242"/>
      <c r="L191" s="242"/>
      <c r="M191" s="242"/>
    </row>
    <row r="192" spans="1:13" x14ac:dyDescent="0.25">
      <c r="A192" s="242"/>
      <c r="B192" s="242"/>
      <c r="C192" s="242"/>
      <c r="D192" s="242"/>
      <c r="E192" s="242"/>
      <c r="F192" s="242"/>
      <c r="G192" s="242"/>
      <c r="H192" s="242"/>
      <c r="I192" s="242"/>
      <c r="J192" s="242"/>
      <c r="K192" s="242"/>
      <c r="L192" s="242"/>
      <c r="M192" s="242"/>
    </row>
    <row r="193" spans="1:13" x14ac:dyDescent="0.25">
      <c r="A193" s="242"/>
      <c r="B193" s="242"/>
      <c r="C193" s="242"/>
      <c r="D193" s="242"/>
      <c r="E193" s="242"/>
      <c r="F193" s="242"/>
      <c r="G193" s="242"/>
      <c r="H193" s="242"/>
      <c r="I193" s="242"/>
      <c r="J193" s="242"/>
      <c r="K193" s="242"/>
      <c r="L193" s="242"/>
      <c r="M193" s="242"/>
    </row>
    <row r="194" spans="1:13" x14ac:dyDescent="0.25">
      <c r="A194" s="242"/>
      <c r="B194" s="242"/>
      <c r="C194" s="242"/>
      <c r="D194" s="242"/>
      <c r="E194" s="242"/>
      <c r="F194" s="242"/>
      <c r="G194" s="242"/>
      <c r="H194" s="242"/>
      <c r="I194" s="242"/>
      <c r="J194" s="242"/>
      <c r="K194" s="242"/>
      <c r="L194" s="242"/>
      <c r="M194" s="242"/>
    </row>
    <row r="195" spans="1:13" x14ac:dyDescent="0.25">
      <c r="A195" s="242"/>
      <c r="B195" s="242"/>
      <c r="C195" s="242"/>
      <c r="D195" s="242"/>
      <c r="E195" s="242"/>
      <c r="F195" s="242"/>
      <c r="G195" s="242"/>
      <c r="H195" s="242"/>
      <c r="I195" s="242"/>
      <c r="J195" s="242"/>
      <c r="K195" s="242"/>
      <c r="L195" s="242"/>
      <c r="M195" s="242"/>
    </row>
    <row r="196" spans="1:13" x14ac:dyDescent="0.25">
      <c r="A196" s="242"/>
      <c r="B196" s="242"/>
      <c r="C196" s="242"/>
      <c r="D196" s="242"/>
      <c r="E196" s="242"/>
      <c r="F196" s="242"/>
      <c r="G196" s="242"/>
      <c r="H196" s="242"/>
      <c r="I196" s="242"/>
      <c r="J196" s="242"/>
      <c r="K196" s="242"/>
      <c r="L196" s="242"/>
      <c r="M196" s="242"/>
    </row>
    <row r="197" spans="1:13" x14ac:dyDescent="0.25">
      <c r="A197" s="242"/>
      <c r="B197" s="242"/>
      <c r="C197" s="242"/>
      <c r="D197" s="242"/>
      <c r="E197" s="242"/>
      <c r="F197" s="242"/>
      <c r="G197" s="242"/>
      <c r="H197" s="242"/>
      <c r="I197" s="242"/>
      <c r="J197" s="242"/>
      <c r="K197" s="242"/>
      <c r="L197" s="242"/>
      <c r="M197" s="242"/>
    </row>
    <row r="198" spans="1:13" x14ac:dyDescent="0.25">
      <c r="A198" s="242"/>
      <c r="B198" s="242"/>
      <c r="C198" s="242"/>
      <c r="D198" s="242"/>
      <c r="E198" s="242"/>
      <c r="F198" s="242"/>
      <c r="G198" s="242"/>
      <c r="H198" s="242"/>
      <c r="I198" s="242"/>
      <c r="J198" s="242"/>
      <c r="K198" s="242"/>
      <c r="L198" s="242"/>
      <c r="M198" s="242"/>
    </row>
    <row r="199" spans="1:13" x14ac:dyDescent="0.25">
      <c r="A199" s="242"/>
      <c r="B199" s="242"/>
      <c r="C199" s="242"/>
      <c r="D199" s="242"/>
      <c r="E199" s="242"/>
      <c r="F199" s="242"/>
      <c r="G199" s="242"/>
      <c r="H199" s="242"/>
      <c r="I199" s="242"/>
      <c r="J199" s="242"/>
      <c r="K199" s="242"/>
      <c r="L199" s="242"/>
      <c r="M199" s="242"/>
    </row>
    <row r="200" spans="1:13" x14ac:dyDescent="0.25">
      <c r="A200" s="242"/>
      <c r="B200" s="242"/>
      <c r="C200" s="242"/>
      <c r="D200" s="242"/>
      <c r="E200" s="242"/>
      <c r="F200" s="242"/>
      <c r="G200" s="242"/>
      <c r="H200" s="242"/>
      <c r="I200" s="242"/>
      <c r="J200" s="242"/>
      <c r="K200" s="242"/>
      <c r="L200" s="242"/>
      <c r="M200" s="242"/>
    </row>
    <row r="201" spans="1:13" x14ac:dyDescent="0.25">
      <c r="A201" s="242"/>
      <c r="B201" s="242"/>
      <c r="C201" s="242"/>
      <c r="D201" s="242"/>
      <c r="E201" s="242"/>
      <c r="F201" s="242"/>
      <c r="G201" s="242"/>
      <c r="H201" s="242"/>
      <c r="I201" s="242"/>
      <c r="J201" s="242"/>
      <c r="K201" s="242"/>
      <c r="L201" s="242"/>
      <c r="M201" s="242"/>
    </row>
    <row r="202" spans="1:13" x14ac:dyDescent="0.25">
      <c r="A202" s="242"/>
      <c r="B202" s="242"/>
      <c r="C202" s="242"/>
      <c r="D202" s="242"/>
      <c r="E202" s="242"/>
      <c r="F202" s="242"/>
      <c r="G202" s="242"/>
      <c r="H202" s="242"/>
      <c r="I202" s="242"/>
      <c r="J202" s="242"/>
      <c r="K202" s="242"/>
      <c r="L202" s="242"/>
      <c r="M202" s="242"/>
    </row>
    <row r="203" spans="1:13" x14ac:dyDescent="0.25">
      <c r="A203" s="242"/>
      <c r="B203" s="242"/>
      <c r="C203" s="242"/>
      <c r="D203" s="242"/>
      <c r="E203" s="242"/>
      <c r="F203" s="242"/>
      <c r="G203" s="242"/>
      <c r="H203" s="242"/>
      <c r="I203" s="242"/>
      <c r="J203" s="242"/>
      <c r="K203" s="242"/>
      <c r="L203" s="242"/>
      <c r="M203" s="242"/>
    </row>
    <row r="204" spans="1:13" x14ac:dyDescent="0.25">
      <c r="A204" s="242"/>
      <c r="B204" s="242"/>
      <c r="C204" s="242"/>
      <c r="D204" s="242"/>
      <c r="E204" s="242"/>
      <c r="F204" s="242"/>
      <c r="G204" s="242"/>
      <c r="H204" s="242"/>
      <c r="I204" s="242"/>
      <c r="J204" s="242"/>
      <c r="K204" s="242"/>
      <c r="L204" s="242"/>
      <c r="M204" s="242"/>
    </row>
    <row r="205" spans="1:13" x14ac:dyDescent="0.25">
      <c r="A205" s="242"/>
      <c r="B205" s="242"/>
      <c r="C205" s="242"/>
      <c r="D205" s="242"/>
      <c r="E205" s="242"/>
      <c r="F205" s="242"/>
      <c r="G205" s="242"/>
      <c r="H205" s="242"/>
      <c r="I205" s="242"/>
      <c r="J205" s="242"/>
      <c r="K205" s="242"/>
      <c r="L205" s="242"/>
      <c r="M205" s="242"/>
    </row>
    <row r="206" spans="1:13" x14ac:dyDescent="0.25">
      <c r="A206" s="242"/>
      <c r="B206" s="242"/>
      <c r="C206" s="242"/>
      <c r="D206" s="242"/>
      <c r="E206" s="242"/>
      <c r="F206" s="242"/>
      <c r="G206" s="242"/>
      <c r="H206" s="242"/>
      <c r="I206" s="242"/>
      <c r="J206" s="242"/>
      <c r="K206" s="242"/>
      <c r="L206" s="242"/>
      <c r="M206" s="242"/>
    </row>
    <row r="207" spans="1:13" x14ac:dyDescent="0.25">
      <c r="A207" s="242"/>
      <c r="B207" s="242"/>
      <c r="C207" s="242"/>
      <c r="D207" s="242"/>
      <c r="E207" s="242"/>
      <c r="F207" s="242"/>
      <c r="G207" s="242"/>
      <c r="H207" s="242"/>
      <c r="I207" s="242"/>
      <c r="J207" s="242"/>
      <c r="K207" s="242"/>
      <c r="L207" s="242"/>
      <c r="M207" s="242"/>
    </row>
    <row r="208" spans="1:13" x14ac:dyDescent="0.25">
      <c r="A208" s="242"/>
      <c r="B208" s="242"/>
      <c r="C208" s="242"/>
      <c r="D208" s="242"/>
      <c r="E208" s="242"/>
      <c r="F208" s="242"/>
      <c r="G208" s="242"/>
      <c r="H208" s="242"/>
      <c r="I208" s="242"/>
      <c r="J208" s="242"/>
      <c r="K208" s="242"/>
      <c r="L208" s="242"/>
      <c r="M208" s="242"/>
    </row>
    <row r="209" spans="1:13" x14ac:dyDescent="0.25">
      <c r="A209" s="242"/>
      <c r="B209" s="242"/>
      <c r="C209" s="242"/>
      <c r="D209" s="242"/>
      <c r="E209" s="242"/>
      <c r="F209" s="242"/>
      <c r="G209" s="242"/>
      <c r="H209" s="242"/>
      <c r="I209" s="242"/>
      <c r="J209" s="242"/>
      <c r="K209" s="242"/>
      <c r="L209" s="242"/>
      <c r="M209" s="242"/>
    </row>
    <row r="210" spans="1:13" x14ac:dyDescent="0.25">
      <c r="A210" s="242"/>
      <c r="B210" s="242"/>
      <c r="C210" s="242"/>
      <c r="D210" s="242"/>
      <c r="E210" s="242"/>
      <c r="F210" s="242"/>
      <c r="G210" s="242"/>
      <c r="H210" s="242"/>
      <c r="I210" s="242"/>
      <c r="J210" s="242"/>
      <c r="K210" s="242"/>
      <c r="L210" s="242"/>
      <c r="M210" s="242"/>
    </row>
    <row r="211" spans="1:13" x14ac:dyDescent="0.25">
      <c r="A211" s="242"/>
      <c r="B211" s="242"/>
      <c r="C211" s="242"/>
      <c r="D211" s="242"/>
      <c r="E211" s="242"/>
      <c r="F211" s="242"/>
      <c r="G211" s="242"/>
      <c r="H211" s="242"/>
      <c r="I211" s="242"/>
      <c r="J211" s="242"/>
      <c r="K211" s="242"/>
      <c r="L211" s="242"/>
      <c r="M211" s="242"/>
    </row>
    <row r="212" spans="1:13" x14ac:dyDescent="0.25">
      <c r="A212" s="242"/>
      <c r="B212" s="242"/>
      <c r="C212" s="242"/>
      <c r="D212" s="242"/>
      <c r="E212" s="242"/>
      <c r="F212" s="242"/>
      <c r="G212" s="242"/>
      <c r="H212" s="242"/>
      <c r="I212" s="242"/>
      <c r="J212" s="242"/>
      <c r="K212" s="242"/>
      <c r="L212" s="242"/>
      <c r="M212" s="242"/>
    </row>
    <row r="213" spans="1:13" x14ac:dyDescent="0.25">
      <c r="A213" s="242"/>
      <c r="B213" s="242"/>
      <c r="C213" s="242"/>
      <c r="D213" s="242"/>
      <c r="E213" s="242"/>
      <c r="F213" s="242"/>
      <c r="G213" s="242"/>
      <c r="H213" s="242"/>
      <c r="I213" s="242"/>
      <c r="J213" s="242"/>
      <c r="K213" s="242"/>
      <c r="L213" s="242"/>
      <c r="M213" s="242"/>
    </row>
    <row r="214" spans="1:13" x14ac:dyDescent="0.25">
      <c r="A214" s="242"/>
      <c r="B214" s="242"/>
      <c r="C214" s="242"/>
      <c r="D214" s="242"/>
      <c r="E214" s="242"/>
      <c r="F214" s="242"/>
      <c r="G214" s="242"/>
      <c r="H214" s="242"/>
      <c r="I214" s="242"/>
      <c r="J214" s="242"/>
      <c r="K214" s="242"/>
      <c r="L214" s="242"/>
      <c r="M214" s="242"/>
    </row>
    <row r="215" spans="1:13" x14ac:dyDescent="0.25">
      <c r="A215" s="242"/>
      <c r="B215" s="242"/>
      <c r="C215" s="242"/>
      <c r="D215" s="242"/>
      <c r="E215" s="242"/>
      <c r="F215" s="242"/>
      <c r="G215" s="242"/>
      <c r="H215" s="242"/>
      <c r="I215" s="242"/>
      <c r="J215" s="242"/>
      <c r="K215" s="242"/>
      <c r="L215" s="242"/>
      <c r="M215" s="242"/>
    </row>
    <row r="216" spans="1:13" x14ac:dyDescent="0.25">
      <c r="A216" s="242"/>
      <c r="B216" s="242"/>
      <c r="C216" s="242"/>
      <c r="D216" s="242"/>
      <c r="E216" s="242"/>
      <c r="F216" s="242"/>
      <c r="G216" s="242"/>
      <c r="H216" s="242"/>
      <c r="I216" s="242"/>
      <c r="J216" s="242"/>
      <c r="K216" s="242"/>
      <c r="L216" s="242"/>
      <c r="M216" s="242"/>
    </row>
    <row r="217" spans="1:13" x14ac:dyDescent="0.25">
      <c r="A217" s="242"/>
      <c r="B217" s="242"/>
      <c r="C217" s="242"/>
      <c r="D217" s="242"/>
      <c r="E217" s="242"/>
      <c r="F217" s="242"/>
      <c r="G217" s="242"/>
      <c r="H217" s="242"/>
      <c r="I217" s="242"/>
      <c r="J217" s="242"/>
      <c r="K217" s="242"/>
      <c r="L217" s="242"/>
      <c r="M217" s="242"/>
    </row>
    <row r="218" spans="1:13" x14ac:dyDescent="0.25">
      <c r="A218" s="242"/>
      <c r="B218" s="242"/>
      <c r="C218" s="242"/>
      <c r="D218" s="242"/>
      <c r="E218" s="242"/>
      <c r="F218" s="242"/>
      <c r="G218" s="242"/>
      <c r="H218" s="242"/>
      <c r="I218" s="242"/>
      <c r="J218" s="242"/>
      <c r="K218" s="242"/>
      <c r="L218" s="242"/>
      <c r="M218" s="242"/>
    </row>
    <row r="219" spans="1:13" x14ac:dyDescent="0.25">
      <c r="A219" s="242"/>
      <c r="B219" s="242"/>
      <c r="C219" s="242"/>
      <c r="D219" s="242"/>
      <c r="E219" s="242"/>
      <c r="F219" s="242"/>
      <c r="G219" s="242"/>
      <c r="H219" s="242"/>
      <c r="I219" s="242"/>
      <c r="J219" s="242"/>
      <c r="K219" s="242"/>
      <c r="L219" s="242"/>
      <c r="M219" s="242"/>
    </row>
    <row r="220" spans="1:13" x14ac:dyDescent="0.25">
      <c r="A220" s="242"/>
      <c r="B220" s="242"/>
      <c r="C220" s="242"/>
      <c r="D220" s="242"/>
      <c r="E220" s="242"/>
      <c r="F220" s="242"/>
      <c r="G220" s="242"/>
      <c r="H220" s="242"/>
      <c r="I220" s="242"/>
      <c r="J220" s="242"/>
      <c r="K220" s="242"/>
      <c r="L220" s="242"/>
      <c r="M220" s="242"/>
    </row>
    <row r="221" spans="1:13" x14ac:dyDescent="0.25">
      <c r="A221" s="242"/>
      <c r="B221" s="242"/>
      <c r="C221" s="242"/>
      <c r="D221" s="242"/>
      <c r="E221" s="242"/>
      <c r="F221" s="242"/>
      <c r="G221" s="242"/>
      <c r="H221" s="242"/>
      <c r="I221" s="242"/>
      <c r="J221" s="242"/>
      <c r="K221" s="242"/>
      <c r="L221" s="242"/>
      <c r="M221" s="242"/>
    </row>
    <row r="222" spans="1:13" x14ac:dyDescent="0.25">
      <c r="A222" s="242"/>
      <c r="B222" s="242"/>
      <c r="C222" s="242"/>
      <c r="D222" s="242"/>
      <c r="E222" s="242"/>
      <c r="F222" s="242"/>
      <c r="G222" s="242"/>
      <c r="H222" s="242"/>
      <c r="I222" s="242"/>
      <c r="J222" s="242"/>
      <c r="K222" s="242"/>
      <c r="L222" s="242"/>
      <c r="M222" s="242"/>
    </row>
    <row r="223" spans="1:13" x14ac:dyDescent="0.25">
      <c r="A223" s="242"/>
      <c r="B223" s="242"/>
      <c r="C223" s="242"/>
      <c r="D223" s="242"/>
      <c r="E223" s="242"/>
      <c r="F223" s="242"/>
      <c r="G223" s="242"/>
      <c r="H223" s="242"/>
      <c r="I223" s="242"/>
      <c r="J223" s="242"/>
      <c r="K223" s="242"/>
      <c r="L223" s="242"/>
      <c r="M223" s="242"/>
    </row>
    <row r="224" spans="1:13" x14ac:dyDescent="0.25">
      <c r="A224" s="242"/>
      <c r="B224" s="242"/>
      <c r="C224" s="242"/>
      <c r="D224" s="242"/>
      <c r="E224" s="242"/>
      <c r="F224" s="242"/>
      <c r="G224" s="242"/>
      <c r="H224" s="242"/>
      <c r="I224" s="242"/>
      <c r="J224" s="242"/>
      <c r="K224" s="242"/>
      <c r="L224" s="242"/>
      <c r="M224" s="242"/>
    </row>
    <row r="225" spans="1:13" x14ac:dyDescent="0.25">
      <c r="A225" s="242"/>
      <c r="B225" s="242"/>
      <c r="C225" s="242"/>
      <c r="D225" s="242"/>
      <c r="E225" s="242"/>
      <c r="F225" s="242"/>
      <c r="G225" s="242"/>
      <c r="H225" s="242"/>
      <c r="I225" s="242"/>
      <c r="J225" s="242"/>
      <c r="K225" s="242"/>
      <c r="L225" s="242"/>
      <c r="M225" s="242"/>
    </row>
    <row r="226" spans="1:13" x14ac:dyDescent="0.25">
      <c r="A226" s="242"/>
      <c r="B226" s="242"/>
      <c r="C226" s="242"/>
      <c r="D226" s="242"/>
      <c r="E226" s="242"/>
      <c r="F226" s="242"/>
      <c r="G226" s="242"/>
      <c r="H226" s="242"/>
      <c r="I226" s="242"/>
      <c r="J226" s="242"/>
      <c r="K226" s="242"/>
      <c r="L226" s="242"/>
      <c r="M226" s="242"/>
    </row>
    <row r="227" spans="1:13" x14ac:dyDescent="0.25">
      <c r="A227" s="242"/>
      <c r="B227" s="242"/>
      <c r="C227" s="242"/>
      <c r="D227" s="242"/>
      <c r="E227" s="242"/>
      <c r="F227" s="242"/>
      <c r="G227" s="242"/>
      <c r="H227" s="242"/>
      <c r="I227" s="242"/>
      <c r="J227" s="242"/>
      <c r="K227" s="242"/>
      <c r="L227" s="242"/>
      <c r="M227" s="242"/>
    </row>
    <row r="228" spans="1:13" x14ac:dyDescent="0.25">
      <c r="A228" s="242"/>
      <c r="B228" s="242"/>
      <c r="C228" s="242"/>
      <c r="D228" s="242"/>
      <c r="E228" s="242"/>
      <c r="F228" s="242"/>
      <c r="G228" s="242"/>
      <c r="H228" s="242"/>
      <c r="I228" s="242"/>
      <c r="J228" s="242"/>
      <c r="K228" s="242"/>
      <c r="L228" s="242"/>
      <c r="M228" s="242"/>
    </row>
    <row r="229" spans="1:13" x14ac:dyDescent="0.25">
      <c r="A229" s="242"/>
      <c r="B229" s="242"/>
      <c r="C229" s="242"/>
      <c r="D229" s="242"/>
      <c r="E229" s="242"/>
      <c r="F229" s="242"/>
      <c r="G229" s="242"/>
      <c r="H229" s="242"/>
      <c r="I229" s="242"/>
      <c r="J229" s="242"/>
      <c r="K229" s="242"/>
      <c r="L229" s="242"/>
      <c r="M229" s="242"/>
    </row>
    <row r="230" spans="1:13" x14ac:dyDescent="0.25">
      <c r="A230" s="242"/>
      <c r="B230" s="242"/>
      <c r="C230" s="242"/>
      <c r="D230" s="242"/>
      <c r="E230" s="242"/>
      <c r="F230" s="242"/>
      <c r="G230" s="242"/>
      <c r="H230" s="242"/>
      <c r="I230" s="242"/>
      <c r="J230" s="242"/>
      <c r="K230" s="242"/>
      <c r="L230" s="242"/>
      <c r="M230" s="242"/>
    </row>
    <row r="231" spans="1:13" x14ac:dyDescent="0.25">
      <c r="A231" s="242"/>
      <c r="B231" s="242"/>
      <c r="C231" s="242"/>
      <c r="D231" s="242"/>
      <c r="E231" s="242"/>
      <c r="F231" s="242"/>
      <c r="G231" s="242"/>
      <c r="H231" s="242"/>
      <c r="I231" s="242"/>
      <c r="J231" s="242"/>
      <c r="K231" s="242"/>
      <c r="L231" s="242"/>
      <c r="M231" s="242"/>
    </row>
    <row r="232" spans="1:13" x14ac:dyDescent="0.25">
      <c r="A232" s="242"/>
      <c r="B232" s="242"/>
      <c r="C232" s="242"/>
      <c r="D232" s="242"/>
      <c r="E232" s="242"/>
      <c r="F232" s="242"/>
      <c r="G232" s="242"/>
      <c r="H232" s="242"/>
      <c r="I232" s="242"/>
      <c r="J232" s="242"/>
      <c r="K232" s="242"/>
      <c r="L232" s="242"/>
      <c r="M232" s="242"/>
    </row>
    <row r="233" spans="1:13" x14ac:dyDescent="0.25">
      <c r="A233" s="242"/>
      <c r="B233" s="242"/>
      <c r="C233" s="242"/>
      <c r="D233" s="242"/>
      <c r="E233" s="242"/>
      <c r="F233" s="242"/>
      <c r="G233" s="242"/>
      <c r="H233" s="242"/>
      <c r="I233" s="242"/>
      <c r="J233" s="242"/>
      <c r="K233" s="242"/>
      <c r="L233" s="242"/>
      <c r="M233" s="242"/>
    </row>
    <row r="234" spans="1:13" x14ac:dyDescent="0.25">
      <c r="A234" s="242"/>
      <c r="B234" s="242"/>
      <c r="C234" s="242"/>
      <c r="D234" s="242"/>
      <c r="E234" s="242"/>
      <c r="F234" s="242"/>
      <c r="G234" s="242"/>
      <c r="H234" s="242"/>
      <c r="I234" s="242"/>
      <c r="J234" s="242"/>
      <c r="K234" s="242"/>
      <c r="L234" s="242"/>
      <c r="M234" s="242"/>
    </row>
    <row r="235" spans="1:13" x14ac:dyDescent="0.25">
      <c r="A235" s="242"/>
      <c r="B235" s="242"/>
      <c r="C235" s="242"/>
      <c r="D235" s="242"/>
      <c r="E235" s="242"/>
      <c r="F235" s="242"/>
      <c r="G235" s="242"/>
      <c r="H235" s="242"/>
      <c r="I235" s="242"/>
      <c r="J235" s="242"/>
      <c r="K235" s="242"/>
      <c r="L235" s="242"/>
      <c r="M235" s="242"/>
    </row>
    <row r="236" spans="1:13" x14ac:dyDescent="0.25">
      <c r="A236" s="242"/>
      <c r="B236" s="242"/>
      <c r="C236" s="242"/>
      <c r="D236" s="242"/>
      <c r="E236" s="242"/>
      <c r="F236" s="242"/>
      <c r="G236" s="242"/>
      <c r="H236" s="242"/>
      <c r="I236" s="242"/>
      <c r="J236" s="242"/>
      <c r="K236" s="242"/>
      <c r="L236" s="242"/>
      <c r="M236" s="242"/>
    </row>
    <row r="237" spans="1:13" x14ac:dyDescent="0.25">
      <c r="A237" s="242"/>
      <c r="B237" s="242"/>
      <c r="C237" s="242"/>
      <c r="D237" s="242"/>
      <c r="E237" s="242"/>
      <c r="F237" s="242"/>
      <c r="G237" s="242"/>
      <c r="H237" s="242"/>
      <c r="I237" s="242"/>
      <c r="J237" s="242"/>
      <c r="K237" s="242"/>
      <c r="L237" s="242"/>
      <c r="M237" s="242"/>
    </row>
    <row r="238" spans="1:13" x14ac:dyDescent="0.25">
      <c r="A238" s="242"/>
      <c r="B238" s="242"/>
      <c r="C238" s="242"/>
      <c r="D238" s="242"/>
      <c r="E238" s="242"/>
      <c r="F238" s="242"/>
      <c r="G238" s="242"/>
      <c r="H238" s="242"/>
      <c r="I238" s="242"/>
      <c r="J238" s="242"/>
      <c r="K238" s="242"/>
      <c r="L238" s="242"/>
      <c r="M238" s="242"/>
    </row>
    <row r="239" spans="1:13" x14ac:dyDescent="0.25">
      <c r="A239" s="242"/>
      <c r="B239" s="242"/>
      <c r="C239" s="242"/>
      <c r="D239" s="242"/>
      <c r="E239" s="242"/>
      <c r="F239" s="242"/>
      <c r="G239" s="242"/>
      <c r="H239" s="242"/>
      <c r="I239" s="242"/>
      <c r="J239" s="242"/>
      <c r="K239" s="242"/>
      <c r="L239" s="242"/>
      <c r="M239" s="242"/>
    </row>
    <row r="240" spans="1:13" x14ac:dyDescent="0.25">
      <c r="A240" s="242"/>
      <c r="B240" s="242"/>
      <c r="C240" s="242"/>
      <c r="D240" s="242"/>
      <c r="E240" s="242"/>
      <c r="F240" s="242"/>
      <c r="G240" s="242"/>
      <c r="H240" s="242"/>
      <c r="I240" s="242"/>
      <c r="J240" s="242"/>
      <c r="K240" s="242"/>
      <c r="L240" s="242"/>
      <c r="M240" s="242"/>
    </row>
    <row r="241" spans="1:13" x14ac:dyDescent="0.25">
      <c r="A241" s="242"/>
      <c r="B241" s="242"/>
      <c r="C241" s="242"/>
      <c r="D241" s="242"/>
      <c r="E241" s="242"/>
      <c r="F241" s="242"/>
      <c r="G241" s="242"/>
      <c r="H241" s="242"/>
      <c r="I241" s="242"/>
      <c r="J241" s="242"/>
      <c r="K241" s="242"/>
      <c r="L241" s="242"/>
      <c r="M241" s="242"/>
    </row>
    <row r="242" spans="1:13" x14ac:dyDescent="0.25">
      <c r="A242" s="242"/>
      <c r="B242" s="242"/>
      <c r="C242" s="242"/>
      <c r="D242" s="242"/>
      <c r="E242" s="242"/>
      <c r="F242" s="242"/>
      <c r="G242" s="242"/>
      <c r="H242" s="242"/>
      <c r="I242" s="242"/>
      <c r="J242" s="242"/>
      <c r="K242" s="242"/>
      <c r="L242" s="242"/>
      <c r="M242" s="242"/>
    </row>
    <row r="243" spans="1:13" x14ac:dyDescent="0.25">
      <c r="A243" s="242"/>
      <c r="B243" s="242"/>
      <c r="C243" s="242"/>
      <c r="D243" s="242"/>
      <c r="E243" s="242"/>
      <c r="F243" s="242"/>
      <c r="G243" s="242"/>
      <c r="H243" s="242"/>
      <c r="I243" s="242"/>
      <c r="J243" s="242"/>
      <c r="K243" s="242"/>
      <c r="L243" s="242"/>
      <c r="M243" s="242"/>
    </row>
    <row r="244" spans="1:13" x14ac:dyDescent="0.25">
      <c r="A244" s="242"/>
      <c r="B244" s="242"/>
      <c r="C244" s="242"/>
      <c r="D244" s="242"/>
      <c r="E244" s="242"/>
      <c r="F244" s="242"/>
      <c r="G244" s="242"/>
      <c r="H244" s="242"/>
      <c r="I244" s="242"/>
      <c r="J244" s="242"/>
      <c r="K244" s="242"/>
      <c r="L244" s="242"/>
      <c r="M244" s="242"/>
    </row>
    <row r="245" spans="1:13" x14ac:dyDescent="0.25">
      <c r="A245" s="242"/>
      <c r="B245" s="242"/>
      <c r="C245" s="242"/>
      <c r="D245" s="242"/>
      <c r="E245" s="242"/>
      <c r="F245" s="242"/>
      <c r="G245" s="242"/>
      <c r="H245" s="242"/>
      <c r="I245" s="242"/>
      <c r="J245" s="242"/>
      <c r="K245" s="242"/>
      <c r="L245" s="242"/>
      <c r="M245" s="242"/>
    </row>
    <row r="246" spans="1:13" x14ac:dyDescent="0.25">
      <c r="A246" s="242"/>
      <c r="B246" s="242"/>
      <c r="C246" s="242"/>
      <c r="D246" s="242"/>
      <c r="E246" s="242"/>
      <c r="F246" s="242"/>
      <c r="G246" s="242"/>
      <c r="H246" s="242"/>
      <c r="I246" s="242"/>
      <c r="J246" s="242"/>
      <c r="K246" s="242"/>
      <c r="L246" s="242"/>
      <c r="M246" s="242"/>
    </row>
    <row r="247" spans="1:13" x14ac:dyDescent="0.25">
      <c r="A247" s="242"/>
      <c r="B247" s="242"/>
      <c r="C247" s="242"/>
      <c r="D247" s="242"/>
      <c r="E247" s="242"/>
      <c r="F247" s="242"/>
      <c r="G247" s="242"/>
      <c r="H247" s="242"/>
      <c r="I247" s="242"/>
      <c r="J247" s="242"/>
      <c r="K247" s="242"/>
      <c r="L247" s="242"/>
      <c r="M247" s="242"/>
    </row>
    <row r="248" spans="1:13" x14ac:dyDescent="0.25">
      <c r="A248" s="242"/>
      <c r="B248" s="242"/>
      <c r="C248" s="242"/>
      <c r="D248" s="242"/>
      <c r="E248" s="242"/>
      <c r="F248" s="242"/>
      <c r="G248" s="242"/>
      <c r="H248" s="242"/>
      <c r="I248" s="242"/>
      <c r="J248" s="242"/>
      <c r="K248" s="242"/>
      <c r="L248" s="242"/>
      <c r="M248" s="242"/>
    </row>
    <row r="249" spans="1:13" x14ac:dyDescent="0.25">
      <c r="A249" s="242"/>
      <c r="B249" s="242"/>
      <c r="C249" s="242"/>
      <c r="D249" s="242"/>
      <c r="E249" s="242"/>
      <c r="F249" s="242"/>
      <c r="G249" s="242"/>
      <c r="H249" s="242"/>
      <c r="I249" s="242"/>
      <c r="J249" s="242"/>
      <c r="K249" s="242"/>
      <c r="L249" s="242"/>
      <c r="M249" s="242"/>
    </row>
    <row r="250" spans="1:13" x14ac:dyDescent="0.25">
      <c r="A250" s="242"/>
      <c r="B250" s="242"/>
      <c r="C250" s="242"/>
      <c r="D250" s="242"/>
      <c r="E250" s="242"/>
      <c r="F250" s="242"/>
      <c r="G250" s="242"/>
      <c r="H250" s="242"/>
      <c r="I250" s="242"/>
      <c r="J250" s="242"/>
      <c r="K250" s="242"/>
      <c r="L250" s="242"/>
      <c r="M250" s="242"/>
    </row>
    <row r="251" spans="1:13" x14ac:dyDescent="0.25">
      <c r="A251" s="242"/>
      <c r="B251" s="242"/>
      <c r="C251" s="242"/>
      <c r="D251" s="242"/>
      <c r="E251" s="242"/>
      <c r="F251" s="242"/>
      <c r="G251" s="242"/>
      <c r="H251" s="242"/>
      <c r="I251" s="242"/>
      <c r="J251" s="242"/>
      <c r="K251" s="242"/>
      <c r="L251" s="242"/>
      <c r="M251" s="242"/>
    </row>
    <row r="252" spans="1:13" x14ac:dyDescent="0.25">
      <c r="A252" s="242"/>
      <c r="B252" s="242"/>
      <c r="C252" s="242"/>
      <c r="D252" s="242"/>
      <c r="E252" s="242"/>
      <c r="F252" s="242"/>
      <c r="G252" s="242"/>
      <c r="H252" s="242"/>
      <c r="I252" s="242"/>
      <c r="J252" s="242"/>
      <c r="K252" s="242"/>
      <c r="L252" s="242"/>
      <c r="M252" s="242"/>
    </row>
    <row r="253" spans="1:13" x14ac:dyDescent="0.25">
      <c r="A253" s="242"/>
      <c r="B253" s="242"/>
      <c r="C253" s="242"/>
      <c r="D253" s="242"/>
      <c r="E253" s="242"/>
      <c r="F253" s="242"/>
      <c r="G253" s="242"/>
      <c r="H253" s="242"/>
      <c r="I253" s="242"/>
      <c r="J253" s="242"/>
      <c r="K253" s="242"/>
      <c r="L253" s="242"/>
      <c r="M253" s="242"/>
    </row>
    <row r="254" spans="1:13" x14ac:dyDescent="0.25">
      <c r="A254" s="242"/>
      <c r="B254" s="242"/>
      <c r="C254" s="242"/>
      <c r="D254" s="242"/>
      <c r="E254" s="242"/>
      <c r="F254" s="242"/>
      <c r="G254" s="242"/>
      <c r="H254" s="242"/>
      <c r="I254" s="242"/>
      <c r="J254" s="242"/>
      <c r="K254" s="242"/>
      <c r="L254" s="242"/>
      <c r="M254" s="242"/>
    </row>
    <row r="255" spans="1:13" x14ac:dyDescent="0.25">
      <c r="A255" s="242"/>
      <c r="B255" s="242"/>
      <c r="C255" s="242"/>
      <c r="D255" s="242"/>
      <c r="E255" s="242"/>
      <c r="F255" s="242"/>
      <c r="G255" s="242"/>
      <c r="H255" s="242"/>
      <c r="I255" s="242"/>
      <c r="J255" s="242"/>
      <c r="K255" s="242"/>
      <c r="L255" s="242"/>
      <c r="M255" s="242"/>
    </row>
    <row r="256" spans="1:13" x14ac:dyDescent="0.25">
      <c r="A256" s="242"/>
      <c r="B256" s="242"/>
      <c r="C256" s="242"/>
      <c r="D256" s="242"/>
      <c r="E256" s="242"/>
      <c r="F256" s="242"/>
      <c r="G256" s="242"/>
      <c r="H256" s="242"/>
      <c r="I256" s="242"/>
      <c r="J256" s="242"/>
      <c r="K256" s="242"/>
      <c r="L256" s="242"/>
      <c r="M256" s="242"/>
    </row>
    <row r="257" spans="1:13" x14ac:dyDescent="0.25">
      <c r="A257" s="242"/>
      <c r="B257" s="242"/>
      <c r="C257" s="242"/>
      <c r="D257" s="242"/>
      <c r="E257" s="242"/>
      <c r="F257" s="242"/>
      <c r="G257" s="242"/>
      <c r="H257" s="242"/>
      <c r="I257" s="242"/>
      <c r="J257" s="242"/>
      <c r="K257" s="242"/>
      <c r="L257" s="242"/>
      <c r="M257" s="242"/>
    </row>
    <row r="258" spans="1:13" x14ac:dyDescent="0.25">
      <c r="A258" s="242"/>
      <c r="B258" s="242"/>
      <c r="C258" s="242"/>
      <c r="D258" s="242"/>
      <c r="E258" s="242"/>
      <c r="F258" s="242"/>
      <c r="G258" s="242"/>
      <c r="H258" s="242"/>
      <c r="I258" s="242"/>
      <c r="J258" s="242"/>
      <c r="K258" s="242"/>
      <c r="L258" s="242"/>
      <c r="M258" s="242"/>
    </row>
    <row r="259" spans="1:13" x14ac:dyDescent="0.25">
      <c r="A259" s="242"/>
      <c r="B259" s="242"/>
      <c r="C259" s="242"/>
      <c r="D259" s="242"/>
      <c r="E259" s="242"/>
      <c r="F259" s="242"/>
      <c r="G259" s="242"/>
      <c r="H259" s="242"/>
      <c r="I259" s="242"/>
      <c r="J259" s="242"/>
      <c r="K259" s="242"/>
      <c r="L259" s="242"/>
      <c r="M259" s="242"/>
    </row>
    <row r="260" spans="1:13" x14ac:dyDescent="0.25">
      <c r="A260" s="242"/>
      <c r="B260" s="242"/>
      <c r="C260" s="242"/>
      <c r="D260" s="242"/>
      <c r="E260" s="242"/>
      <c r="F260" s="242"/>
      <c r="G260" s="242"/>
      <c r="H260" s="242"/>
      <c r="I260" s="242"/>
      <c r="J260" s="242"/>
      <c r="K260" s="242"/>
      <c r="L260" s="242"/>
      <c r="M260" s="242"/>
    </row>
    <row r="261" spans="1:13" x14ac:dyDescent="0.25">
      <c r="A261" s="242"/>
      <c r="B261" s="242"/>
      <c r="C261" s="242"/>
      <c r="D261" s="242"/>
      <c r="E261" s="242"/>
      <c r="F261" s="242"/>
      <c r="G261" s="242"/>
      <c r="H261" s="242"/>
      <c r="I261" s="242"/>
      <c r="J261" s="242"/>
      <c r="K261" s="242"/>
      <c r="L261" s="242"/>
      <c r="M261" s="242"/>
    </row>
    <row r="262" spans="1:13" x14ac:dyDescent="0.25">
      <c r="A262" s="242"/>
      <c r="B262" s="242"/>
      <c r="C262" s="242"/>
      <c r="D262" s="242"/>
      <c r="E262" s="242"/>
      <c r="F262" s="242"/>
      <c r="G262" s="242"/>
      <c r="H262" s="242"/>
      <c r="I262" s="242"/>
      <c r="J262" s="242"/>
      <c r="K262" s="242"/>
      <c r="L262" s="242"/>
      <c r="M262" s="242"/>
    </row>
    <row r="263" spans="1:13" x14ac:dyDescent="0.25">
      <c r="A263" s="242"/>
      <c r="B263" s="242"/>
      <c r="C263" s="242"/>
      <c r="D263" s="242"/>
      <c r="E263" s="242"/>
      <c r="F263" s="242"/>
      <c r="G263" s="242"/>
      <c r="H263" s="242"/>
      <c r="I263" s="242"/>
      <c r="J263" s="242"/>
      <c r="K263" s="242"/>
      <c r="L263" s="242"/>
      <c r="M263" s="242"/>
    </row>
    <row r="264" spans="1:13" x14ac:dyDescent="0.25">
      <c r="A264" s="242"/>
      <c r="B264" s="242"/>
      <c r="C264" s="242"/>
      <c r="D264" s="242"/>
      <c r="E264" s="242"/>
      <c r="F264" s="242"/>
      <c r="G264" s="242"/>
      <c r="H264" s="242"/>
      <c r="I264" s="242"/>
      <c r="J264" s="242"/>
      <c r="K264" s="242"/>
      <c r="L264" s="242"/>
      <c r="M264" s="242"/>
    </row>
    <row r="265" spans="1:13" x14ac:dyDescent="0.25">
      <c r="A265" s="242"/>
      <c r="B265" s="242"/>
      <c r="C265" s="242"/>
      <c r="D265" s="242"/>
      <c r="E265" s="242"/>
      <c r="F265" s="242"/>
      <c r="G265" s="242"/>
      <c r="H265" s="242"/>
      <c r="I265" s="242"/>
      <c r="J265" s="242"/>
      <c r="K265" s="242"/>
      <c r="L265" s="242"/>
      <c r="M265" s="242"/>
    </row>
    <row r="266" spans="1:13" x14ac:dyDescent="0.25">
      <c r="A266" s="242"/>
      <c r="B266" s="242"/>
      <c r="C266" s="242"/>
      <c r="D266" s="242"/>
      <c r="E266" s="242"/>
      <c r="F266" s="242"/>
      <c r="G266" s="242"/>
      <c r="H266" s="242"/>
      <c r="I266" s="242"/>
      <c r="J266" s="242"/>
      <c r="K266" s="242"/>
      <c r="L266" s="242"/>
      <c r="M266" s="242"/>
    </row>
    <row r="267" spans="1:13" x14ac:dyDescent="0.25">
      <c r="A267" s="242"/>
      <c r="B267" s="242"/>
      <c r="C267" s="242"/>
      <c r="D267" s="242"/>
      <c r="E267" s="242"/>
      <c r="F267" s="242"/>
      <c r="G267" s="242"/>
      <c r="H267" s="242"/>
      <c r="I267" s="242"/>
      <c r="J267" s="242"/>
      <c r="K267" s="242"/>
      <c r="L267" s="242"/>
      <c r="M267" s="242"/>
    </row>
    <row r="268" spans="1:13" x14ac:dyDescent="0.25">
      <c r="A268" s="242"/>
      <c r="B268" s="242"/>
      <c r="C268" s="242"/>
      <c r="D268" s="242"/>
      <c r="E268" s="242"/>
      <c r="F268" s="242"/>
      <c r="G268" s="242"/>
      <c r="H268" s="242"/>
      <c r="I268" s="242"/>
      <c r="J268" s="242"/>
      <c r="K268" s="242"/>
      <c r="L268" s="242"/>
      <c r="M268" s="242"/>
    </row>
    <row r="269" spans="1:13" x14ac:dyDescent="0.25">
      <c r="A269" s="242"/>
      <c r="B269" s="242"/>
      <c r="C269" s="242"/>
      <c r="D269" s="242"/>
      <c r="E269" s="242"/>
      <c r="F269" s="242"/>
      <c r="G269" s="242"/>
      <c r="H269" s="242"/>
      <c r="I269" s="242"/>
      <c r="J269" s="242"/>
      <c r="K269" s="242"/>
      <c r="L269" s="242"/>
      <c r="M269" s="242"/>
    </row>
    <row r="270" spans="1:13" x14ac:dyDescent="0.25">
      <c r="A270" s="242"/>
      <c r="B270" s="242"/>
      <c r="C270" s="242"/>
      <c r="D270" s="242"/>
      <c r="E270" s="242"/>
      <c r="F270" s="242"/>
      <c r="G270" s="242"/>
      <c r="H270" s="242"/>
      <c r="I270" s="242"/>
      <c r="J270" s="242"/>
      <c r="K270" s="242"/>
      <c r="L270" s="242"/>
      <c r="M270" s="242"/>
    </row>
    <row r="271" spans="1:13" x14ac:dyDescent="0.25">
      <c r="A271" s="242"/>
      <c r="B271" s="242"/>
      <c r="C271" s="242"/>
      <c r="D271" s="242"/>
      <c r="E271" s="242"/>
      <c r="F271" s="242"/>
      <c r="G271" s="242"/>
      <c r="H271" s="242"/>
      <c r="I271" s="242"/>
      <c r="J271" s="242"/>
      <c r="K271" s="242"/>
      <c r="L271" s="242"/>
      <c r="M271" s="242"/>
    </row>
    <row r="272" spans="1:13" x14ac:dyDescent="0.25">
      <c r="A272" s="242"/>
      <c r="B272" s="242"/>
      <c r="C272" s="242"/>
      <c r="D272" s="242"/>
      <c r="E272" s="242"/>
      <c r="F272" s="242"/>
      <c r="G272" s="242"/>
      <c r="H272" s="242"/>
      <c r="I272" s="242"/>
      <c r="J272" s="242"/>
      <c r="K272" s="242"/>
      <c r="L272" s="242"/>
      <c r="M272" s="242"/>
    </row>
    <row r="273" spans="1:13" x14ac:dyDescent="0.25">
      <c r="A273" s="242"/>
      <c r="B273" s="242"/>
      <c r="C273" s="242"/>
      <c r="D273" s="242"/>
      <c r="E273" s="242"/>
      <c r="F273" s="242"/>
      <c r="G273" s="242"/>
      <c r="H273" s="242"/>
      <c r="I273" s="242"/>
      <c r="J273" s="242"/>
      <c r="K273" s="242"/>
      <c r="L273" s="242"/>
      <c r="M273" s="242"/>
    </row>
    <row r="274" spans="1:13" x14ac:dyDescent="0.25">
      <c r="A274" s="242"/>
      <c r="B274" s="242"/>
      <c r="C274" s="242"/>
      <c r="D274" s="242"/>
      <c r="E274" s="242"/>
      <c r="F274" s="242"/>
      <c r="G274" s="242"/>
      <c r="H274" s="242"/>
      <c r="I274" s="242"/>
      <c r="J274" s="242"/>
      <c r="K274" s="242"/>
      <c r="L274" s="242"/>
      <c r="M274" s="242"/>
    </row>
    <row r="275" spans="1:13" x14ac:dyDescent="0.25">
      <c r="A275" s="242"/>
      <c r="B275" s="242"/>
      <c r="C275" s="242"/>
      <c r="D275" s="242"/>
      <c r="E275" s="242"/>
      <c r="F275" s="242"/>
      <c r="G275" s="242"/>
      <c r="H275" s="242"/>
      <c r="I275" s="242"/>
      <c r="J275" s="242"/>
      <c r="K275" s="242"/>
      <c r="L275" s="242"/>
      <c r="M275" s="242"/>
    </row>
    <row r="276" spans="1:13" x14ac:dyDescent="0.25">
      <c r="A276" s="242"/>
      <c r="B276" s="242"/>
      <c r="C276" s="242"/>
      <c r="D276" s="242"/>
      <c r="E276" s="242"/>
      <c r="F276" s="242"/>
      <c r="G276" s="242"/>
      <c r="H276" s="242"/>
      <c r="I276" s="242"/>
      <c r="J276" s="242"/>
      <c r="K276" s="242"/>
      <c r="L276" s="242"/>
      <c r="M276" s="242"/>
    </row>
    <row r="277" spans="1:13" x14ac:dyDescent="0.25">
      <c r="A277" s="242"/>
      <c r="B277" s="242"/>
      <c r="C277" s="242"/>
      <c r="D277" s="242"/>
      <c r="E277" s="242"/>
      <c r="F277" s="242"/>
      <c r="G277" s="242"/>
      <c r="H277" s="242"/>
      <c r="I277" s="242"/>
      <c r="J277" s="242"/>
      <c r="K277" s="242"/>
      <c r="L277" s="242"/>
      <c r="M277" s="242"/>
    </row>
    <row r="278" spans="1:13" x14ac:dyDescent="0.25">
      <c r="A278" s="242"/>
      <c r="B278" s="242"/>
      <c r="C278" s="242"/>
      <c r="D278" s="242"/>
      <c r="E278" s="242"/>
      <c r="F278" s="242"/>
      <c r="G278" s="242"/>
      <c r="H278" s="242"/>
      <c r="I278" s="242"/>
      <c r="J278" s="242"/>
      <c r="K278" s="242"/>
      <c r="L278" s="242"/>
      <c r="M278" s="242"/>
    </row>
    <row r="279" spans="1:13" x14ac:dyDescent="0.25">
      <c r="A279" s="242"/>
      <c r="B279" s="242"/>
      <c r="C279" s="242"/>
      <c r="D279" s="242"/>
      <c r="E279" s="242"/>
      <c r="F279" s="242"/>
      <c r="G279" s="242"/>
      <c r="H279" s="242"/>
      <c r="I279" s="242"/>
      <c r="J279" s="242"/>
      <c r="K279" s="242"/>
      <c r="L279" s="242"/>
      <c r="M279" s="242"/>
    </row>
    <row r="280" spans="1:13" x14ac:dyDescent="0.25">
      <c r="A280" s="242"/>
      <c r="B280" s="242"/>
      <c r="C280" s="242"/>
      <c r="D280" s="242"/>
      <c r="E280" s="242"/>
      <c r="F280" s="242"/>
      <c r="G280" s="242"/>
      <c r="H280" s="242"/>
      <c r="I280" s="242"/>
      <c r="J280" s="242"/>
      <c r="K280" s="242"/>
      <c r="L280" s="242"/>
      <c r="M280" s="242"/>
    </row>
    <row r="281" spans="1:13" x14ac:dyDescent="0.25">
      <c r="A281" s="242"/>
      <c r="B281" s="242"/>
      <c r="C281" s="242"/>
      <c r="D281" s="242"/>
      <c r="E281" s="242"/>
      <c r="F281" s="242"/>
      <c r="G281" s="242"/>
      <c r="H281" s="242"/>
      <c r="I281" s="242"/>
      <c r="J281" s="242"/>
      <c r="K281" s="242"/>
      <c r="L281" s="242"/>
      <c r="M281" s="242"/>
    </row>
    <row r="282" spans="1:13" x14ac:dyDescent="0.25">
      <c r="A282" s="242"/>
      <c r="B282" s="242"/>
      <c r="C282" s="242"/>
      <c r="D282" s="242"/>
      <c r="E282" s="242"/>
      <c r="F282" s="242"/>
      <c r="G282" s="242"/>
      <c r="H282" s="242"/>
      <c r="I282" s="242"/>
      <c r="J282" s="242"/>
      <c r="K282" s="242"/>
      <c r="L282" s="242"/>
      <c r="M282" s="242"/>
    </row>
    <row r="283" spans="1:13" x14ac:dyDescent="0.25">
      <c r="A283" s="242"/>
      <c r="B283" s="242"/>
      <c r="C283" s="242"/>
      <c r="D283" s="242"/>
      <c r="E283" s="242"/>
      <c r="F283" s="242"/>
      <c r="G283" s="242"/>
      <c r="H283" s="242"/>
      <c r="I283" s="242"/>
      <c r="J283" s="242"/>
      <c r="K283" s="242"/>
      <c r="L283" s="242"/>
      <c r="M283" s="242"/>
    </row>
    <row r="284" spans="1:13" x14ac:dyDescent="0.25">
      <c r="A284" s="242"/>
      <c r="B284" s="242"/>
      <c r="C284" s="242"/>
      <c r="D284" s="242"/>
      <c r="E284" s="242"/>
      <c r="F284" s="242"/>
      <c r="G284" s="242"/>
      <c r="H284" s="242"/>
      <c r="I284" s="242"/>
      <c r="J284" s="242"/>
      <c r="K284" s="242"/>
      <c r="L284" s="242"/>
      <c r="M284" s="242"/>
    </row>
    <row r="285" spans="1:13" x14ac:dyDescent="0.25">
      <c r="A285" s="242"/>
      <c r="B285" s="242"/>
      <c r="C285" s="242"/>
      <c r="D285" s="242"/>
      <c r="E285" s="242"/>
      <c r="F285" s="242"/>
      <c r="G285" s="242"/>
      <c r="H285" s="242"/>
      <c r="I285" s="242"/>
      <c r="J285" s="242"/>
      <c r="K285" s="242"/>
      <c r="L285" s="242"/>
      <c r="M285" s="242"/>
    </row>
    <row r="286" spans="1:13" x14ac:dyDescent="0.25">
      <c r="A286" s="242"/>
      <c r="B286" s="242"/>
      <c r="C286" s="242"/>
      <c r="D286" s="242"/>
      <c r="E286" s="242"/>
      <c r="F286" s="242"/>
      <c r="G286" s="242"/>
      <c r="H286" s="242"/>
      <c r="I286" s="242"/>
      <c r="J286" s="242"/>
      <c r="K286" s="242"/>
      <c r="L286" s="242"/>
      <c r="M286" s="242"/>
    </row>
    <row r="287" spans="1:13" x14ac:dyDescent="0.25">
      <c r="A287" s="242"/>
      <c r="B287" s="242"/>
      <c r="C287" s="242"/>
      <c r="D287" s="242"/>
      <c r="E287" s="242"/>
      <c r="F287" s="242"/>
      <c r="G287" s="242"/>
      <c r="H287" s="242"/>
      <c r="I287" s="242"/>
      <c r="J287" s="242"/>
      <c r="K287" s="242"/>
      <c r="L287" s="242"/>
      <c r="M287" s="242"/>
    </row>
    <row r="288" spans="1:13" x14ac:dyDescent="0.25">
      <c r="A288" s="242"/>
      <c r="B288" s="242"/>
      <c r="C288" s="242"/>
      <c r="D288" s="242"/>
      <c r="E288" s="242"/>
      <c r="F288" s="242"/>
      <c r="G288" s="242"/>
      <c r="H288" s="242"/>
      <c r="I288" s="242"/>
      <c r="J288" s="242"/>
      <c r="K288" s="242"/>
      <c r="L288" s="242"/>
      <c r="M288" s="242"/>
    </row>
    <row r="289" spans="1:13" x14ac:dyDescent="0.25">
      <c r="A289" s="242"/>
      <c r="B289" s="242"/>
      <c r="C289" s="242"/>
      <c r="D289" s="242"/>
      <c r="E289" s="242"/>
      <c r="F289" s="242"/>
      <c r="G289" s="242"/>
      <c r="H289" s="242"/>
      <c r="I289" s="242"/>
      <c r="J289" s="242"/>
      <c r="K289" s="242"/>
      <c r="L289" s="242"/>
      <c r="M289" s="242"/>
    </row>
    <row r="290" spans="1:13" x14ac:dyDescent="0.25">
      <c r="A290" s="242"/>
      <c r="B290" s="242"/>
      <c r="C290" s="242"/>
      <c r="D290" s="242"/>
      <c r="E290" s="242"/>
      <c r="F290" s="242"/>
      <c r="G290" s="242"/>
      <c r="H290" s="242"/>
      <c r="I290" s="242"/>
      <c r="J290" s="242"/>
      <c r="K290" s="242"/>
      <c r="L290" s="242"/>
      <c r="M290" s="242"/>
    </row>
    <row r="291" spans="1:13" x14ac:dyDescent="0.25">
      <c r="A291" s="242"/>
      <c r="B291" s="242"/>
      <c r="C291" s="242"/>
      <c r="D291" s="242"/>
      <c r="E291" s="242"/>
      <c r="F291" s="242"/>
      <c r="G291" s="242"/>
      <c r="H291" s="242"/>
      <c r="I291" s="242"/>
      <c r="J291" s="242"/>
      <c r="K291" s="242"/>
      <c r="L291" s="242"/>
      <c r="M291" s="242"/>
    </row>
    <row r="292" spans="1:13" x14ac:dyDescent="0.25">
      <c r="A292" s="242"/>
      <c r="B292" s="242"/>
      <c r="C292" s="242"/>
      <c r="D292" s="242"/>
      <c r="E292" s="242"/>
      <c r="F292" s="242"/>
      <c r="G292" s="242"/>
      <c r="H292" s="242"/>
      <c r="I292" s="242"/>
      <c r="J292" s="242"/>
      <c r="K292" s="242"/>
      <c r="L292" s="242"/>
      <c r="M292" s="242"/>
    </row>
    <row r="293" spans="1:13" x14ac:dyDescent="0.25">
      <c r="A293" s="242"/>
      <c r="B293" s="242"/>
      <c r="C293" s="242"/>
      <c r="D293" s="242"/>
      <c r="E293" s="242"/>
      <c r="F293" s="242"/>
      <c r="G293" s="242"/>
      <c r="H293" s="242"/>
      <c r="I293" s="242"/>
      <c r="J293" s="242"/>
      <c r="K293" s="242"/>
      <c r="L293" s="242"/>
      <c r="M293" s="242"/>
    </row>
    <row r="294" spans="1:13" x14ac:dyDescent="0.25">
      <c r="A294" s="242"/>
      <c r="B294" s="242"/>
      <c r="C294" s="242"/>
      <c r="D294" s="242"/>
      <c r="E294" s="242"/>
      <c r="F294" s="242"/>
      <c r="G294" s="242"/>
      <c r="H294" s="242"/>
      <c r="I294" s="242"/>
      <c r="J294" s="242"/>
      <c r="K294" s="242"/>
      <c r="L294" s="242"/>
      <c r="M294" s="242"/>
    </row>
    <row r="295" spans="1:13" x14ac:dyDescent="0.25">
      <c r="A295" s="242"/>
      <c r="B295" s="242"/>
      <c r="C295" s="242"/>
      <c r="D295" s="242"/>
      <c r="E295" s="242"/>
      <c r="F295" s="242"/>
      <c r="G295" s="242"/>
      <c r="H295" s="242"/>
      <c r="I295" s="242"/>
      <c r="J295" s="242"/>
      <c r="K295" s="242"/>
      <c r="L295" s="242"/>
      <c r="M295" s="242"/>
    </row>
    <row r="296" spans="1:13" x14ac:dyDescent="0.25">
      <c r="A296" s="242"/>
      <c r="B296" s="242"/>
      <c r="C296" s="242"/>
      <c r="D296" s="242"/>
      <c r="E296" s="242"/>
      <c r="F296" s="242"/>
      <c r="G296" s="242"/>
      <c r="H296" s="242"/>
      <c r="I296" s="242"/>
      <c r="J296" s="242"/>
      <c r="K296" s="242"/>
      <c r="L296" s="242"/>
      <c r="M296" s="242"/>
    </row>
    <row r="297" spans="1:13" x14ac:dyDescent="0.25">
      <c r="A297" s="242"/>
      <c r="B297" s="242"/>
      <c r="C297" s="242"/>
      <c r="D297" s="242"/>
      <c r="E297" s="242"/>
      <c r="F297" s="242"/>
      <c r="G297" s="242"/>
      <c r="H297" s="242"/>
      <c r="I297" s="242"/>
      <c r="J297" s="242"/>
      <c r="K297" s="242"/>
      <c r="L297" s="242"/>
      <c r="M297" s="242"/>
    </row>
    <row r="298" spans="1:13" x14ac:dyDescent="0.25">
      <c r="A298" s="242"/>
      <c r="B298" s="242"/>
      <c r="C298" s="242"/>
      <c r="D298" s="242"/>
      <c r="E298" s="242"/>
      <c r="F298" s="242"/>
      <c r="G298" s="242"/>
      <c r="H298" s="242"/>
      <c r="I298" s="242"/>
      <c r="J298" s="242"/>
      <c r="K298" s="242"/>
      <c r="L298" s="242"/>
      <c r="M298" s="242"/>
    </row>
    <row r="299" spans="1:13" x14ac:dyDescent="0.25">
      <c r="A299" s="242"/>
      <c r="B299" s="242"/>
      <c r="C299" s="242"/>
      <c r="D299" s="242"/>
      <c r="E299" s="242"/>
      <c r="F299" s="242"/>
      <c r="G299" s="242"/>
      <c r="H299" s="242"/>
      <c r="I299" s="242"/>
      <c r="J299" s="242"/>
      <c r="K299" s="242"/>
      <c r="L299" s="242"/>
      <c r="M299" s="242"/>
    </row>
    <row r="300" spans="1:13" x14ac:dyDescent="0.25">
      <c r="A300" s="242"/>
      <c r="B300" s="242"/>
      <c r="C300" s="242"/>
      <c r="D300" s="242"/>
      <c r="E300" s="242"/>
      <c r="F300" s="242"/>
      <c r="G300" s="242"/>
      <c r="H300" s="242"/>
      <c r="I300" s="242"/>
      <c r="J300" s="242"/>
      <c r="K300" s="242"/>
      <c r="L300" s="242"/>
      <c r="M300" s="242"/>
    </row>
    <row r="301" spans="1:13" x14ac:dyDescent="0.25">
      <c r="A301" s="242"/>
      <c r="B301" s="242"/>
      <c r="C301" s="242"/>
      <c r="D301" s="242"/>
      <c r="E301" s="242"/>
      <c r="F301" s="242"/>
      <c r="G301" s="242"/>
      <c r="H301" s="242"/>
      <c r="I301" s="242"/>
      <c r="J301" s="242"/>
      <c r="K301" s="242"/>
      <c r="L301" s="242"/>
      <c r="M301" s="242"/>
    </row>
    <row r="302" spans="1:13" x14ac:dyDescent="0.25">
      <c r="A302" s="242"/>
      <c r="B302" s="242"/>
      <c r="C302" s="242"/>
      <c r="D302" s="242"/>
      <c r="E302" s="242"/>
      <c r="F302" s="242"/>
      <c r="G302" s="242"/>
      <c r="H302" s="242"/>
      <c r="I302" s="242"/>
      <c r="J302" s="242"/>
      <c r="K302" s="242"/>
      <c r="L302" s="242"/>
      <c r="M302" s="242"/>
    </row>
    <row r="303" spans="1:13" x14ac:dyDescent="0.25">
      <c r="A303" s="242"/>
      <c r="B303" s="242"/>
      <c r="C303" s="242"/>
      <c r="D303" s="242"/>
      <c r="E303" s="242"/>
      <c r="F303" s="242"/>
      <c r="G303" s="242"/>
      <c r="H303" s="242"/>
      <c r="I303" s="242"/>
      <c r="J303" s="242"/>
      <c r="K303" s="242"/>
      <c r="L303" s="242"/>
      <c r="M303" s="242"/>
    </row>
    <row r="304" spans="1:13" x14ac:dyDescent="0.25">
      <c r="A304" s="242"/>
      <c r="B304" s="242"/>
      <c r="C304" s="242"/>
      <c r="D304" s="242"/>
      <c r="E304" s="242"/>
      <c r="F304" s="242"/>
      <c r="G304" s="242"/>
      <c r="H304" s="242"/>
      <c r="I304" s="242"/>
      <c r="J304" s="242"/>
      <c r="K304" s="242"/>
      <c r="L304" s="242"/>
      <c r="M304" s="242"/>
    </row>
    <row r="305" spans="1:13" x14ac:dyDescent="0.25">
      <c r="A305" s="242"/>
      <c r="B305" s="242"/>
      <c r="C305" s="242"/>
      <c r="D305" s="242"/>
      <c r="E305" s="242"/>
      <c r="F305" s="242"/>
      <c r="G305" s="242"/>
      <c r="H305" s="242"/>
      <c r="I305" s="242"/>
      <c r="J305" s="242"/>
      <c r="K305" s="242"/>
      <c r="L305" s="242"/>
      <c r="M305" s="242"/>
    </row>
    <row r="306" spans="1:13" x14ac:dyDescent="0.25">
      <c r="A306" s="242"/>
      <c r="B306" s="242"/>
      <c r="C306" s="242"/>
      <c r="D306" s="242"/>
      <c r="E306" s="242"/>
      <c r="F306" s="242"/>
      <c r="G306" s="242"/>
      <c r="H306" s="242"/>
      <c r="I306" s="242"/>
      <c r="J306" s="242"/>
      <c r="K306" s="242"/>
      <c r="L306" s="242"/>
      <c r="M306" s="242"/>
    </row>
    <row r="307" spans="1:13" x14ac:dyDescent="0.25">
      <c r="A307" s="242"/>
      <c r="B307" s="242"/>
      <c r="C307" s="242"/>
      <c r="D307" s="242"/>
      <c r="E307" s="242"/>
      <c r="F307" s="242"/>
      <c r="G307" s="242"/>
      <c r="H307" s="242"/>
      <c r="I307" s="242"/>
      <c r="J307" s="242"/>
      <c r="K307" s="242"/>
      <c r="L307" s="242"/>
      <c r="M307" s="242"/>
    </row>
    <row r="308" spans="1:13" x14ac:dyDescent="0.25">
      <c r="A308" s="242"/>
      <c r="B308" s="242"/>
      <c r="C308" s="242"/>
      <c r="D308" s="242"/>
      <c r="E308" s="242"/>
      <c r="F308" s="242"/>
      <c r="G308" s="242"/>
      <c r="H308" s="242"/>
      <c r="I308" s="242"/>
      <c r="J308" s="242"/>
      <c r="K308" s="242"/>
      <c r="L308" s="242"/>
      <c r="M308" s="242"/>
    </row>
    <row r="309" spans="1:13" x14ac:dyDescent="0.25">
      <c r="A309" s="242"/>
      <c r="B309" s="242"/>
      <c r="C309" s="242"/>
      <c r="D309" s="242"/>
      <c r="E309" s="242"/>
      <c r="F309" s="242"/>
      <c r="G309" s="242"/>
      <c r="H309" s="242"/>
      <c r="I309" s="242"/>
      <c r="J309" s="242"/>
      <c r="K309" s="242"/>
      <c r="L309" s="242"/>
      <c r="M309" s="242"/>
    </row>
    <row r="310" spans="1:13" x14ac:dyDescent="0.25">
      <c r="A310" s="242"/>
      <c r="B310" s="242"/>
      <c r="C310" s="242"/>
      <c r="D310" s="242"/>
      <c r="E310" s="242"/>
      <c r="F310" s="242"/>
      <c r="G310" s="242"/>
      <c r="H310" s="242"/>
      <c r="I310" s="242"/>
      <c r="J310" s="242"/>
      <c r="K310" s="242"/>
      <c r="L310" s="242"/>
      <c r="M310" s="242"/>
    </row>
    <row r="311" spans="1:13" x14ac:dyDescent="0.25">
      <c r="A311" s="242"/>
      <c r="B311" s="242"/>
      <c r="C311" s="242"/>
      <c r="D311" s="242"/>
      <c r="E311" s="242"/>
      <c r="F311" s="242"/>
      <c r="G311" s="242"/>
      <c r="H311" s="242"/>
      <c r="I311" s="242"/>
      <c r="J311" s="242"/>
      <c r="K311" s="242"/>
      <c r="L311" s="242"/>
      <c r="M311" s="242"/>
    </row>
    <row r="312" spans="1:13" x14ac:dyDescent="0.25">
      <c r="A312" s="242"/>
      <c r="B312" s="242"/>
      <c r="C312" s="242"/>
      <c r="D312" s="242"/>
      <c r="E312" s="242"/>
      <c r="F312" s="242"/>
      <c r="G312" s="242"/>
      <c r="H312" s="242"/>
      <c r="I312" s="242"/>
      <c r="J312" s="242"/>
      <c r="K312" s="242"/>
      <c r="L312" s="242"/>
      <c r="M312" s="242"/>
    </row>
    <row r="313" spans="1:13" x14ac:dyDescent="0.25">
      <c r="A313" s="242"/>
      <c r="B313" s="242"/>
      <c r="C313" s="242"/>
      <c r="D313" s="242"/>
      <c r="E313" s="242"/>
      <c r="F313" s="242"/>
      <c r="G313" s="242"/>
      <c r="H313" s="242"/>
      <c r="I313" s="242"/>
      <c r="J313" s="242"/>
      <c r="K313" s="242"/>
      <c r="L313" s="242"/>
      <c r="M313" s="242"/>
    </row>
    <row r="314" spans="1:13" x14ac:dyDescent="0.25">
      <c r="A314" s="242"/>
      <c r="B314" s="242"/>
      <c r="C314" s="242"/>
      <c r="D314" s="242"/>
      <c r="E314" s="242"/>
      <c r="F314" s="242"/>
      <c r="G314" s="242"/>
      <c r="H314" s="242"/>
      <c r="I314" s="242"/>
      <c r="J314" s="242"/>
      <c r="K314" s="242"/>
      <c r="L314" s="242"/>
      <c r="M314" s="242"/>
    </row>
    <row r="315" spans="1:13" x14ac:dyDescent="0.25">
      <c r="A315" s="242"/>
      <c r="B315" s="242"/>
      <c r="C315" s="242"/>
      <c r="D315" s="242"/>
      <c r="E315" s="242"/>
      <c r="F315" s="242"/>
      <c r="G315" s="242"/>
      <c r="H315" s="242"/>
      <c r="I315" s="242"/>
      <c r="J315" s="242"/>
      <c r="K315" s="242"/>
      <c r="L315" s="242"/>
      <c r="M315" s="242"/>
    </row>
    <row r="316" spans="1:13" x14ac:dyDescent="0.25">
      <c r="A316" s="242"/>
      <c r="B316" s="242"/>
      <c r="C316" s="242"/>
      <c r="D316" s="242"/>
      <c r="E316" s="242"/>
      <c r="F316" s="242"/>
      <c r="G316" s="242"/>
      <c r="H316" s="242"/>
      <c r="I316" s="242"/>
      <c r="J316" s="242"/>
      <c r="K316" s="242"/>
      <c r="L316" s="242"/>
      <c r="M316" s="242"/>
    </row>
    <row r="317" spans="1:13" x14ac:dyDescent="0.25">
      <c r="A317" s="242"/>
      <c r="B317" s="242"/>
      <c r="C317" s="242"/>
      <c r="D317" s="242"/>
      <c r="E317" s="242"/>
      <c r="F317" s="242"/>
      <c r="G317" s="242"/>
      <c r="H317" s="242"/>
      <c r="I317" s="242"/>
      <c r="J317" s="242"/>
      <c r="K317" s="242"/>
      <c r="L317" s="242"/>
      <c r="M317" s="242"/>
    </row>
    <row r="318" spans="1:13" x14ac:dyDescent="0.25">
      <c r="A318" s="242"/>
      <c r="B318" s="242"/>
      <c r="C318" s="242"/>
      <c r="D318" s="242"/>
      <c r="E318" s="242"/>
      <c r="F318" s="242"/>
      <c r="G318" s="242"/>
      <c r="H318" s="242"/>
      <c r="I318" s="242"/>
      <c r="J318" s="242"/>
      <c r="K318" s="242"/>
      <c r="L318" s="242"/>
      <c r="M318" s="242"/>
    </row>
    <row r="319" spans="1:13" x14ac:dyDescent="0.25">
      <c r="A319" s="242"/>
      <c r="B319" s="242"/>
      <c r="C319" s="242"/>
      <c r="D319" s="242"/>
      <c r="E319" s="242"/>
      <c r="F319" s="242"/>
      <c r="G319" s="242"/>
      <c r="H319" s="242"/>
      <c r="I319" s="242"/>
      <c r="J319" s="242"/>
      <c r="K319" s="242"/>
      <c r="L319" s="242"/>
      <c r="M319" s="242"/>
    </row>
    <row r="320" spans="1:13" x14ac:dyDescent="0.25">
      <c r="A320" s="242"/>
      <c r="B320" s="242"/>
      <c r="C320" s="242"/>
      <c r="D320" s="242"/>
      <c r="E320" s="242"/>
      <c r="F320" s="242"/>
      <c r="G320" s="242"/>
      <c r="H320" s="242"/>
      <c r="I320" s="242"/>
      <c r="J320" s="242"/>
      <c r="K320" s="242"/>
      <c r="L320" s="242"/>
      <c r="M320" s="242"/>
    </row>
    <row r="321" spans="1:13" x14ac:dyDescent="0.25">
      <c r="A321" s="242"/>
      <c r="B321" s="242"/>
      <c r="C321" s="242"/>
      <c r="D321" s="242"/>
      <c r="E321" s="242"/>
      <c r="F321" s="242"/>
      <c r="G321" s="242"/>
      <c r="H321" s="242"/>
      <c r="I321" s="242"/>
      <c r="J321" s="242"/>
      <c r="K321" s="242"/>
      <c r="L321" s="242"/>
      <c r="M321" s="242"/>
    </row>
    <row r="322" spans="1:13" x14ac:dyDescent="0.25">
      <c r="A322" s="242"/>
      <c r="B322" s="242"/>
      <c r="C322" s="242"/>
      <c r="D322" s="242"/>
      <c r="E322" s="242"/>
      <c r="F322" s="242"/>
      <c r="G322" s="242"/>
      <c r="H322" s="242"/>
      <c r="I322" s="242"/>
      <c r="J322" s="242"/>
      <c r="K322" s="242"/>
      <c r="L322" s="242"/>
      <c r="M322" s="242"/>
    </row>
    <row r="323" spans="1:13" x14ac:dyDescent="0.25">
      <c r="A323" s="242"/>
      <c r="B323" s="242"/>
      <c r="C323" s="242"/>
      <c r="D323" s="242"/>
      <c r="E323" s="242"/>
      <c r="F323" s="242"/>
      <c r="G323" s="242"/>
      <c r="H323" s="242"/>
      <c r="I323" s="242"/>
      <c r="J323" s="242"/>
      <c r="K323" s="242"/>
      <c r="L323" s="242"/>
      <c r="M323" s="242"/>
    </row>
    <row r="324" spans="1:13" x14ac:dyDescent="0.25">
      <c r="A324" s="242"/>
      <c r="B324" s="242"/>
      <c r="C324" s="242"/>
      <c r="D324" s="242"/>
      <c r="E324" s="242"/>
      <c r="F324" s="242"/>
      <c r="G324" s="242"/>
      <c r="H324" s="242"/>
      <c r="I324" s="242"/>
      <c r="J324" s="242"/>
      <c r="K324" s="242"/>
      <c r="L324" s="242"/>
      <c r="M324" s="242"/>
    </row>
    <row r="325" spans="1:13" x14ac:dyDescent="0.25">
      <c r="A325" s="242"/>
      <c r="B325" s="242"/>
      <c r="C325" s="242"/>
      <c r="D325" s="242"/>
      <c r="E325" s="242"/>
      <c r="F325" s="242"/>
      <c r="G325" s="242"/>
      <c r="H325" s="242"/>
      <c r="I325" s="242"/>
      <c r="J325" s="242"/>
      <c r="K325" s="242"/>
      <c r="L325" s="242"/>
      <c r="M325" s="242"/>
    </row>
    <row r="326" spans="1:13" x14ac:dyDescent="0.25">
      <c r="A326" s="242"/>
      <c r="B326" s="242"/>
      <c r="C326" s="242"/>
      <c r="D326" s="242"/>
      <c r="E326" s="242"/>
      <c r="F326" s="242"/>
      <c r="G326" s="242"/>
      <c r="H326" s="242"/>
      <c r="I326" s="242"/>
      <c r="J326" s="242"/>
      <c r="K326" s="242"/>
      <c r="L326" s="242"/>
      <c r="M326" s="242"/>
    </row>
    <row r="327" spans="1:13" x14ac:dyDescent="0.25">
      <c r="A327" s="242"/>
      <c r="B327" s="242"/>
      <c r="C327" s="242"/>
      <c r="D327" s="242"/>
      <c r="E327" s="242"/>
      <c r="F327" s="242"/>
      <c r="G327" s="242"/>
      <c r="H327" s="242"/>
      <c r="I327" s="242"/>
      <c r="J327" s="242"/>
      <c r="K327" s="242"/>
      <c r="L327" s="242"/>
      <c r="M327" s="242"/>
    </row>
    <row r="328" spans="1:13" x14ac:dyDescent="0.25">
      <c r="A328" s="242"/>
      <c r="B328" s="242"/>
      <c r="C328" s="242"/>
      <c r="D328" s="242"/>
      <c r="E328" s="242"/>
      <c r="F328" s="242"/>
      <c r="G328" s="242"/>
      <c r="H328" s="242"/>
      <c r="I328" s="242"/>
      <c r="J328" s="242"/>
      <c r="K328" s="242"/>
      <c r="L328" s="242"/>
      <c r="M328" s="242"/>
    </row>
    <row r="329" spans="1:13" x14ac:dyDescent="0.25">
      <c r="A329" s="242"/>
      <c r="B329" s="242"/>
      <c r="C329" s="242"/>
      <c r="D329" s="242"/>
      <c r="E329" s="242"/>
      <c r="F329" s="242"/>
      <c r="G329" s="242"/>
      <c r="H329" s="242"/>
      <c r="I329" s="242"/>
      <c r="J329" s="242"/>
      <c r="K329" s="242"/>
      <c r="L329" s="242"/>
      <c r="M329" s="242"/>
    </row>
    <row r="330" spans="1:13" x14ac:dyDescent="0.25">
      <c r="A330" s="242"/>
      <c r="B330" s="242"/>
      <c r="C330" s="242"/>
      <c r="D330" s="242"/>
      <c r="E330" s="242"/>
      <c r="F330" s="242"/>
      <c r="G330" s="242"/>
      <c r="H330" s="242"/>
      <c r="I330" s="242"/>
      <c r="J330" s="242"/>
      <c r="K330" s="242"/>
      <c r="L330" s="242"/>
      <c r="M330" s="242"/>
    </row>
    <row r="331" spans="1:13" x14ac:dyDescent="0.25">
      <c r="A331" s="242"/>
      <c r="B331" s="242"/>
      <c r="C331" s="242"/>
      <c r="D331" s="242"/>
      <c r="E331" s="242"/>
      <c r="F331" s="242"/>
      <c r="G331" s="242"/>
      <c r="H331" s="242"/>
      <c r="I331" s="242"/>
      <c r="J331" s="242"/>
      <c r="K331" s="242"/>
      <c r="L331" s="242"/>
      <c r="M331" s="242"/>
    </row>
    <row r="332" spans="1:13" x14ac:dyDescent="0.25">
      <c r="A332" s="242"/>
      <c r="B332" s="242"/>
      <c r="C332" s="242"/>
      <c r="D332" s="242"/>
      <c r="E332" s="242"/>
      <c r="F332" s="242"/>
      <c r="G332" s="242"/>
      <c r="H332" s="242"/>
      <c r="I332" s="242"/>
      <c r="J332" s="242"/>
      <c r="K332" s="242"/>
      <c r="L332" s="242"/>
      <c r="M332" s="242"/>
    </row>
    <row r="333" spans="1:13" x14ac:dyDescent="0.25">
      <c r="A333" s="242"/>
      <c r="B333" s="242"/>
      <c r="C333" s="242"/>
      <c r="D333" s="242"/>
      <c r="E333" s="242"/>
      <c r="F333" s="242"/>
      <c r="G333" s="242"/>
      <c r="H333" s="242"/>
      <c r="I333" s="242"/>
      <c r="J333" s="242"/>
      <c r="K333" s="242"/>
      <c r="L333" s="242"/>
      <c r="M333" s="242"/>
    </row>
    <row r="334" spans="1:13" x14ac:dyDescent="0.25">
      <c r="A334" s="242"/>
      <c r="B334" s="242"/>
      <c r="C334" s="242"/>
      <c r="D334" s="242"/>
      <c r="E334" s="242"/>
      <c r="F334" s="242"/>
      <c r="G334" s="242"/>
      <c r="H334" s="242"/>
      <c r="I334" s="242"/>
      <c r="J334" s="242"/>
      <c r="K334" s="242"/>
      <c r="L334" s="242"/>
      <c r="M334" s="242"/>
    </row>
    <row r="335" spans="1:13" x14ac:dyDescent="0.25">
      <c r="A335" s="242"/>
      <c r="B335" s="242"/>
      <c r="C335" s="242"/>
      <c r="D335" s="242"/>
      <c r="E335" s="242"/>
      <c r="F335" s="242"/>
      <c r="G335" s="242"/>
      <c r="H335" s="242"/>
      <c r="I335" s="242"/>
      <c r="J335" s="242"/>
      <c r="K335" s="242"/>
      <c r="L335" s="242"/>
      <c r="M335" s="242"/>
    </row>
    <row r="336" spans="1:13" x14ac:dyDescent="0.25">
      <c r="A336" s="242"/>
      <c r="B336" s="242"/>
      <c r="C336" s="242"/>
      <c r="D336" s="242"/>
      <c r="E336" s="242"/>
      <c r="F336" s="242"/>
      <c r="G336" s="242"/>
      <c r="H336" s="242"/>
      <c r="I336" s="242"/>
      <c r="J336" s="242"/>
      <c r="K336" s="242"/>
      <c r="L336" s="242"/>
      <c r="M336" s="242"/>
    </row>
    <row r="337" spans="1:13" x14ac:dyDescent="0.25">
      <c r="A337" s="242"/>
      <c r="B337" s="242"/>
      <c r="C337" s="242"/>
      <c r="D337" s="242"/>
      <c r="E337" s="242"/>
      <c r="F337" s="242"/>
      <c r="G337" s="242"/>
      <c r="H337" s="242"/>
      <c r="I337" s="242"/>
      <c r="J337" s="242"/>
      <c r="K337" s="242"/>
      <c r="L337" s="242"/>
      <c r="M337" s="242"/>
    </row>
    <row r="338" spans="1:13" x14ac:dyDescent="0.25">
      <c r="A338" s="242"/>
      <c r="B338" s="242"/>
      <c r="C338" s="242"/>
      <c r="D338" s="242"/>
      <c r="E338" s="242"/>
      <c r="F338" s="242"/>
      <c r="G338" s="242"/>
      <c r="H338" s="242"/>
      <c r="I338" s="242"/>
      <c r="J338" s="242"/>
      <c r="K338" s="242"/>
      <c r="L338" s="242"/>
      <c r="M338" s="242"/>
    </row>
    <row r="339" spans="1:13" x14ac:dyDescent="0.25">
      <c r="A339" s="242"/>
      <c r="B339" s="242"/>
      <c r="C339" s="242"/>
      <c r="D339" s="242"/>
      <c r="E339" s="242"/>
      <c r="F339" s="242"/>
      <c r="G339" s="242"/>
      <c r="H339" s="242"/>
      <c r="I339" s="242"/>
      <c r="J339" s="242"/>
      <c r="K339" s="242"/>
      <c r="L339" s="242"/>
      <c r="M339" s="242"/>
    </row>
    <row r="340" spans="1:13" x14ac:dyDescent="0.25">
      <c r="A340" s="242"/>
      <c r="B340" s="242"/>
      <c r="C340" s="242"/>
      <c r="D340" s="242"/>
      <c r="E340" s="242"/>
      <c r="F340" s="242"/>
      <c r="G340" s="242"/>
      <c r="H340" s="242"/>
      <c r="I340" s="242"/>
      <c r="J340" s="242"/>
      <c r="K340" s="242"/>
      <c r="L340" s="242"/>
      <c r="M340" s="242"/>
    </row>
    <row r="341" spans="1:13" x14ac:dyDescent="0.25">
      <c r="A341" s="242"/>
      <c r="B341" s="242"/>
      <c r="C341" s="242"/>
      <c r="D341" s="242"/>
      <c r="E341" s="242"/>
      <c r="F341" s="242"/>
      <c r="G341" s="242"/>
      <c r="H341" s="242"/>
      <c r="I341" s="242"/>
      <c r="J341" s="242"/>
      <c r="K341" s="242"/>
      <c r="L341" s="242"/>
      <c r="M341" s="242"/>
    </row>
    <row r="342" spans="1:13" x14ac:dyDescent="0.25">
      <c r="A342" s="242"/>
      <c r="B342" s="242"/>
      <c r="C342" s="242"/>
      <c r="D342" s="242"/>
      <c r="E342" s="242"/>
      <c r="F342" s="242"/>
      <c r="G342" s="242"/>
      <c r="H342" s="242"/>
      <c r="I342" s="242"/>
      <c r="J342" s="242"/>
      <c r="K342" s="242"/>
      <c r="L342" s="242"/>
      <c r="M342" s="242"/>
    </row>
    <row r="343" spans="1:13" x14ac:dyDescent="0.25">
      <c r="A343" s="242"/>
      <c r="B343" s="242"/>
      <c r="C343" s="242"/>
      <c r="D343" s="242"/>
      <c r="E343" s="242"/>
      <c r="F343" s="242"/>
      <c r="G343" s="242"/>
      <c r="H343" s="242"/>
      <c r="I343" s="242"/>
      <c r="J343" s="242"/>
      <c r="K343" s="242"/>
      <c r="L343" s="242"/>
      <c r="M343" s="242"/>
    </row>
    <row r="344" spans="1:13" x14ac:dyDescent="0.25">
      <c r="A344" s="242"/>
      <c r="B344" s="242"/>
      <c r="C344" s="242"/>
      <c r="D344" s="242"/>
      <c r="E344" s="242"/>
      <c r="F344" s="242"/>
      <c r="G344" s="242"/>
      <c r="H344" s="242"/>
      <c r="I344" s="242"/>
      <c r="J344" s="242"/>
      <c r="K344" s="242"/>
      <c r="L344" s="242"/>
      <c r="M344" s="242"/>
    </row>
    <row r="345" spans="1:13" x14ac:dyDescent="0.25">
      <c r="A345" s="242"/>
      <c r="B345" s="242"/>
      <c r="C345" s="242"/>
      <c r="D345" s="242"/>
      <c r="E345" s="242"/>
      <c r="F345" s="242"/>
      <c r="G345" s="242"/>
      <c r="H345" s="242"/>
      <c r="I345" s="242"/>
      <c r="J345" s="242"/>
      <c r="K345" s="242"/>
      <c r="L345" s="242"/>
      <c r="M345" s="242"/>
    </row>
    <row r="346" spans="1:13" x14ac:dyDescent="0.25">
      <c r="A346" s="242"/>
      <c r="B346" s="242"/>
      <c r="C346" s="242"/>
      <c r="D346" s="242"/>
      <c r="E346" s="242"/>
      <c r="F346" s="242"/>
      <c r="G346" s="242"/>
      <c r="H346" s="242"/>
      <c r="I346" s="242"/>
      <c r="J346" s="242"/>
      <c r="K346" s="242"/>
      <c r="L346" s="242"/>
      <c r="M346" s="242"/>
    </row>
    <row r="347" spans="1:13" x14ac:dyDescent="0.25">
      <c r="A347" s="242"/>
      <c r="B347" s="242"/>
      <c r="C347" s="242"/>
      <c r="D347" s="242"/>
      <c r="E347" s="242"/>
      <c r="F347" s="242"/>
      <c r="G347" s="242"/>
      <c r="H347" s="242"/>
      <c r="I347" s="242"/>
      <c r="J347" s="242"/>
      <c r="K347" s="242"/>
      <c r="L347" s="242"/>
      <c r="M347" s="242"/>
    </row>
    <row r="348" spans="1:13" x14ac:dyDescent="0.25">
      <c r="A348" s="242"/>
      <c r="B348" s="242"/>
      <c r="C348" s="242"/>
      <c r="D348" s="242"/>
      <c r="E348" s="242"/>
      <c r="F348" s="242"/>
      <c r="G348" s="242"/>
      <c r="H348" s="242"/>
      <c r="I348" s="242"/>
      <c r="J348" s="242"/>
      <c r="K348" s="242"/>
      <c r="L348" s="242"/>
      <c r="M348" s="242"/>
    </row>
    <row r="349" spans="1:13" x14ac:dyDescent="0.25">
      <c r="A349" s="242"/>
      <c r="B349" s="242"/>
      <c r="C349" s="242"/>
      <c r="D349" s="242"/>
      <c r="E349" s="242"/>
      <c r="F349" s="242"/>
      <c r="G349" s="242"/>
      <c r="H349" s="242"/>
      <c r="I349" s="242"/>
      <c r="J349" s="242"/>
      <c r="K349" s="242"/>
      <c r="L349" s="242"/>
      <c r="M349" s="242"/>
    </row>
    <row r="350" spans="1:13" x14ac:dyDescent="0.25">
      <c r="A350" s="242"/>
      <c r="B350" s="242"/>
      <c r="C350" s="242"/>
      <c r="D350" s="242"/>
      <c r="E350" s="242"/>
      <c r="F350" s="242"/>
      <c r="G350" s="242"/>
      <c r="H350" s="242"/>
      <c r="I350" s="242"/>
      <c r="J350" s="242"/>
      <c r="K350" s="242"/>
      <c r="L350" s="242"/>
      <c r="M350" s="242"/>
    </row>
    <row r="351" spans="1:13" x14ac:dyDescent="0.25">
      <c r="A351" s="242"/>
      <c r="B351" s="242"/>
      <c r="C351" s="242"/>
      <c r="D351" s="242"/>
      <c r="E351" s="242"/>
      <c r="F351" s="242"/>
      <c r="G351" s="242"/>
      <c r="H351" s="242"/>
      <c r="I351" s="242"/>
      <c r="J351" s="242"/>
      <c r="K351" s="242"/>
      <c r="L351" s="242"/>
      <c r="M351" s="242"/>
    </row>
    <row r="352" spans="1:13" x14ac:dyDescent="0.25">
      <c r="A352" s="242"/>
      <c r="B352" s="242"/>
      <c r="C352" s="242"/>
      <c r="D352" s="242"/>
      <c r="E352" s="242"/>
      <c r="F352" s="242"/>
      <c r="G352" s="242"/>
      <c r="H352" s="242"/>
      <c r="I352" s="242"/>
      <c r="J352" s="242"/>
      <c r="K352" s="242"/>
      <c r="L352" s="242"/>
      <c r="M352" s="242"/>
    </row>
    <row r="353" spans="1:13" x14ac:dyDescent="0.25">
      <c r="A353" s="242"/>
      <c r="B353" s="242"/>
      <c r="C353" s="242"/>
      <c r="D353" s="242"/>
      <c r="E353" s="242"/>
      <c r="F353" s="242"/>
      <c r="G353" s="242"/>
      <c r="H353" s="242"/>
      <c r="I353" s="242"/>
      <c r="J353" s="242"/>
      <c r="K353" s="242"/>
      <c r="L353" s="242"/>
      <c r="M353" s="242"/>
    </row>
    <row r="354" spans="1:13" x14ac:dyDescent="0.25">
      <c r="A354" s="242"/>
      <c r="B354" s="242"/>
      <c r="C354" s="242"/>
      <c r="D354" s="242"/>
      <c r="E354" s="242"/>
      <c r="F354" s="242"/>
      <c r="G354" s="242"/>
      <c r="H354" s="242"/>
      <c r="I354" s="242"/>
      <c r="J354" s="242"/>
      <c r="K354" s="242"/>
      <c r="L354" s="242"/>
      <c r="M354" s="242"/>
    </row>
    <row r="355" spans="1:13" x14ac:dyDescent="0.25">
      <c r="A355" s="242"/>
      <c r="B355" s="242"/>
      <c r="C355" s="242"/>
      <c r="D355" s="242"/>
      <c r="E355" s="242"/>
      <c r="F355" s="242"/>
      <c r="G355" s="242"/>
      <c r="H355" s="242"/>
      <c r="I355" s="242"/>
      <c r="J355" s="242"/>
      <c r="K355" s="242"/>
      <c r="L355" s="242"/>
      <c r="M355" s="242"/>
    </row>
    <row r="356" spans="1:13" x14ac:dyDescent="0.25">
      <c r="A356" s="242"/>
      <c r="B356" s="242"/>
      <c r="C356" s="242"/>
      <c r="D356" s="242"/>
      <c r="E356" s="242"/>
      <c r="F356" s="242"/>
      <c r="G356" s="242"/>
      <c r="H356" s="242"/>
      <c r="I356" s="242"/>
      <c r="J356" s="242"/>
      <c r="K356" s="242"/>
      <c r="L356" s="242"/>
      <c r="M356" s="242"/>
    </row>
    <row r="357" spans="1:13" x14ac:dyDescent="0.25">
      <c r="A357" s="242"/>
      <c r="B357" s="242"/>
      <c r="C357" s="242"/>
      <c r="D357" s="242"/>
      <c r="E357" s="242"/>
      <c r="F357" s="242"/>
      <c r="G357" s="242"/>
      <c r="H357" s="242"/>
      <c r="I357" s="242"/>
      <c r="J357" s="242"/>
      <c r="K357" s="242"/>
      <c r="L357" s="242"/>
      <c r="M357" s="242"/>
    </row>
    <row r="358" spans="1:13" x14ac:dyDescent="0.25">
      <c r="A358" s="242"/>
      <c r="B358" s="242"/>
      <c r="C358" s="242"/>
      <c r="D358" s="242"/>
      <c r="E358" s="242"/>
      <c r="F358" s="242"/>
      <c r="G358" s="242"/>
      <c r="H358" s="242"/>
      <c r="I358" s="242"/>
      <c r="J358" s="242"/>
      <c r="K358" s="242"/>
      <c r="L358" s="242"/>
      <c r="M358" s="242"/>
    </row>
    <row r="359" spans="1:13" x14ac:dyDescent="0.25">
      <c r="A359" s="242"/>
      <c r="B359" s="242"/>
      <c r="C359" s="242"/>
      <c r="D359" s="242"/>
      <c r="E359" s="242"/>
      <c r="F359" s="242"/>
      <c r="G359" s="242"/>
      <c r="H359" s="242"/>
      <c r="I359" s="242"/>
      <c r="J359" s="242"/>
      <c r="K359" s="242"/>
      <c r="L359" s="242"/>
      <c r="M359" s="242"/>
    </row>
    <row r="360" spans="1:13" x14ac:dyDescent="0.25">
      <c r="A360" s="242"/>
      <c r="B360" s="242"/>
      <c r="C360" s="242"/>
      <c r="D360" s="242"/>
      <c r="E360" s="242"/>
      <c r="F360" s="242"/>
      <c r="G360" s="242"/>
      <c r="H360" s="242"/>
      <c r="I360" s="242"/>
      <c r="J360" s="242"/>
      <c r="K360" s="242"/>
      <c r="L360" s="242"/>
      <c r="M360" s="242"/>
    </row>
    <row r="361" spans="1:13" x14ac:dyDescent="0.25">
      <c r="A361" s="242"/>
      <c r="B361" s="242"/>
      <c r="C361" s="242"/>
      <c r="D361" s="242"/>
      <c r="E361" s="242"/>
      <c r="F361" s="242"/>
      <c r="G361" s="242"/>
      <c r="H361" s="242"/>
      <c r="I361" s="242"/>
      <c r="J361" s="242"/>
      <c r="K361" s="242"/>
      <c r="L361" s="242"/>
      <c r="M361" s="242"/>
    </row>
    <row r="362" spans="1:13" x14ac:dyDescent="0.25">
      <c r="A362" s="242"/>
      <c r="B362" s="242"/>
      <c r="C362" s="242"/>
      <c r="D362" s="242"/>
      <c r="E362" s="242"/>
      <c r="F362" s="242"/>
      <c r="G362" s="242"/>
      <c r="H362" s="242"/>
      <c r="I362" s="242"/>
      <c r="J362" s="242"/>
      <c r="K362" s="242"/>
      <c r="L362" s="242"/>
      <c r="M362" s="242"/>
    </row>
    <row r="363" spans="1:13" x14ac:dyDescent="0.25">
      <c r="A363" s="242"/>
      <c r="B363" s="242"/>
      <c r="C363" s="242"/>
      <c r="D363" s="242"/>
      <c r="E363" s="242"/>
      <c r="F363" s="242"/>
      <c r="G363" s="242"/>
      <c r="H363" s="242"/>
      <c r="I363" s="242"/>
      <c r="J363" s="242"/>
      <c r="K363" s="242"/>
      <c r="L363" s="242"/>
      <c r="M363" s="242"/>
    </row>
    <row r="364" spans="1:13" x14ac:dyDescent="0.25">
      <c r="A364" s="242"/>
      <c r="B364" s="242"/>
      <c r="C364" s="242"/>
      <c r="D364" s="242"/>
      <c r="E364" s="242"/>
      <c r="F364" s="242"/>
      <c r="G364" s="242"/>
      <c r="H364" s="242"/>
      <c r="I364" s="242"/>
      <c r="J364" s="242"/>
      <c r="K364" s="242"/>
      <c r="L364" s="242"/>
      <c r="M364" s="242"/>
    </row>
    <row r="365" spans="1:13" x14ac:dyDescent="0.25">
      <c r="A365" s="242"/>
      <c r="B365" s="242"/>
      <c r="C365" s="242"/>
      <c r="D365" s="242"/>
      <c r="E365" s="242"/>
      <c r="F365" s="242"/>
      <c r="G365" s="242"/>
      <c r="H365" s="242"/>
      <c r="I365" s="242"/>
      <c r="J365" s="242"/>
      <c r="K365" s="242"/>
      <c r="L365" s="242"/>
      <c r="M365" s="242"/>
    </row>
    <row r="366" spans="1:13" x14ac:dyDescent="0.25">
      <c r="A366" s="242"/>
      <c r="B366" s="242"/>
      <c r="C366" s="242"/>
      <c r="D366" s="242"/>
      <c r="E366" s="242"/>
      <c r="F366" s="242"/>
      <c r="G366" s="242"/>
      <c r="H366" s="242"/>
      <c r="I366" s="242"/>
      <c r="J366" s="242"/>
      <c r="K366" s="242"/>
      <c r="L366" s="242"/>
      <c r="M366" s="242"/>
    </row>
    <row r="367" spans="1:13" x14ac:dyDescent="0.25">
      <c r="A367" s="242"/>
      <c r="B367" s="242"/>
      <c r="C367" s="242"/>
      <c r="D367" s="242"/>
      <c r="E367" s="242"/>
      <c r="F367" s="242"/>
      <c r="G367" s="242"/>
      <c r="H367" s="242"/>
      <c r="I367" s="242"/>
      <c r="J367" s="242"/>
      <c r="K367" s="242"/>
      <c r="L367" s="242"/>
      <c r="M367" s="242"/>
    </row>
    <row r="368" spans="1:13" x14ac:dyDescent="0.25">
      <c r="A368" s="242"/>
      <c r="B368" s="242"/>
      <c r="C368" s="242"/>
      <c r="D368" s="242"/>
      <c r="E368" s="242"/>
      <c r="F368" s="242"/>
      <c r="G368" s="242"/>
      <c r="H368" s="242"/>
      <c r="I368" s="242"/>
      <c r="J368" s="242"/>
      <c r="K368" s="242"/>
      <c r="L368" s="242"/>
      <c r="M368" s="242"/>
    </row>
    <row r="369" spans="1:13" x14ac:dyDescent="0.25">
      <c r="A369" s="242"/>
      <c r="B369" s="242"/>
      <c r="C369" s="242"/>
      <c r="D369" s="242"/>
      <c r="E369" s="242"/>
      <c r="F369" s="242"/>
      <c r="G369" s="242"/>
      <c r="H369" s="242"/>
      <c r="I369" s="242"/>
      <c r="J369" s="242"/>
      <c r="K369" s="242"/>
      <c r="L369" s="242"/>
      <c r="M369" s="242"/>
    </row>
    <row r="370" spans="1:13" x14ac:dyDescent="0.25">
      <c r="A370" s="242"/>
      <c r="B370" s="242"/>
      <c r="C370" s="242"/>
      <c r="D370" s="242"/>
      <c r="E370" s="242"/>
      <c r="F370" s="242"/>
      <c r="G370" s="242"/>
      <c r="H370" s="242"/>
      <c r="I370" s="242"/>
      <c r="J370" s="242"/>
      <c r="K370" s="242"/>
      <c r="L370" s="242"/>
      <c r="M370" s="242"/>
    </row>
    <row r="371" spans="1:13" x14ac:dyDescent="0.25">
      <c r="A371" s="242"/>
      <c r="B371" s="242"/>
      <c r="C371" s="242"/>
      <c r="D371" s="242"/>
      <c r="E371" s="242"/>
      <c r="F371" s="242"/>
      <c r="G371" s="242"/>
      <c r="H371" s="242"/>
      <c r="I371" s="242"/>
      <c r="J371" s="242"/>
      <c r="K371" s="242"/>
      <c r="L371" s="242"/>
      <c r="M371" s="242"/>
    </row>
    <row r="372" spans="1:13" x14ac:dyDescent="0.25">
      <c r="A372" s="242"/>
      <c r="B372" s="242"/>
      <c r="C372" s="242"/>
      <c r="D372" s="242"/>
      <c r="E372" s="242"/>
      <c r="F372" s="242"/>
      <c r="G372" s="242"/>
      <c r="H372" s="242"/>
      <c r="I372" s="242"/>
      <c r="J372" s="242"/>
      <c r="K372" s="242"/>
      <c r="L372" s="242"/>
      <c r="M372" s="242"/>
    </row>
    <row r="373" spans="1:13" x14ac:dyDescent="0.25">
      <c r="A373" s="242"/>
      <c r="B373" s="242"/>
      <c r="C373" s="242"/>
      <c r="D373" s="242"/>
      <c r="E373" s="242"/>
      <c r="F373" s="242"/>
      <c r="G373" s="242"/>
      <c r="H373" s="242"/>
      <c r="I373" s="242"/>
      <c r="J373" s="242"/>
      <c r="K373" s="242"/>
      <c r="L373" s="242"/>
      <c r="M373" s="242"/>
    </row>
    <row r="374" spans="1:13" x14ac:dyDescent="0.25">
      <c r="A374" s="242"/>
      <c r="B374" s="242"/>
      <c r="C374" s="242"/>
      <c r="D374" s="242"/>
      <c r="E374" s="242"/>
      <c r="F374" s="242"/>
      <c r="G374" s="242"/>
      <c r="H374" s="242"/>
      <c r="I374" s="242"/>
      <c r="J374" s="242"/>
      <c r="K374" s="242"/>
      <c r="L374" s="242"/>
      <c r="M374" s="242"/>
    </row>
    <row r="375" spans="1:13" x14ac:dyDescent="0.25">
      <c r="A375" s="242"/>
      <c r="B375" s="242"/>
      <c r="C375" s="242"/>
      <c r="D375" s="242"/>
      <c r="E375" s="242"/>
      <c r="F375" s="242"/>
      <c r="G375" s="242"/>
      <c r="H375" s="242"/>
      <c r="I375" s="242"/>
      <c r="J375" s="242"/>
      <c r="K375" s="242"/>
      <c r="L375" s="242"/>
      <c r="M375" s="242"/>
    </row>
    <row r="376" spans="1:13" x14ac:dyDescent="0.25">
      <c r="A376" s="242"/>
      <c r="B376" s="242"/>
      <c r="C376" s="242"/>
      <c r="D376" s="242"/>
      <c r="E376" s="242"/>
      <c r="F376" s="242"/>
      <c r="G376" s="242"/>
      <c r="H376" s="242"/>
      <c r="I376" s="242"/>
      <c r="J376" s="242"/>
      <c r="K376" s="242"/>
      <c r="L376" s="242"/>
      <c r="M376" s="242"/>
    </row>
    <row r="377" spans="1:13" x14ac:dyDescent="0.25">
      <c r="A377" s="242"/>
      <c r="B377" s="242"/>
      <c r="C377" s="242"/>
      <c r="D377" s="242"/>
      <c r="E377" s="242"/>
      <c r="F377" s="242"/>
      <c r="G377" s="242"/>
      <c r="H377" s="242"/>
      <c r="I377" s="242"/>
      <c r="J377" s="242"/>
      <c r="K377" s="242"/>
      <c r="L377" s="242"/>
      <c r="M377" s="242"/>
    </row>
    <row r="378" spans="1:13" x14ac:dyDescent="0.25">
      <c r="A378" s="242"/>
      <c r="B378" s="242"/>
      <c r="C378" s="242"/>
      <c r="D378" s="242"/>
      <c r="E378" s="242"/>
      <c r="F378" s="242"/>
      <c r="G378" s="242"/>
      <c r="H378" s="242"/>
      <c r="I378" s="242"/>
      <c r="J378" s="242"/>
      <c r="K378" s="242"/>
      <c r="L378" s="242"/>
      <c r="M378" s="242"/>
    </row>
    <row r="379" spans="1:13" x14ac:dyDescent="0.25">
      <c r="A379" s="242"/>
      <c r="B379" s="242"/>
      <c r="C379" s="242"/>
      <c r="D379" s="242"/>
      <c r="E379" s="242"/>
      <c r="F379" s="242"/>
      <c r="G379" s="242"/>
      <c r="H379" s="242"/>
      <c r="I379" s="242"/>
      <c r="J379" s="242"/>
      <c r="K379" s="242"/>
      <c r="L379" s="242"/>
      <c r="M379" s="242"/>
    </row>
    <row r="380" spans="1:13" x14ac:dyDescent="0.25">
      <c r="A380" s="242"/>
      <c r="B380" s="242"/>
      <c r="C380" s="242"/>
      <c r="D380" s="242"/>
      <c r="E380" s="242"/>
      <c r="F380" s="242"/>
      <c r="G380" s="242"/>
      <c r="H380" s="242"/>
      <c r="I380" s="242"/>
      <c r="J380" s="242"/>
      <c r="K380" s="242"/>
      <c r="L380" s="242"/>
      <c r="M380" s="242"/>
    </row>
    <row r="381" spans="1:13" x14ac:dyDescent="0.25">
      <c r="A381" s="242"/>
      <c r="B381" s="242"/>
      <c r="C381" s="242"/>
      <c r="D381" s="242"/>
      <c r="E381" s="242"/>
      <c r="F381" s="242"/>
      <c r="G381" s="242"/>
      <c r="H381" s="242"/>
      <c r="I381" s="242"/>
      <c r="J381" s="242"/>
      <c r="K381" s="242"/>
      <c r="L381" s="242"/>
      <c r="M381" s="242"/>
    </row>
    <row r="382" spans="1:13" x14ac:dyDescent="0.25">
      <c r="A382" s="242"/>
      <c r="B382" s="242"/>
      <c r="C382" s="242"/>
      <c r="D382" s="242"/>
      <c r="E382" s="242"/>
      <c r="F382" s="242"/>
      <c r="G382" s="242"/>
      <c r="H382" s="242"/>
      <c r="I382" s="242"/>
      <c r="J382" s="242"/>
      <c r="K382" s="242"/>
      <c r="L382" s="242"/>
      <c r="M382" s="242"/>
    </row>
    <row r="383" spans="1:13" x14ac:dyDescent="0.25">
      <c r="A383" s="242"/>
      <c r="B383" s="242"/>
      <c r="C383" s="242"/>
      <c r="D383" s="242"/>
      <c r="E383" s="242"/>
      <c r="F383" s="242"/>
      <c r="G383" s="242"/>
      <c r="H383" s="242"/>
      <c r="I383" s="242"/>
      <c r="J383" s="242"/>
      <c r="K383" s="242"/>
      <c r="L383" s="242"/>
      <c r="M383" s="242"/>
    </row>
    <row r="384" spans="1:13" x14ac:dyDescent="0.25">
      <c r="A384" s="242"/>
      <c r="B384" s="242"/>
      <c r="C384" s="242"/>
      <c r="D384" s="242"/>
      <c r="E384" s="242"/>
      <c r="F384" s="242"/>
      <c r="G384" s="242"/>
      <c r="H384" s="242"/>
      <c r="I384" s="242"/>
      <c r="J384" s="242"/>
      <c r="K384" s="242"/>
      <c r="L384" s="242"/>
      <c r="M384" s="242"/>
    </row>
    <row r="385" spans="1:13" x14ac:dyDescent="0.25">
      <c r="A385" s="242"/>
      <c r="B385" s="242"/>
      <c r="C385" s="242"/>
      <c r="D385" s="242"/>
      <c r="E385" s="242"/>
      <c r="F385" s="242"/>
      <c r="G385" s="242"/>
      <c r="H385" s="242"/>
      <c r="I385" s="242"/>
      <c r="J385" s="242"/>
      <c r="K385" s="242"/>
      <c r="L385" s="242"/>
      <c r="M385" s="242"/>
    </row>
    <row r="386" spans="1:13" x14ac:dyDescent="0.25">
      <c r="A386" s="242"/>
      <c r="B386" s="242"/>
      <c r="C386" s="242"/>
      <c r="D386" s="242"/>
      <c r="E386" s="242"/>
      <c r="F386" s="242"/>
      <c r="G386" s="242"/>
      <c r="H386" s="242"/>
      <c r="I386" s="242"/>
      <c r="J386" s="242"/>
      <c r="K386" s="242"/>
      <c r="L386" s="242"/>
      <c r="M386" s="242"/>
    </row>
    <row r="387" spans="1:13" x14ac:dyDescent="0.25">
      <c r="A387" s="242"/>
      <c r="B387" s="242"/>
      <c r="C387" s="242"/>
      <c r="D387" s="242"/>
      <c r="E387" s="242"/>
      <c r="F387" s="242"/>
      <c r="G387" s="242"/>
      <c r="H387" s="242"/>
      <c r="I387" s="242"/>
      <c r="J387" s="242"/>
      <c r="K387" s="242"/>
      <c r="L387" s="242"/>
      <c r="M387" s="242"/>
    </row>
    <row r="388" spans="1:13" x14ac:dyDescent="0.25">
      <c r="A388" s="242"/>
      <c r="B388" s="242"/>
      <c r="C388" s="242"/>
      <c r="D388" s="242"/>
      <c r="E388" s="242"/>
      <c r="F388" s="242"/>
      <c r="G388" s="242"/>
      <c r="H388" s="242"/>
      <c r="I388" s="242"/>
      <c r="J388" s="242"/>
      <c r="K388" s="242"/>
      <c r="L388" s="242"/>
      <c r="M388" s="242"/>
    </row>
    <row r="389" spans="1:13" x14ac:dyDescent="0.25">
      <c r="A389" s="242"/>
      <c r="B389" s="242"/>
      <c r="C389" s="242"/>
      <c r="D389" s="242"/>
      <c r="E389" s="242"/>
      <c r="F389" s="242"/>
      <c r="G389" s="242"/>
      <c r="H389" s="242"/>
      <c r="I389" s="242"/>
      <c r="J389" s="242"/>
      <c r="K389" s="242"/>
      <c r="L389" s="242"/>
      <c r="M389" s="242"/>
    </row>
    <row r="390" spans="1:13" x14ac:dyDescent="0.25">
      <c r="A390" s="242"/>
      <c r="B390" s="242"/>
      <c r="C390" s="242"/>
      <c r="D390" s="242"/>
      <c r="E390" s="242"/>
      <c r="F390" s="242"/>
      <c r="G390" s="242"/>
      <c r="H390" s="242"/>
      <c r="I390" s="242"/>
      <c r="J390" s="242"/>
      <c r="K390" s="242"/>
      <c r="L390" s="242"/>
      <c r="M390" s="242"/>
    </row>
    <row r="391" spans="1:13" x14ac:dyDescent="0.25">
      <c r="A391" s="242"/>
      <c r="B391" s="242"/>
      <c r="C391" s="242"/>
      <c r="D391" s="242"/>
      <c r="E391" s="242"/>
      <c r="F391" s="242"/>
      <c r="G391" s="242"/>
      <c r="H391" s="242"/>
      <c r="I391" s="242"/>
      <c r="J391" s="242"/>
      <c r="K391" s="242"/>
      <c r="L391" s="242"/>
      <c r="M391" s="242"/>
    </row>
    <row r="392" spans="1:13" x14ac:dyDescent="0.25">
      <c r="A392" s="242"/>
      <c r="B392" s="242"/>
      <c r="C392" s="242"/>
      <c r="D392" s="242"/>
      <c r="E392" s="242"/>
      <c r="F392" s="242"/>
      <c r="G392" s="242"/>
      <c r="H392" s="242"/>
      <c r="I392" s="242"/>
      <c r="J392" s="242"/>
      <c r="K392" s="242"/>
      <c r="L392" s="242"/>
      <c r="M392" s="242"/>
    </row>
    <row r="393" spans="1:13" x14ac:dyDescent="0.25">
      <c r="A393" s="242"/>
      <c r="B393" s="242"/>
      <c r="C393" s="242"/>
      <c r="D393" s="242"/>
      <c r="E393" s="242"/>
      <c r="F393" s="242"/>
      <c r="G393" s="242"/>
      <c r="H393" s="242"/>
      <c r="I393" s="242"/>
      <c r="J393" s="242"/>
      <c r="K393" s="242"/>
      <c r="L393" s="242"/>
      <c r="M393" s="242"/>
    </row>
    <row r="394" spans="1:13" x14ac:dyDescent="0.25">
      <c r="A394" s="242"/>
      <c r="B394" s="242"/>
      <c r="C394" s="242"/>
      <c r="D394" s="242"/>
      <c r="E394" s="242"/>
      <c r="F394" s="242"/>
      <c r="G394" s="242"/>
      <c r="H394" s="242"/>
      <c r="I394" s="242"/>
      <c r="J394" s="242"/>
      <c r="K394" s="242"/>
      <c r="L394" s="242"/>
      <c r="M394" s="242"/>
    </row>
    <row r="395" spans="1:13" x14ac:dyDescent="0.25">
      <c r="A395" s="242"/>
      <c r="B395" s="242"/>
      <c r="C395" s="242"/>
      <c r="D395" s="242"/>
      <c r="E395" s="242"/>
      <c r="F395" s="242"/>
      <c r="G395" s="242"/>
      <c r="H395" s="242"/>
      <c r="I395" s="242"/>
      <c r="J395" s="242"/>
      <c r="K395" s="242"/>
      <c r="L395" s="242"/>
      <c r="M395" s="242"/>
    </row>
    <row r="396" spans="1:13" x14ac:dyDescent="0.25">
      <c r="A396" s="242"/>
      <c r="B396" s="242"/>
      <c r="C396" s="242"/>
      <c r="D396" s="242"/>
      <c r="E396" s="242"/>
      <c r="F396" s="242"/>
      <c r="G396" s="242"/>
      <c r="H396" s="242"/>
      <c r="I396" s="242"/>
      <c r="J396" s="242"/>
      <c r="K396" s="242"/>
      <c r="L396" s="242"/>
      <c r="M396" s="242"/>
    </row>
    <row r="397" spans="1:13" x14ac:dyDescent="0.25">
      <c r="A397" s="242"/>
      <c r="B397" s="242"/>
      <c r="C397" s="242"/>
      <c r="D397" s="242"/>
      <c r="E397" s="242"/>
      <c r="F397" s="242"/>
      <c r="G397" s="242"/>
      <c r="H397" s="242"/>
      <c r="I397" s="242"/>
      <c r="J397" s="242"/>
      <c r="K397" s="242"/>
      <c r="L397" s="242"/>
      <c r="M397" s="242"/>
    </row>
    <row r="398" spans="1:13" x14ac:dyDescent="0.25">
      <c r="A398" s="242"/>
      <c r="B398" s="242"/>
      <c r="C398" s="242"/>
      <c r="D398" s="242"/>
      <c r="E398" s="242"/>
      <c r="F398" s="242"/>
      <c r="G398" s="242"/>
      <c r="H398" s="242"/>
      <c r="I398" s="242"/>
      <c r="J398" s="242"/>
      <c r="K398" s="242"/>
      <c r="L398" s="242"/>
      <c r="M398" s="242"/>
    </row>
    <row r="399" spans="1:13" x14ac:dyDescent="0.25">
      <c r="A399" s="242"/>
      <c r="B399" s="242"/>
      <c r="C399" s="242"/>
      <c r="D399" s="242"/>
      <c r="E399" s="242"/>
      <c r="F399" s="242"/>
      <c r="G399" s="242"/>
      <c r="H399" s="242"/>
      <c r="I399" s="242"/>
      <c r="J399" s="242"/>
      <c r="K399" s="242"/>
      <c r="L399" s="242"/>
      <c r="M399" s="242"/>
    </row>
    <row r="400" spans="1:13" x14ac:dyDescent="0.25">
      <c r="A400" s="242"/>
      <c r="B400" s="242"/>
      <c r="C400" s="242"/>
      <c r="D400" s="242"/>
      <c r="E400" s="242"/>
      <c r="F400" s="242"/>
      <c r="G400" s="242"/>
      <c r="H400" s="242"/>
      <c r="I400" s="242"/>
      <c r="J400" s="242"/>
      <c r="K400" s="242"/>
      <c r="L400" s="242"/>
      <c r="M400" s="242"/>
    </row>
    <row r="401" spans="1:13" x14ac:dyDescent="0.25">
      <c r="A401" s="242"/>
      <c r="B401" s="242"/>
      <c r="C401" s="242"/>
      <c r="D401" s="242"/>
      <c r="E401" s="242"/>
      <c r="F401" s="242"/>
      <c r="G401" s="242"/>
      <c r="H401" s="242"/>
      <c r="I401" s="242"/>
      <c r="J401" s="242"/>
      <c r="K401" s="242"/>
      <c r="L401" s="242"/>
      <c r="M401" s="242"/>
    </row>
    <row r="402" spans="1:13" x14ac:dyDescent="0.25">
      <c r="A402" s="242"/>
      <c r="B402" s="242"/>
      <c r="C402" s="242"/>
      <c r="D402" s="242"/>
      <c r="E402" s="242"/>
      <c r="F402" s="242"/>
      <c r="G402" s="242"/>
      <c r="H402" s="242"/>
      <c r="I402" s="242"/>
      <c r="J402" s="242"/>
      <c r="K402" s="242"/>
      <c r="L402" s="242"/>
      <c r="M402" s="242"/>
    </row>
    <row r="403" spans="1:13" x14ac:dyDescent="0.25">
      <c r="A403" s="242"/>
      <c r="B403" s="242"/>
      <c r="C403" s="242"/>
      <c r="D403" s="242"/>
      <c r="E403" s="242"/>
      <c r="F403" s="242"/>
      <c r="G403" s="242"/>
      <c r="H403" s="242"/>
      <c r="I403" s="242"/>
      <c r="J403" s="242"/>
      <c r="K403" s="242"/>
      <c r="L403" s="242"/>
      <c r="M403" s="242"/>
    </row>
    <row r="404" spans="1:13" x14ac:dyDescent="0.25">
      <c r="A404" s="242"/>
      <c r="B404" s="242"/>
      <c r="C404" s="242"/>
      <c r="D404" s="242"/>
      <c r="E404" s="242"/>
      <c r="F404" s="242"/>
      <c r="G404" s="242"/>
      <c r="H404" s="242"/>
      <c r="I404" s="242"/>
      <c r="J404" s="242"/>
      <c r="K404" s="242"/>
      <c r="L404" s="242"/>
      <c r="M404" s="242"/>
    </row>
    <row r="405" spans="1:13" x14ac:dyDescent="0.25">
      <c r="A405" s="242"/>
      <c r="B405" s="242"/>
      <c r="C405" s="242"/>
      <c r="D405" s="242"/>
      <c r="E405" s="242"/>
      <c r="F405" s="242"/>
      <c r="G405" s="242"/>
      <c r="H405" s="242"/>
      <c r="I405" s="242"/>
      <c r="J405" s="242"/>
      <c r="K405" s="242"/>
      <c r="L405" s="242"/>
      <c r="M405" s="242"/>
    </row>
    <row r="406" spans="1:13" x14ac:dyDescent="0.25">
      <c r="A406" s="242"/>
      <c r="B406" s="242"/>
      <c r="C406" s="242"/>
      <c r="D406" s="242"/>
      <c r="E406" s="242"/>
      <c r="F406" s="242"/>
      <c r="G406" s="242"/>
      <c r="H406" s="242"/>
      <c r="I406" s="242"/>
      <c r="J406" s="242"/>
      <c r="K406" s="242"/>
      <c r="L406" s="242"/>
      <c r="M406" s="242"/>
    </row>
    <row r="407" spans="1:13" x14ac:dyDescent="0.25">
      <c r="A407" s="242"/>
      <c r="B407" s="242"/>
      <c r="C407" s="242"/>
      <c r="D407" s="242"/>
      <c r="E407" s="242"/>
      <c r="F407" s="242"/>
      <c r="G407" s="242"/>
      <c r="H407" s="242"/>
      <c r="I407" s="242"/>
      <c r="J407" s="242"/>
      <c r="K407" s="242"/>
      <c r="L407" s="242"/>
      <c r="M407" s="242"/>
    </row>
    <row r="408" spans="1:13" x14ac:dyDescent="0.25">
      <c r="A408" s="242"/>
      <c r="B408" s="242"/>
      <c r="C408" s="242"/>
      <c r="D408" s="242"/>
      <c r="E408" s="242"/>
      <c r="F408" s="242"/>
      <c r="G408" s="242"/>
      <c r="H408" s="242"/>
      <c r="I408" s="242"/>
      <c r="J408" s="242"/>
      <c r="K408" s="242"/>
      <c r="L408" s="242"/>
      <c r="M408" s="242"/>
    </row>
    <row r="409" spans="1:13" x14ac:dyDescent="0.25">
      <c r="A409" s="242"/>
      <c r="B409" s="242"/>
      <c r="C409" s="242"/>
      <c r="D409" s="242"/>
      <c r="E409" s="242"/>
      <c r="F409" s="242"/>
      <c r="G409" s="242"/>
      <c r="H409" s="242"/>
      <c r="I409" s="242"/>
      <c r="J409" s="242"/>
      <c r="K409" s="242"/>
      <c r="L409" s="242"/>
      <c r="M409" s="242"/>
    </row>
    <row r="410" spans="1:13" x14ac:dyDescent="0.25">
      <c r="A410" s="242"/>
      <c r="B410" s="242"/>
      <c r="C410" s="242"/>
      <c r="D410" s="242"/>
      <c r="E410" s="242"/>
      <c r="F410" s="242"/>
      <c r="G410" s="242"/>
      <c r="H410" s="242"/>
      <c r="I410" s="242"/>
      <c r="J410" s="242"/>
      <c r="K410" s="242"/>
      <c r="L410" s="242"/>
      <c r="M410" s="242"/>
    </row>
    <row r="411" spans="1:13" x14ac:dyDescent="0.25">
      <c r="A411" s="242"/>
      <c r="B411" s="242"/>
      <c r="C411" s="242"/>
      <c r="D411" s="242"/>
      <c r="E411" s="242"/>
      <c r="F411" s="242"/>
      <c r="G411" s="242"/>
      <c r="H411" s="242"/>
      <c r="I411" s="242"/>
      <c r="J411" s="242"/>
      <c r="K411" s="242"/>
      <c r="L411" s="242"/>
      <c r="M411" s="242"/>
    </row>
    <row r="412" spans="1:13" x14ac:dyDescent="0.25">
      <c r="A412" s="242"/>
      <c r="B412" s="242"/>
      <c r="C412" s="242"/>
      <c r="D412" s="242"/>
      <c r="E412" s="242"/>
      <c r="F412" s="242"/>
      <c r="G412" s="242"/>
      <c r="H412" s="242"/>
      <c r="I412" s="242"/>
      <c r="J412" s="242"/>
      <c r="K412" s="242"/>
      <c r="L412" s="242"/>
      <c r="M412" s="242"/>
    </row>
    <row r="413" spans="1:13" x14ac:dyDescent="0.25">
      <c r="A413" s="242"/>
      <c r="B413" s="242"/>
      <c r="C413" s="242"/>
      <c r="D413" s="242"/>
      <c r="E413" s="242"/>
      <c r="F413" s="242"/>
      <c r="G413" s="242"/>
      <c r="H413" s="242"/>
      <c r="I413" s="242"/>
      <c r="J413" s="242"/>
      <c r="K413" s="242"/>
      <c r="L413" s="242"/>
      <c r="M413" s="242"/>
    </row>
    <row r="414" spans="1:13" x14ac:dyDescent="0.25">
      <c r="A414" s="242"/>
      <c r="B414" s="242"/>
      <c r="C414" s="242"/>
      <c r="D414" s="242"/>
      <c r="E414" s="242"/>
      <c r="F414" s="242"/>
      <c r="G414" s="242"/>
      <c r="H414" s="242"/>
      <c r="I414" s="242"/>
      <c r="J414" s="242"/>
      <c r="K414" s="242"/>
      <c r="L414" s="242"/>
      <c r="M414" s="242"/>
    </row>
    <row r="415" spans="1:13" x14ac:dyDescent="0.25">
      <c r="A415" s="242"/>
      <c r="B415" s="242"/>
      <c r="C415" s="242"/>
      <c r="D415" s="242"/>
      <c r="E415" s="242"/>
      <c r="F415" s="242"/>
      <c r="G415" s="242"/>
      <c r="H415" s="242"/>
      <c r="I415" s="242"/>
      <c r="J415" s="242"/>
      <c r="K415" s="242"/>
      <c r="L415" s="242"/>
      <c r="M415" s="242"/>
    </row>
    <row r="416" spans="1:13" x14ac:dyDescent="0.25">
      <c r="A416" s="242"/>
      <c r="B416" s="242"/>
      <c r="C416" s="242"/>
      <c r="D416" s="242"/>
      <c r="E416" s="242"/>
      <c r="F416" s="242"/>
      <c r="G416" s="242"/>
      <c r="H416" s="242"/>
      <c r="I416" s="242"/>
      <c r="J416" s="242"/>
      <c r="K416" s="242"/>
      <c r="L416" s="242"/>
      <c r="M416" s="242"/>
    </row>
    <row r="417" spans="1:13" x14ac:dyDescent="0.25">
      <c r="A417" s="242"/>
      <c r="B417" s="242"/>
      <c r="C417" s="242"/>
      <c r="D417" s="242"/>
      <c r="E417" s="242"/>
      <c r="F417" s="242"/>
      <c r="G417" s="242"/>
      <c r="H417" s="242"/>
      <c r="I417" s="242"/>
      <c r="J417" s="242"/>
      <c r="K417" s="242"/>
      <c r="L417" s="242"/>
      <c r="M417" s="242"/>
    </row>
    <row r="418" spans="1:13" x14ac:dyDescent="0.25">
      <c r="A418" s="242"/>
      <c r="B418" s="242"/>
      <c r="C418" s="242"/>
      <c r="D418" s="242"/>
      <c r="E418" s="242"/>
      <c r="F418" s="242"/>
      <c r="G418" s="242"/>
      <c r="H418" s="242"/>
      <c r="I418" s="242"/>
      <c r="J418" s="242"/>
      <c r="K418" s="242"/>
      <c r="L418" s="242"/>
      <c r="M418" s="242"/>
    </row>
    <row r="419" spans="1:13" x14ac:dyDescent="0.25">
      <c r="A419" s="242"/>
      <c r="B419" s="242"/>
      <c r="C419" s="242"/>
      <c r="D419" s="242"/>
      <c r="E419" s="242"/>
      <c r="F419" s="242"/>
      <c r="G419" s="242"/>
      <c r="H419" s="242"/>
      <c r="I419" s="242"/>
      <c r="J419" s="242"/>
      <c r="K419" s="242"/>
      <c r="L419" s="242"/>
      <c r="M419" s="242"/>
    </row>
    <row r="420" spans="1:13" x14ac:dyDescent="0.25">
      <c r="A420" s="242"/>
      <c r="B420" s="242"/>
      <c r="C420" s="242"/>
      <c r="D420" s="242"/>
      <c r="E420" s="242"/>
      <c r="F420" s="242"/>
      <c r="G420" s="242"/>
      <c r="H420" s="242"/>
      <c r="I420" s="242"/>
      <c r="J420" s="242"/>
      <c r="K420" s="242"/>
      <c r="L420" s="242"/>
      <c r="M420" s="242"/>
    </row>
    <row r="421" spans="1:13" x14ac:dyDescent="0.25">
      <c r="A421" s="242"/>
      <c r="B421" s="242"/>
      <c r="C421" s="242"/>
      <c r="D421" s="242"/>
      <c r="E421" s="242"/>
      <c r="F421" s="242"/>
      <c r="G421" s="242"/>
      <c r="H421" s="242"/>
      <c r="I421" s="242"/>
      <c r="J421" s="242"/>
      <c r="K421" s="242"/>
      <c r="L421" s="242"/>
      <c r="M421" s="242"/>
    </row>
    <row r="422" spans="1:13" x14ac:dyDescent="0.25">
      <c r="A422" s="242"/>
      <c r="B422" s="242"/>
      <c r="C422" s="242"/>
      <c r="D422" s="242"/>
      <c r="E422" s="242"/>
      <c r="F422" s="242"/>
      <c r="G422" s="242"/>
      <c r="H422" s="242"/>
      <c r="I422" s="242"/>
      <c r="J422" s="242"/>
      <c r="K422" s="242"/>
      <c r="L422" s="242"/>
      <c r="M422" s="242"/>
    </row>
    <row r="423" spans="1:13" x14ac:dyDescent="0.25">
      <c r="A423" s="242"/>
      <c r="B423" s="242"/>
      <c r="C423" s="242"/>
      <c r="D423" s="242"/>
      <c r="E423" s="242"/>
      <c r="F423" s="242"/>
      <c r="G423" s="242"/>
      <c r="H423" s="242"/>
      <c r="I423" s="242"/>
      <c r="J423" s="242"/>
      <c r="K423" s="242"/>
      <c r="L423" s="242"/>
      <c r="M423" s="242"/>
    </row>
    <row r="424" spans="1:13" x14ac:dyDescent="0.25">
      <c r="A424" s="242"/>
      <c r="B424" s="242"/>
      <c r="C424" s="242"/>
      <c r="D424" s="242"/>
      <c r="E424" s="242"/>
      <c r="F424" s="242"/>
      <c r="G424" s="242"/>
      <c r="H424" s="242"/>
      <c r="I424" s="242"/>
      <c r="J424" s="242"/>
      <c r="K424" s="242"/>
      <c r="L424" s="242"/>
      <c r="M424" s="242"/>
    </row>
    <row r="425" spans="1:13" x14ac:dyDescent="0.25">
      <c r="A425" s="242"/>
      <c r="B425" s="242"/>
      <c r="C425" s="242"/>
      <c r="D425" s="242"/>
      <c r="E425" s="242"/>
      <c r="F425" s="242"/>
      <c r="G425" s="242"/>
      <c r="H425" s="242"/>
      <c r="I425" s="242"/>
      <c r="J425" s="242"/>
      <c r="K425" s="242"/>
      <c r="L425" s="242"/>
      <c r="M425" s="242"/>
    </row>
    <row r="426" spans="1:13" x14ac:dyDescent="0.25">
      <c r="A426" s="242"/>
      <c r="B426" s="242"/>
      <c r="C426" s="242"/>
      <c r="D426" s="242"/>
      <c r="E426" s="242"/>
      <c r="F426" s="242"/>
      <c r="G426" s="242"/>
      <c r="H426" s="242"/>
      <c r="I426" s="242"/>
      <c r="J426" s="242"/>
      <c r="K426" s="242"/>
      <c r="L426" s="242"/>
      <c r="M426" s="242"/>
    </row>
    <row r="427" spans="1:13" x14ac:dyDescent="0.25">
      <c r="A427" s="242"/>
      <c r="B427" s="242"/>
      <c r="C427" s="242"/>
      <c r="D427" s="242"/>
      <c r="E427" s="242"/>
      <c r="F427" s="242"/>
      <c r="G427" s="242"/>
      <c r="H427" s="242"/>
      <c r="I427" s="242"/>
      <c r="J427" s="242"/>
      <c r="K427" s="242"/>
      <c r="L427" s="242"/>
      <c r="M427" s="242"/>
    </row>
    <row r="428" spans="1:13" x14ac:dyDescent="0.25">
      <c r="A428" s="242"/>
      <c r="B428" s="242"/>
      <c r="C428" s="242"/>
      <c r="D428" s="242"/>
      <c r="E428" s="242"/>
      <c r="F428" s="242"/>
      <c r="G428" s="242"/>
      <c r="H428" s="242"/>
      <c r="I428" s="242"/>
      <c r="J428" s="242"/>
      <c r="K428" s="242"/>
      <c r="L428" s="242"/>
      <c r="M428" s="242"/>
    </row>
    <row r="429" spans="1:13" x14ac:dyDescent="0.25">
      <c r="A429" s="242"/>
      <c r="B429" s="242"/>
      <c r="C429" s="242"/>
      <c r="D429" s="242"/>
      <c r="E429" s="242"/>
      <c r="F429" s="242"/>
      <c r="G429" s="242"/>
      <c r="H429" s="242"/>
      <c r="I429" s="242"/>
      <c r="J429" s="242"/>
      <c r="K429" s="242"/>
      <c r="L429" s="242"/>
      <c r="M429" s="242"/>
    </row>
    <row r="430" spans="1:13" x14ac:dyDescent="0.25">
      <c r="A430" s="242"/>
      <c r="B430" s="242"/>
      <c r="C430" s="242"/>
      <c r="D430" s="242"/>
      <c r="E430" s="242"/>
      <c r="F430" s="242"/>
      <c r="G430" s="242"/>
      <c r="H430" s="242"/>
      <c r="I430" s="242"/>
      <c r="J430" s="242"/>
      <c r="K430" s="242"/>
      <c r="L430" s="242"/>
      <c r="M430" s="242"/>
    </row>
    <row r="431" spans="1:13" x14ac:dyDescent="0.25">
      <c r="A431" s="242"/>
      <c r="B431" s="242"/>
      <c r="C431" s="242"/>
      <c r="D431" s="242"/>
      <c r="E431" s="242"/>
      <c r="F431" s="242"/>
      <c r="G431" s="242"/>
      <c r="H431" s="242"/>
      <c r="I431" s="242"/>
      <c r="J431" s="242"/>
      <c r="K431" s="242"/>
      <c r="L431" s="242"/>
      <c r="M431" s="242"/>
    </row>
    <row r="432" spans="1:13" x14ac:dyDescent="0.25">
      <c r="A432" s="242"/>
      <c r="B432" s="242"/>
      <c r="C432" s="242"/>
      <c r="D432" s="242"/>
      <c r="E432" s="242"/>
      <c r="F432" s="242"/>
      <c r="G432" s="242"/>
      <c r="H432" s="242"/>
      <c r="I432" s="242"/>
      <c r="J432" s="242"/>
      <c r="K432" s="242"/>
      <c r="L432" s="242"/>
      <c r="M432" s="242"/>
    </row>
    <row r="433" spans="1:13" x14ac:dyDescent="0.25">
      <c r="A433" s="242"/>
      <c r="B433" s="242"/>
      <c r="C433" s="242"/>
      <c r="D433" s="242"/>
      <c r="E433" s="242"/>
      <c r="F433" s="242"/>
      <c r="G433" s="242"/>
      <c r="H433" s="242"/>
      <c r="I433" s="242"/>
      <c r="J433" s="242"/>
      <c r="K433" s="242"/>
      <c r="L433" s="242"/>
      <c r="M433" s="242"/>
    </row>
    <row r="434" spans="1:13" x14ac:dyDescent="0.25">
      <c r="A434" s="242"/>
      <c r="B434" s="242"/>
      <c r="C434" s="242"/>
      <c r="D434" s="242"/>
      <c r="E434" s="242"/>
      <c r="F434" s="242"/>
      <c r="G434" s="242"/>
      <c r="H434" s="242"/>
      <c r="I434" s="242"/>
      <c r="J434" s="242"/>
      <c r="K434" s="242"/>
      <c r="L434" s="242"/>
      <c r="M434" s="242"/>
    </row>
    <row r="435" spans="1:13" x14ac:dyDescent="0.25">
      <c r="A435" s="242"/>
      <c r="B435" s="242"/>
      <c r="C435" s="242"/>
      <c r="D435" s="242"/>
      <c r="E435" s="242"/>
      <c r="F435" s="242"/>
      <c r="G435" s="242"/>
      <c r="H435" s="242"/>
      <c r="I435" s="242"/>
      <c r="J435" s="242"/>
      <c r="K435" s="242"/>
      <c r="L435" s="242"/>
      <c r="M435" s="242"/>
    </row>
    <row r="436" spans="1:13" x14ac:dyDescent="0.25">
      <c r="A436" s="242"/>
      <c r="B436" s="242"/>
      <c r="C436" s="242"/>
      <c r="D436" s="242"/>
      <c r="E436" s="242"/>
      <c r="F436" s="242"/>
      <c r="G436" s="242"/>
      <c r="H436" s="242"/>
      <c r="I436" s="242"/>
      <c r="J436" s="242"/>
      <c r="K436" s="242"/>
      <c r="L436" s="242"/>
      <c r="M436" s="242"/>
    </row>
    <row r="437" spans="1:13" x14ac:dyDescent="0.25">
      <c r="A437" s="242"/>
      <c r="B437" s="242"/>
      <c r="C437" s="242"/>
      <c r="D437" s="242"/>
      <c r="E437" s="242"/>
      <c r="F437" s="242"/>
      <c r="G437" s="242"/>
      <c r="H437" s="242"/>
      <c r="I437" s="242"/>
      <c r="J437" s="242"/>
      <c r="K437" s="242"/>
      <c r="L437" s="242"/>
      <c r="M437" s="242"/>
    </row>
    <row r="438" spans="1:13" x14ac:dyDescent="0.25">
      <c r="A438" s="242"/>
      <c r="B438" s="242"/>
      <c r="C438" s="242"/>
      <c r="D438" s="242"/>
      <c r="E438" s="242"/>
      <c r="F438" s="242"/>
      <c r="G438" s="242"/>
      <c r="H438" s="242"/>
      <c r="I438" s="242"/>
      <c r="J438" s="242"/>
      <c r="K438" s="242"/>
      <c r="L438" s="242"/>
      <c r="M438" s="242"/>
    </row>
    <row r="439" spans="1:13" x14ac:dyDescent="0.25">
      <c r="A439" s="242"/>
      <c r="B439" s="242"/>
      <c r="C439" s="242"/>
      <c r="D439" s="242"/>
      <c r="E439" s="242"/>
      <c r="F439" s="242"/>
      <c r="G439" s="242"/>
      <c r="H439" s="242"/>
      <c r="I439" s="242"/>
      <c r="J439" s="242"/>
      <c r="K439" s="242"/>
      <c r="L439" s="242"/>
      <c r="M439" s="242"/>
    </row>
    <row r="440" spans="1:13" x14ac:dyDescent="0.25">
      <c r="A440" s="242"/>
      <c r="B440" s="242"/>
      <c r="C440" s="242"/>
      <c r="D440" s="242"/>
      <c r="E440" s="242"/>
      <c r="F440" s="242"/>
      <c r="G440" s="242"/>
      <c r="H440" s="242"/>
      <c r="I440" s="242"/>
      <c r="J440" s="242"/>
      <c r="K440" s="242"/>
      <c r="L440" s="242"/>
      <c r="M440" s="242"/>
    </row>
    <row r="441" spans="1:13" x14ac:dyDescent="0.25">
      <c r="A441" s="242"/>
      <c r="B441" s="242"/>
      <c r="C441" s="242"/>
      <c r="D441" s="242"/>
      <c r="E441" s="242"/>
      <c r="F441" s="242"/>
      <c r="G441" s="242"/>
      <c r="H441" s="242"/>
      <c r="I441" s="242"/>
      <c r="J441" s="242"/>
      <c r="K441" s="242"/>
      <c r="L441" s="242"/>
      <c r="M441" s="242"/>
    </row>
    <row r="442" spans="1:13" x14ac:dyDescent="0.25">
      <c r="A442" s="242"/>
      <c r="B442" s="242"/>
      <c r="C442" s="242"/>
      <c r="D442" s="242"/>
      <c r="E442" s="242"/>
      <c r="F442" s="242"/>
      <c r="G442" s="242"/>
      <c r="H442" s="242"/>
      <c r="I442" s="242"/>
      <c r="J442" s="242"/>
      <c r="K442" s="242"/>
      <c r="L442" s="242"/>
      <c r="M442" s="242"/>
    </row>
    <row r="443" spans="1:13" x14ac:dyDescent="0.25">
      <c r="A443" s="242"/>
      <c r="B443" s="242"/>
      <c r="C443" s="242"/>
      <c r="D443" s="242"/>
      <c r="E443" s="242"/>
      <c r="F443" s="242"/>
      <c r="G443" s="242"/>
      <c r="H443" s="242"/>
      <c r="I443" s="242"/>
      <c r="J443" s="242"/>
      <c r="K443" s="242"/>
      <c r="L443" s="242"/>
      <c r="M443" s="242"/>
    </row>
    <row r="444" spans="1:13" x14ac:dyDescent="0.25">
      <c r="A444" s="242"/>
      <c r="B444" s="242"/>
      <c r="C444" s="242"/>
      <c r="D444" s="242"/>
      <c r="E444" s="242"/>
      <c r="F444" s="242"/>
      <c r="G444" s="242"/>
      <c r="H444" s="242"/>
      <c r="I444" s="242"/>
      <c r="J444" s="242"/>
      <c r="K444" s="242"/>
      <c r="L444" s="242"/>
      <c r="M444" s="242"/>
    </row>
    <row r="445" spans="1:13" x14ac:dyDescent="0.25">
      <c r="A445" s="242"/>
      <c r="B445" s="242"/>
      <c r="C445" s="242"/>
      <c r="D445" s="242"/>
      <c r="E445" s="242"/>
      <c r="F445" s="242"/>
      <c r="G445" s="242"/>
      <c r="H445" s="242"/>
      <c r="I445" s="242"/>
      <c r="J445" s="242"/>
      <c r="K445" s="242"/>
      <c r="L445" s="242"/>
      <c r="M445" s="242"/>
    </row>
    <row r="446" spans="1:13" x14ac:dyDescent="0.25">
      <c r="A446" s="242"/>
      <c r="B446" s="242"/>
      <c r="C446" s="242"/>
      <c r="D446" s="242"/>
      <c r="E446" s="242"/>
      <c r="F446" s="242"/>
      <c r="G446" s="242"/>
      <c r="H446" s="242"/>
      <c r="I446" s="242"/>
      <c r="J446" s="242"/>
      <c r="K446" s="242"/>
      <c r="L446" s="242"/>
      <c r="M446" s="242"/>
    </row>
    <row r="447" spans="1:13" x14ac:dyDescent="0.25">
      <c r="A447" s="242"/>
      <c r="B447" s="242"/>
      <c r="C447" s="242"/>
      <c r="D447" s="242"/>
      <c r="E447" s="242"/>
      <c r="F447" s="242"/>
      <c r="G447" s="242"/>
      <c r="H447" s="242"/>
      <c r="I447" s="242"/>
      <c r="J447" s="242"/>
      <c r="K447" s="242"/>
      <c r="L447" s="242"/>
      <c r="M447" s="242"/>
    </row>
    <row r="448" spans="1:13" x14ac:dyDescent="0.25">
      <c r="A448" s="242"/>
      <c r="B448" s="242"/>
      <c r="C448" s="242"/>
      <c r="D448" s="242"/>
      <c r="E448" s="242"/>
      <c r="F448" s="242"/>
      <c r="G448" s="242"/>
      <c r="H448" s="242"/>
      <c r="I448" s="242"/>
      <c r="J448" s="242"/>
      <c r="K448" s="242"/>
      <c r="L448" s="242"/>
      <c r="M448" s="242"/>
    </row>
    <row r="449" spans="1:13" x14ac:dyDescent="0.25">
      <c r="A449" s="242"/>
      <c r="B449" s="242"/>
      <c r="C449" s="242"/>
      <c r="D449" s="242"/>
      <c r="E449" s="242"/>
      <c r="F449" s="242"/>
      <c r="G449" s="242"/>
      <c r="H449" s="242"/>
      <c r="I449" s="242"/>
      <c r="J449" s="242"/>
      <c r="K449" s="242"/>
      <c r="L449" s="242"/>
      <c r="M449" s="242"/>
    </row>
    <row r="450" spans="1:13" x14ac:dyDescent="0.25">
      <c r="A450" s="242"/>
      <c r="B450" s="242"/>
      <c r="C450" s="242"/>
      <c r="D450" s="242"/>
      <c r="E450" s="242"/>
      <c r="F450" s="242"/>
      <c r="G450" s="242"/>
      <c r="H450" s="242"/>
      <c r="I450" s="242"/>
      <c r="J450" s="242"/>
      <c r="K450" s="242"/>
      <c r="L450" s="242"/>
      <c r="M450" s="242"/>
    </row>
    <row r="451" spans="1:13" x14ac:dyDescent="0.25">
      <c r="A451" s="242"/>
      <c r="B451" s="242"/>
      <c r="C451" s="242"/>
      <c r="D451" s="242"/>
      <c r="E451" s="242"/>
      <c r="F451" s="242"/>
      <c r="G451" s="242"/>
      <c r="H451" s="242"/>
      <c r="I451" s="242"/>
      <c r="J451" s="242"/>
      <c r="K451" s="242"/>
      <c r="L451" s="242"/>
      <c r="M451" s="242"/>
    </row>
    <row r="452" spans="1:13" x14ac:dyDescent="0.25">
      <c r="A452" s="242"/>
      <c r="B452" s="242"/>
      <c r="C452" s="242"/>
      <c r="D452" s="242"/>
      <c r="E452" s="242"/>
      <c r="F452" s="242"/>
      <c r="G452" s="242"/>
      <c r="H452" s="242"/>
      <c r="I452" s="242"/>
      <c r="J452" s="242"/>
      <c r="K452" s="242"/>
      <c r="L452" s="242"/>
      <c r="M452" s="242"/>
    </row>
    <row r="453" spans="1:13" x14ac:dyDescent="0.25">
      <c r="A453" s="242"/>
      <c r="B453" s="242"/>
      <c r="C453" s="242"/>
      <c r="D453" s="242"/>
      <c r="E453" s="242"/>
      <c r="F453" s="242"/>
      <c r="G453" s="242"/>
      <c r="H453" s="242"/>
      <c r="I453" s="242"/>
      <c r="J453" s="242"/>
      <c r="K453" s="242"/>
      <c r="L453" s="242"/>
      <c r="M453" s="242"/>
    </row>
    <row r="454" spans="1:13" x14ac:dyDescent="0.25">
      <c r="A454" s="242"/>
      <c r="B454" s="242"/>
      <c r="C454" s="242"/>
      <c r="D454" s="242"/>
      <c r="E454" s="242"/>
      <c r="F454" s="242"/>
      <c r="G454" s="242"/>
      <c r="H454" s="242"/>
      <c r="I454" s="242"/>
      <c r="J454" s="242"/>
      <c r="K454" s="242"/>
      <c r="L454" s="242"/>
      <c r="M454" s="242"/>
    </row>
    <row r="455" spans="1:13" x14ac:dyDescent="0.25">
      <c r="A455" s="242"/>
      <c r="B455" s="242"/>
      <c r="C455" s="242"/>
      <c r="D455" s="242"/>
      <c r="E455" s="242"/>
      <c r="F455" s="242"/>
      <c r="G455" s="242"/>
      <c r="H455" s="242"/>
      <c r="I455" s="242"/>
      <c r="J455" s="242"/>
      <c r="K455" s="242"/>
      <c r="L455" s="242"/>
      <c r="M455" s="242"/>
    </row>
    <row r="456" spans="1:13" x14ac:dyDescent="0.25">
      <c r="A456" s="242"/>
      <c r="B456" s="242"/>
      <c r="C456" s="242"/>
      <c r="D456" s="242"/>
      <c r="E456" s="242"/>
      <c r="F456" s="242"/>
      <c r="G456" s="242"/>
      <c r="H456" s="242"/>
      <c r="I456" s="242"/>
      <c r="J456" s="242"/>
      <c r="K456" s="242"/>
      <c r="L456" s="242"/>
      <c r="M456" s="242"/>
    </row>
    <row r="457" spans="1:13" x14ac:dyDescent="0.25">
      <c r="A457" s="242"/>
      <c r="B457" s="242"/>
      <c r="C457" s="242"/>
      <c r="D457" s="242"/>
      <c r="E457" s="242"/>
      <c r="F457" s="242"/>
      <c r="G457" s="242"/>
      <c r="H457" s="242"/>
      <c r="I457" s="242"/>
      <c r="J457" s="242"/>
      <c r="K457" s="242"/>
      <c r="L457" s="242"/>
      <c r="M457" s="242"/>
    </row>
    <row r="458" spans="1:13" x14ac:dyDescent="0.25">
      <c r="A458" s="242"/>
      <c r="B458" s="242"/>
      <c r="C458" s="242"/>
      <c r="D458" s="242"/>
      <c r="E458" s="242"/>
      <c r="F458" s="242"/>
      <c r="G458" s="242"/>
      <c r="H458" s="242"/>
      <c r="I458" s="242"/>
      <c r="J458" s="242"/>
      <c r="K458" s="242"/>
      <c r="L458" s="242"/>
      <c r="M458" s="242"/>
    </row>
    <row r="459" spans="1:13" x14ac:dyDescent="0.25">
      <c r="A459" s="242"/>
      <c r="B459" s="242"/>
      <c r="C459" s="242"/>
      <c r="D459" s="242"/>
      <c r="E459" s="242"/>
      <c r="F459" s="242"/>
      <c r="G459" s="242"/>
      <c r="H459" s="242"/>
      <c r="I459" s="242"/>
      <c r="J459" s="242"/>
      <c r="K459" s="242"/>
      <c r="L459" s="242"/>
      <c r="M459" s="242"/>
    </row>
    <row r="460" spans="1:13" x14ac:dyDescent="0.25">
      <c r="A460" s="242"/>
      <c r="B460" s="242"/>
      <c r="C460" s="242"/>
      <c r="D460" s="242"/>
      <c r="E460" s="242"/>
      <c r="F460" s="242"/>
      <c r="G460" s="242"/>
      <c r="H460" s="242"/>
      <c r="I460" s="242"/>
      <c r="J460" s="242"/>
      <c r="K460" s="242"/>
      <c r="L460" s="242"/>
      <c r="M460" s="242"/>
    </row>
    <row r="461" spans="1:13" x14ac:dyDescent="0.25">
      <c r="A461" s="242"/>
      <c r="B461" s="242"/>
      <c r="C461" s="242"/>
      <c r="D461" s="242"/>
      <c r="E461" s="242"/>
      <c r="F461" s="242"/>
      <c r="G461" s="242"/>
      <c r="H461" s="242"/>
      <c r="I461" s="242"/>
      <c r="J461" s="242"/>
      <c r="K461" s="242"/>
      <c r="L461" s="242"/>
      <c r="M461" s="242"/>
    </row>
    <row r="462" spans="1:13" x14ac:dyDescent="0.25">
      <c r="A462" s="242"/>
      <c r="B462" s="242"/>
      <c r="C462" s="242"/>
      <c r="D462" s="242"/>
      <c r="E462" s="242"/>
      <c r="F462" s="242"/>
      <c r="G462" s="242"/>
      <c r="H462" s="242"/>
      <c r="I462" s="242"/>
      <c r="J462" s="242"/>
      <c r="K462" s="242"/>
      <c r="L462" s="242"/>
      <c r="M462" s="242"/>
    </row>
    <row r="463" spans="1:13" x14ac:dyDescent="0.25">
      <c r="A463" s="242"/>
      <c r="B463" s="242"/>
      <c r="C463" s="242"/>
      <c r="D463" s="242"/>
      <c r="E463" s="242"/>
      <c r="F463" s="242"/>
      <c r="G463" s="242"/>
      <c r="H463" s="242"/>
      <c r="I463" s="242"/>
      <c r="J463" s="242"/>
      <c r="K463" s="242"/>
      <c r="L463" s="242"/>
      <c r="M463" s="242"/>
    </row>
    <row r="464" spans="1:13" x14ac:dyDescent="0.25">
      <c r="A464" s="242"/>
      <c r="B464" s="242"/>
      <c r="C464" s="242"/>
      <c r="D464" s="242"/>
      <c r="E464" s="242"/>
      <c r="F464" s="242"/>
      <c r="G464" s="242"/>
      <c r="H464" s="242"/>
      <c r="I464" s="242"/>
      <c r="J464" s="242"/>
      <c r="K464" s="242"/>
      <c r="L464" s="242"/>
      <c r="M464" s="242"/>
    </row>
    <row r="465" spans="1:13" x14ac:dyDescent="0.25">
      <c r="A465" s="242"/>
      <c r="B465" s="242"/>
      <c r="C465" s="242"/>
      <c r="D465" s="242"/>
      <c r="E465" s="242"/>
      <c r="F465" s="242"/>
      <c r="G465" s="242"/>
      <c r="H465" s="242"/>
      <c r="I465" s="242"/>
      <c r="J465" s="242"/>
      <c r="K465" s="242"/>
      <c r="L465" s="242"/>
      <c r="M465" s="242"/>
    </row>
    <row r="466" spans="1:13" x14ac:dyDescent="0.25">
      <c r="A466" s="242"/>
      <c r="B466" s="242"/>
      <c r="C466" s="242"/>
      <c r="D466" s="242"/>
      <c r="E466" s="242"/>
      <c r="F466" s="242"/>
      <c r="G466" s="242"/>
      <c r="H466" s="242"/>
      <c r="I466" s="242"/>
      <c r="J466" s="242"/>
      <c r="K466" s="242"/>
      <c r="L466" s="242"/>
      <c r="M466" s="242"/>
    </row>
    <row r="467" spans="1:13" x14ac:dyDescent="0.25">
      <c r="A467" s="242"/>
      <c r="B467" s="242"/>
      <c r="C467" s="242"/>
      <c r="D467" s="242"/>
      <c r="E467" s="242"/>
      <c r="F467" s="242"/>
      <c r="G467" s="242"/>
      <c r="H467" s="242"/>
      <c r="I467" s="242"/>
      <c r="J467" s="242"/>
      <c r="K467" s="242"/>
      <c r="L467" s="242"/>
      <c r="M467" s="242"/>
    </row>
    <row r="468" spans="1:13" x14ac:dyDescent="0.25">
      <c r="A468" s="242"/>
      <c r="B468" s="242"/>
      <c r="C468" s="242"/>
      <c r="D468" s="242"/>
      <c r="E468" s="242"/>
      <c r="F468" s="242"/>
      <c r="G468" s="242"/>
      <c r="H468" s="242"/>
      <c r="I468" s="242"/>
      <c r="J468" s="242"/>
      <c r="K468" s="242"/>
      <c r="L468" s="242"/>
      <c r="M468" s="242"/>
    </row>
    <row r="469" spans="1:13" x14ac:dyDescent="0.25">
      <c r="A469" s="242"/>
      <c r="B469" s="242"/>
      <c r="C469" s="242"/>
      <c r="D469" s="242"/>
      <c r="E469" s="242"/>
      <c r="F469" s="242"/>
      <c r="G469" s="242"/>
      <c r="H469" s="242"/>
      <c r="I469" s="242"/>
      <c r="J469" s="242"/>
      <c r="K469" s="242"/>
      <c r="L469" s="242"/>
      <c r="M469" s="242"/>
    </row>
    <row r="470" spans="1:13" x14ac:dyDescent="0.25">
      <c r="A470" s="242"/>
      <c r="B470" s="242"/>
      <c r="C470" s="242"/>
      <c r="D470" s="242"/>
      <c r="E470" s="242"/>
      <c r="F470" s="242"/>
      <c r="G470" s="242"/>
      <c r="H470" s="242"/>
      <c r="I470" s="242"/>
      <c r="J470" s="242"/>
      <c r="K470" s="242"/>
      <c r="L470" s="242"/>
      <c r="M470" s="242"/>
    </row>
    <row r="471" spans="1:13" x14ac:dyDescent="0.25">
      <c r="A471" s="242"/>
      <c r="B471" s="242"/>
      <c r="C471" s="242"/>
      <c r="D471" s="242"/>
      <c r="E471" s="242"/>
      <c r="F471" s="242"/>
      <c r="G471" s="242"/>
      <c r="H471" s="242"/>
      <c r="I471" s="242"/>
      <c r="J471" s="242"/>
      <c r="K471" s="242"/>
      <c r="L471" s="242"/>
      <c r="M471" s="242"/>
    </row>
    <row r="472" spans="1:13" x14ac:dyDescent="0.25">
      <c r="A472" s="242"/>
      <c r="B472" s="242"/>
      <c r="C472" s="242"/>
      <c r="D472" s="242"/>
      <c r="E472" s="242"/>
      <c r="F472" s="242"/>
      <c r="G472" s="242"/>
      <c r="H472" s="242"/>
      <c r="I472" s="242"/>
      <c r="J472" s="242"/>
      <c r="K472" s="242"/>
      <c r="L472" s="242"/>
      <c r="M472" s="242"/>
    </row>
    <row r="473" spans="1:13" x14ac:dyDescent="0.25">
      <c r="A473" s="242"/>
      <c r="B473" s="242"/>
      <c r="C473" s="242"/>
      <c r="D473" s="242"/>
      <c r="E473" s="242"/>
      <c r="F473" s="242"/>
      <c r="G473" s="242"/>
      <c r="H473" s="242"/>
      <c r="I473" s="242"/>
      <c r="J473" s="242"/>
      <c r="K473" s="242"/>
      <c r="L473" s="242"/>
      <c r="M473" s="242"/>
    </row>
    <row r="474" spans="1:13" x14ac:dyDescent="0.25">
      <c r="A474" s="242"/>
      <c r="B474" s="242"/>
      <c r="C474" s="242"/>
      <c r="D474" s="242"/>
      <c r="E474" s="242"/>
      <c r="F474" s="242"/>
      <c r="G474" s="242"/>
      <c r="H474" s="242"/>
      <c r="I474" s="242"/>
      <c r="J474" s="242"/>
      <c r="K474" s="242"/>
      <c r="L474" s="242"/>
      <c r="M474" s="242"/>
    </row>
    <row r="475" spans="1:13" x14ac:dyDescent="0.25">
      <c r="A475" s="242"/>
      <c r="B475" s="242"/>
      <c r="C475" s="242"/>
      <c r="D475" s="242"/>
      <c r="E475" s="242"/>
      <c r="F475" s="242"/>
      <c r="G475" s="242"/>
      <c r="H475" s="242"/>
      <c r="I475" s="242"/>
      <c r="J475" s="242"/>
      <c r="K475" s="242"/>
      <c r="L475" s="242"/>
      <c r="M475" s="242"/>
    </row>
    <row r="476" spans="1:13" x14ac:dyDescent="0.25">
      <c r="A476" s="242"/>
      <c r="B476" s="242"/>
      <c r="C476" s="242"/>
      <c r="D476" s="242"/>
      <c r="E476" s="242"/>
      <c r="F476" s="242"/>
      <c r="G476" s="242"/>
      <c r="H476" s="242"/>
      <c r="I476" s="242"/>
      <c r="J476" s="242"/>
      <c r="K476" s="242"/>
      <c r="L476" s="242"/>
      <c r="M476" s="242"/>
    </row>
    <row r="477" spans="1:13" x14ac:dyDescent="0.25">
      <c r="A477" s="242"/>
      <c r="B477" s="242"/>
      <c r="C477" s="242"/>
      <c r="D477" s="242"/>
      <c r="E477" s="242"/>
      <c r="F477" s="242"/>
      <c r="G477" s="242"/>
      <c r="H477" s="242"/>
      <c r="I477" s="242"/>
      <c r="J477" s="242"/>
      <c r="K477" s="242"/>
      <c r="L477" s="242"/>
      <c r="M477" s="242"/>
    </row>
    <row r="478" spans="1:13" x14ac:dyDescent="0.25">
      <c r="A478" s="242"/>
      <c r="B478" s="242"/>
      <c r="C478" s="242"/>
      <c r="D478" s="242"/>
      <c r="E478" s="242"/>
      <c r="F478" s="242"/>
      <c r="G478" s="242"/>
      <c r="H478" s="242"/>
      <c r="I478" s="242"/>
      <c r="J478" s="242"/>
      <c r="K478" s="242"/>
      <c r="L478" s="242"/>
      <c r="M478" s="242"/>
    </row>
    <row r="479" spans="1:13" x14ac:dyDescent="0.25">
      <c r="A479" s="242"/>
      <c r="B479" s="242"/>
      <c r="C479" s="242"/>
      <c r="D479" s="242"/>
      <c r="E479" s="242"/>
      <c r="F479" s="242"/>
      <c r="G479" s="242"/>
      <c r="H479" s="242"/>
      <c r="I479" s="242"/>
      <c r="J479" s="242"/>
      <c r="K479" s="242"/>
      <c r="L479" s="242"/>
      <c r="M479" s="242"/>
    </row>
    <row r="480" spans="1:13" x14ac:dyDescent="0.25">
      <c r="A480" s="242"/>
      <c r="B480" s="242"/>
      <c r="C480" s="242"/>
      <c r="D480" s="242"/>
      <c r="E480" s="242"/>
      <c r="F480" s="242"/>
      <c r="G480" s="242"/>
      <c r="H480" s="242"/>
      <c r="I480" s="242"/>
      <c r="J480" s="242"/>
      <c r="K480" s="242"/>
      <c r="L480" s="242"/>
      <c r="M480" s="242"/>
    </row>
    <row r="481" spans="1:13" x14ac:dyDescent="0.25">
      <c r="A481" s="242"/>
      <c r="B481" s="242"/>
      <c r="C481" s="242"/>
      <c r="D481" s="242"/>
      <c r="E481" s="242"/>
      <c r="F481" s="242"/>
      <c r="G481" s="242"/>
      <c r="H481" s="242"/>
      <c r="I481" s="242"/>
      <c r="J481" s="242"/>
      <c r="K481" s="242"/>
      <c r="L481" s="242"/>
      <c r="M481" s="242"/>
    </row>
    <row r="482" spans="1:13" x14ac:dyDescent="0.25">
      <c r="A482" s="242"/>
      <c r="B482" s="242"/>
      <c r="C482" s="242"/>
      <c r="D482" s="242"/>
      <c r="E482" s="242"/>
      <c r="F482" s="242"/>
      <c r="G482" s="242"/>
      <c r="H482" s="242"/>
      <c r="I482" s="242"/>
      <c r="J482" s="242"/>
      <c r="K482" s="242"/>
      <c r="L482" s="242"/>
      <c r="M482" s="242"/>
    </row>
    <row r="483" spans="1:13" x14ac:dyDescent="0.25">
      <c r="A483" s="242"/>
      <c r="B483" s="242"/>
      <c r="C483" s="242"/>
      <c r="D483" s="242"/>
      <c r="E483" s="242"/>
      <c r="F483" s="242"/>
      <c r="G483" s="242"/>
      <c r="H483" s="242"/>
      <c r="I483" s="242"/>
      <c r="J483" s="242"/>
      <c r="K483" s="242"/>
      <c r="L483" s="242"/>
      <c r="M483" s="242"/>
    </row>
    <row r="484" spans="1:13" x14ac:dyDescent="0.25">
      <c r="A484" s="242"/>
      <c r="B484" s="242"/>
      <c r="C484" s="242"/>
      <c r="D484" s="242"/>
      <c r="E484" s="242"/>
      <c r="F484" s="242"/>
      <c r="G484" s="242"/>
      <c r="H484" s="242"/>
      <c r="I484" s="242"/>
      <c r="J484" s="242"/>
      <c r="K484" s="242"/>
      <c r="L484" s="242"/>
      <c r="M484" s="242"/>
    </row>
    <row r="485" spans="1:13" x14ac:dyDescent="0.25">
      <c r="A485" s="242"/>
      <c r="B485" s="242"/>
      <c r="C485" s="242"/>
      <c r="D485" s="242"/>
      <c r="E485" s="242"/>
      <c r="F485" s="242"/>
      <c r="G485" s="242"/>
      <c r="H485" s="242"/>
      <c r="I485" s="242"/>
      <c r="J485" s="242"/>
      <c r="K485" s="242"/>
      <c r="L485" s="242"/>
      <c r="M485" s="242"/>
    </row>
    <row r="486" spans="1:13" x14ac:dyDescent="0.25">
      <c r="A486" s="242"/>
      <c r="B486" s="242"/>
      <c r="C486" s="242"/>
      <c r="D486" s="242"/>
      <c r="E486" s="242"/>
      <c r="F486" s="242"/>
      <c r="G486" s="242"/>
      <c r="H486" s="242"/>
      <c r="I486" s="242"/>
      <c r="J486" s="242"/>
      <c r="K486" s="242"/>
      <c r="L486" s="242"/>
      <c r="M486" s="242"/>
    </row>
    <row r="487" spans="1:13" x14ac:dyDescent="0.25">
      <c r="A487" s="242"/>
      <c r="B487" s="242"/>
      <c r="C487" s="242"/>
      <c r="D487" s="242"/>
      <c r="E487" s="242"/>
      <c r="F487" s="242"/>
      <c r="G487" s="242"/>
      <c r="H487" s="242"/>
      <c r="I487" s="242"/>
      <c r="J487" s="242"/>
      <c r="K487" s="242"/>
      <c r="L487" s="242"/>
      <c r="M487" s="242"/>
    </row>
    <row r="488" spans="1:13" x14ac:dyDescent="0.25">
      <c r="A488" s="242"/>
      <c r="B488" s="242"/>
      <c r="C488" s="242"/>
      <c r="D488" s="242"/>
      <c r="E488" s="242"/>
      <c r="F488" s="242"/>
      <c r="G488" s="242"/>
      <c r="H488" s="242"/>
      <c r="I488" s="242"/>
      <c r="J488" s="242"/>
      <c r="K488" s="242"/>
      <c r="L488" s="242"/>
      <c r="M488" s="242"/>
    </row>
    <row r="489" spans="1:13" x14ac:dyDescent="0.25">
      <c r="A489" s="242"/>
      <c r="B489" s="242"/>
      <c r="C489" s="242"/>
      <c r="D489" s="242"/>
      <c r="E489" s="242"/>
      <c r="F489" s="242"/>
      <c r="G489" s="242"/>
      <c r="H489" s="242"/>
      <c r="I489" s="242"/>
      <c r="J489" s="242"/>
      <c r="K489" s="242"/>
      <c r="L489" s="242"/>
      <c r="M489" s="242"/>
    </row>
    <row r="490" spans="1:13" x14ac:dyDescent="0.25">
      <c r="A490" s="242"/>
      <c r="B490" s="242"/>
      <c r="C490" s="242"/>
      <c r="D490" s="242"/>
      <c r="E490" s="242"/>
      <c r="F490" s="242"/>
      <c r="G490" s="242"/>
      <c r="H490" s="242"/>
      <c r="I490" s="242"/>
      <c r="J490" s="242"/>
      <c r="K490" s="242"/>
      <c r="L490" s="242"/>
      <c r="M490" s="242"/>
    </row>
    <row r="491" spans="1:13" x14ac:dyDescent="0.25">
      <c r="A491" s="242"/>
      <c r="B491" s="242"/>
      <c r="C491" s="242"/>
      <c r="D491" s="242"/>
      <c r="E491" s="242"/>
      <c r="F491" s="242"/>
      <c r="G491" s="242"/>
      <c r="H491" s="242"/>
      <c r="I491" s="242"/>
      <c r="J491" s="242"/>
      <c r="K491" s="242"/>
      <c r="L491" s="242"/>
      <c r="M491" s="242"/>
    </row>
    <row r="492" spans="1:13" x14ac:dyDescent="0.25">
      <c r="A492" s="242"/>
      <c r="B492" s="242"/>
      <c r="C492" s="242"/>
      <c r="D492" s="242"/>
      <c r="E492" s="242"/>
      <c r="F492" s="242"/>
      <c r="G492" s="242"/>
      <c r="H492" s="242"/>
      <c r="I492" s="242"/>
      <c r="J492" s="242"/>
      <c r="K492" s="242"/>
      <c r="L492" s="242"/>
      <c r="M492" s="242"/>
    </row>
    <row r="493" spans="1:13" x14ac:dyDescent="0.25">
      <c r="A493" s="242"/>
      <c r="B493" s="242"/>
      <c r="C493" s="242"/>
      <c r="D493" s="242"/>
      <c r="E493" s="242"/>
      <c r="F493" s="242"/>
      <c r="G493" s="242"/>
      <c r="H493" s="242"/>
      <c r="I493" s="242"/>
      <c r="J493" s="242"/>
      <c r="K493" s="242"/>
      <c r="L493" s="242"/>
      <c r="M493" s="242"/>
    </row>
    <row r="494" spans="1:13" x14ac:dyDescent="0.25">
      <c r="A494" s="242"/>
      <c r="B494" s="242"/>
      <c r="C494" s="242"/>
      <c r="D494" s="242"/>
      <c r="E494" s="242"/>
      <c r="F494" s="242"/>
      <c r="G494" s="242"/>
      <c r="H494" s="242"/>
      <c r="I494" s="242"/>
      <c r="J494" s="242"/>
      <c r="K494" s="242"/>
      <c r="L494" s="242"/>
      <c r="M494" s="242"/>
    </row>
    <row r="495" spans="1:13" x14ac:dyDescent="0.25">
      <c r="A495" s="242"/>
      <c r="B495" s="242"/>
      <c r="C495" s="242"/>
      <c r="D495" s="242"/>
      <c r="E495" s="242"/>
      <c r="F495" s="242"/>
      <c r="G495" s="242"/>
      <c r="H495" s="242"/>
      <c r="I495" s="242"/>
      <c r="J495" s="242"/>
      <c r="K495" s="242"/>
      <c r="L495" s="242"/>
      <c r="M495" s="242"/>
    </row>
    <row r="496" spans="1:13" x14ac:dyDescent="0.25">
      <c r="A496" s="242"/>
      <c r="B496" s="242"/>
      <c r="C496" s="242"/>
      <c r="D496" s="242"/>
      <c r="E496" s="242"/>
      <c r="F496" s="242"/>
      <c r="G496" s="242"/>
      <c r="H496" s="242"/>
      <c r="I496" s="242"/>
      <c r="J496" s="242"/>
      <c r="K496" s="242"/>
      <c r="L496" s="242"/>
      <c r="M496" s="242"/>
    </row>
    <row r="497" spans="1:13" x14ac:dyDescent="0.25">
      <c r="A497" s="242"/>
      <c r="B497" s="242"/>
      <c r="C497" s="242"/>
      <c r="D497" s="242"/>
      <c r="E497" s="242"/>
      <c r="F497" s="242"/>
      <c r="G497" s="242"/>
      <c r="H497" s="242"/>
      <c r="I497" s="242"/>
      <c r="J497" s="242"/>
      <c r="K497" s="242"/>
      <c r="L497" s="242"/>
      <c r="M497" s="242"/>
    </row>
    <row r="498" spans="1:13" x14ac:dyDescent="0.25">
      <c r="A498" s="242"/>
      <c r="B498" s="242"/>
      <c r="C498" s="242"/>
      <c r="D498" s="242"/>
      <c r="E498" s="242"/>
      <c r="F498" s="242"/>
      <c r="G498" s="242"/>
      <c r="H498" s="242"/>
      <c r="I498" s="242"/>
      <c r="J498" s="242"/>
      <c r="K498" s="242"/>
      <c r="L498" s="242"/>
      <c r="M498" s="242"/>
    </row>
    <row r="499" spans="1:13" x14ac:dyDescent="0.25">
      <c r="A499" s="242"/>
      <c r="B499" s="242"/>
      <c r="C499" s="242"/>
      <c r="D499" s="242"/>
      <c r="E499" s="242"/>
      <c r="F499" s="242"/>
      <c r="G499" s="242"/>
      <c r="H499" s="242"/>
      <c r="I499" s="242"/>
      <c r="J499" s="242"/>
      <c r="K499" s="242"/>
      <c r="L499" s="242"/>
      <c r="M499" s="242"/>
    </row>
    <row r="500" spans="1:13" x14ac:dyDescent="0.25">
      <c r="A500" s="242"/>
      <c r="B500" s="242"/>
      <c r="C500" s="242"/>
      <c r="D500" s="242"/>
      <c r="E500" s="242"/>
      <c r="F500" s="242"/>
      <c r="G500" s="242"/>
      <c r="H500" s="242"/>
      <c r="I500" s="242"/>
      <c r="J500" s="242"/>
      <c r="K500" s="242"/>
      <c r="L500" s="242"/>
      <c r="M500" s="242"/>
    </row>
    <row r="501" spans="1:13" x14ac:dyDescent="0.25">
      <c r="A501" s="242"/>
      <c r="B501" s="242"/>
      <c r="C501" s="242"/>
      <c r="D501" s="242"/>
      <c r="E501" s="242"/>
      <c r="F501" s="242"/>
      <c r="G501" s="242"/>
      <c r="H501" s="242"/>
      <c r="I501" s="242"/>
      <c r="J501" s="242"/>
      <c r="K501" s="242"/>
      <c r="L501" s="242"/>
      <c r="M501" s="242"/>
    </row>
    <row r="502" spans="1:13" x14ac:dyDescent="0.25">
      <c r="A502" s="242"/>
      <c r="B502" s="242"/>
      <c r="C502" s="242"/>
      <c r="D502" s="242"/>
      <c r="E502" s="242"/>
      <c r="F502" s="242"/>
      <c r="G502" s="242"/>
      <c r="H502" s="242"/>
      <c r="I502" s="242"/>
      <c r="J502" s="242"/>
      <c r="K502" s="242"/>
      <c r="L502" s="242"/>
      <c r="M502" s="242"/>
    </row>
    <row r="503" spans="1:13" x14ac:dyDescent="0.25">
      <c r="A503" s="242"/>
      <c r="B503" s="242"/>
      <c r="C503" s="242"/>
      <c r="D503" s="242"/>
      <c r="E503" s="242"/>
      <c r="F503" s="242"/>
      <c r="G503" s="242"/>
      <c r="H503" s="242"/>
      <c r="I503" s="242"/>
      <c r="J503" s="242"/>
      <c r="K503" s="242"/>
      <c r="L503" s="242"/>
      <c r="M503" s="242"/>
    </row>
    <row r="504" spans="1:13" x14ac:dyDescent="0.25">
      <c r="A504" s="242"/>
      <c r="B504" s="242"/>
      <c r="C504" s="242"/>
      <c r="D504" s="242"/>
      <c r="E504" s="242"/>
      <c r="F504" s="242"/>
      <c r="G504" s="242"/>
      <c r="H504" s="242"/>
      <c r="I504" s="242"/>
      <c r="J504" s="242"/>
      <c r="K504" s="242"/>
      <c r="L504" s="242"/>
      <c r="M504" s="242"/>
    </row>
    <row r="505" spans="1:13" x14ac:dyDescent="0.25">
      <c r="A505" s="242"/>
      <c r="B505" s="242"/>
      <c r="C505" s="242"/>
      <c r="D505" s="242"/>
      <c r="E505" s="242"/>
      <c r="F505" s="242"/>
      <c r="G505" s="242"/>
      <c r="H505" s="242"/>
      <c r="I505" s="242"/>
      <c r="J505" s="242"/>
      <c r="K505" s="242"/>
      <c r="L505" s="242"/>
      <c r="M505" s="242"/>
    </row>
    <row r="506" spans="1:13" x14ac:dyDescent="0.25">
      <c r="A506" s="242"/>
      <c r="B506" s="242"/>
      <c r="C506" s="242"/>
      <c r="D506" s="242"/>
      <c r="E506" s="242"/>
      <c r="F506" s="242"/>
      <c r="G506" s="242"/>
      <c r="H506" s="242"/>
      <c r="I506" s="242"/>
      <c r="J506" s="242"/>
      <c r="K506" s="242"/>
      <c r="L506" s="242"/>
      <c r="M506" s="242"/>
    </row>
    <row r="507" spans="1:13" x14ac:dyDescent="0.25">
      <c r="A507" s="242"/>
      <c r="B507" s="242"/>
      <c r="C507" s="242"/>
      <c r="D507" s="242"/>
      <c r="E507" s="242"/>
      <c r="F507" s="242"/>
      <c r="G507" s="242"/>
      <c r="H507" s="242"/>
      <c r="I507" s="242"/>
      <c r="J507" s="242"/>
      <c r="K507" s="242"/>
      <c r="L507" s="242"/>
      <c r="M507" s="242"/>
    </row>
    <row r="508" spans="1:13" x14ac:dyDescent="0.25">
      <c r="A508" s="242"/>
      <c r="B508" s="242"/>
      <c r="C508" s="242"/>
      <c r="D508" s="242"/>
      <c r="E508" s="242"/>
      <c r="F508" s="242"/>
      <c r="G508" s="242"/>
      <c r="H508" s="242"/>
      <c r="I508" s="242"/>
      <c r="J508" s="242"/>
      <c r="K508" s="242"/>
      <c r="L508" s="242"/>
      <c r="M508" s="242"/>
    </row>
    <row r="509" spans="1:13" x14ac:dyDescent="0.25">
      <c r="A509" s="242"/>
      <c r="B509" s="242"/>
      <c r="C509" s="242"/>
      <c r="D509" s="242"/>
      <c r="E509" s="242"/>
      <c r="F509" s="242"/>
      <c r="G509" s="242"/>
      <c r="H509" s="242"/>
      <c r="I509" s="242"/>
      <c r="J509" s="242"/>
      <c r="K509" s="242"/>
      <c r="L509" s="242"/>
      <c r="M509" s="242"/>
    </row>
    <row r="510" spans="1:13" x14ac:dyDescent="0.25">
      <c r="A510" s="242"/>
      <c r="B510" s="242"/>
      <c r="C510" s="242"/>
      <c r="D510" s="242"/>
      <c r="E510" s="242"/>
      <c r="F510" s="242"/>
      <c r="G510" s="242"/>
      <c r="H510" s="242"/>
      <c r="I510" s="242"/>
      <c r="J510" s="242"/>
      <c r="K510" s="242"/>
      <c r="L510" s="242"/>
      <c r="M510" s="242"/>
    </row>
    <row r="511" spans="1:13" x14ac:dyDescent="0.25">
      <c r="A511" s="242"/>
      <c r="B511" s="242"/>
      <c r="C511" s="242"/>
      <c r="D511" s="242"/>
      <c r="E511" s="242"/>
      <c r="F511" s="242"/>
      <c r="G511" s="242"/>
      <c r="H511" s="242"/>
      <c r="I511" s="242"/>
      <c r="J511" s="242"/>
      <c r="K511" s="242"/>
      <c r="L511" s="242"/>
      <c r="M511" s="242"/>
    </row>
    <row r="512" spans="1:13" x14ac:dyDescent="0.25">
      <c r="A512" s="242"/>
      <c r="B512" s="242"/>
      <c r="C512" s="242"/>
      <c r="D512" s="242"/>
      <c r="E512" s="242"/>
      <c r="F512" s="242"/>
      <c r="G512" s="242"/>
      <c r="H512" s="242"/>
      <c r="I512" s="242"/>
      <c r="J512" s="242"/>
      <c r="K512" s="242"/>
      <c r="L512" s="242"/>
      <c r="M512" s="242"/>
    </row>
    <row r="513" spans="1:13" x14ac:dyDescent="0.25">
      <c r="A513" s="242"/>
      <c r="B513" s="242"/>
      <c r="C513" s="242"/>
      <c r="D513" s="242"/>
      <c r="E513" s="242"/>
      <c r="F513" s="242"/>
      <c r="G513" s="242"/>
      <c r="H513" s="242"/>
      <c r="I513" s="242"/>
      <c r="J513" s="242"/>
      <c r="K513" s="242"/>
      <c r="L513" s="242"/>
      <c r="M513" s="242"/>
    </row>
    <row r="514" spans="1:13" x14ac:dyDescent="0.25">
      <c r="A514" s="242"/>
      <c r="B514" s="242"/>
      <c r="C514" s="242"/>
      <c r="D514" s="242"/>
      <c r="E514" s="242"/>
      <c r="F514" s="242"/>
      <c r="G514" s="242"/>
      <c r="H514" s="242"/>
      <c r="I514" s="242"/>
      <c r="J514" s="242"/>
      <c r="K514" s="242"/>
      <c r="L514" s="242"/>
      <c r="M514" s="242"/>
    </row>
    <row r="515" spans="1:13" x14ac:dyDescent="0.25">
      <c r="A515" s="242"/>
      <c r="B515" s="242"/>
      <c r="C515" s="242"/>
      <c r="D515" s="242"/>
      <c r="E515" s="242"/>
      <c r="F515" s="242"/>
      <c r="G515" s="242"/>
      <c r="H515" s="242"/>
      <c r="I515" s="242"/>
      <c r="J515" s="242"/>
      <c r="K515" s="242"/>
      <c r="L515" s="242"/>
      <c r="M515" s="242"/>
    </row>
    <row r="516" spans="1:13" x14ac:dyDescent="0.25">
      <c r="A516" s="242"/>
      <c r="B516" s="242"/>
      <c r="C516" s="242"/>
      <c r="D516" s="242"/>
      <c r="E516" s="242"/>
      <c r="F516" s="242"/>
      <c r="G516" s="242"/>
      <c r="H516" s="242"/>
      <c r="I516" s="242"/>
      <c r="J516" s="242"/>
      <c r="K516" s="242"/>
      <c r="L516" s="242"/>
      <c r="M516" s="242"/>
    </row>
    <row r="517" spans="1:13" x14ac:dyDescent="0.25">
      <c r="A517" s="242"/>
      <c r="B517" s="242"/>
      <c r="C517" s="242"/>
      <c r="D517" s="242"/>
      <c r="E517" s="242"/>
      <c r="F517" s="242"/>
      <c r="G517" s="242"/>
      <c r="H517" s="242"/>
      <c r="I517" s="242"/>
      <c r="J517" s="242"/>
      <c r="K517" s="242"/>
      <c r="L517" s="242"/>
      <c r="M517" s="242"/>
    </row>
    <row r="518" spans="1:13" x14ac:dyDescent="0.25">
      <c r="A518" s="242"/>
      <c r="B518" s="242"/>
      <c r="C518" s="242"/>
      <c r="D518" s="242"/>
      <c r="E518" s="242"/>
      <c r="F518" s="242"/>
      <c r="G518" s="242"/>
      <c r="H518" s="242"/>
      <c r="I518" s="242"/>
      <c r="J518" s="242"/>
      <c r="K518" s="242"/>
      <c r="L518" s="242"/>
      <c r="M518" s="242"/>
    </row>
    <row r="519" spans="1:13" x14ac:dyDescent="0.25">
      <c r="A519" s="242"/>
      <c r="B519" s="242"/>
      <c r="C519" s="242"/>
      <c r="D519" s="242"/>
      <c r="E519" s="242"/>
      <c r="F519" s="242"/>
      <c r="G519" s="242"/>
      <c r="H519" s="242"/>
      <c r="I519" s="242"/>
      <c r="J519" s="242"/>
      <c r="K519" s="242"/>
      <c r="L519" s="242"/>
      <c r="M519" s="242"/>
    </row>
    <row r="520" spans="1:13" x14ac:dyDescent="0.25">
      <c r="A520" s="242"/>
      <c r="B520" s="242"/>
      <c r="C520" s="242"/>
      <c r="D520" s="242"/>
      <c r="E520" s="242"/>
      <c r="F520" s="242"/>
      <c r="G520" s="242"/>
      <c r="H520" s="242"/>
      <c r="I520" s="242"/>
      <c r="J520" s="242"/>
      <c r="K520" s="242"/>
      <c r="L520" s="242"/>
      <c r="M520" s="242"/>
    </row>
    <row r="521" spans="1:13" x14ac:dyDescent="0.25">
      <c r="A521" s="242"/>
      <c r="B521" s="242"/>
      <c r="C521" s="242"/>
      <c r="D521" s="242"/>
      <c r="E521" s="242"/>
      <c r="F521" s="242"/>
      <c r="G521" s="242"/>
      <c r="H521" s="242"/>
      <c r="I521" s="242"/>
      <c r="J521" s="242"/>
      <c r="K521" s="242"/>
      <c r="L521" s="242"/>
      <c r="M521" s="242"/>
    </row>
    <row r="522" spans="1:13" x14ac:dyDescent="0.25">
      <c r="A522" s="242"/>
      <c r="B522" s="242"/>
      <c r="C522" s="242"/>
      <c r="D522" s="242"/>
      <c r="E522" s="242"/>
      <c r="F522" s="242"/>
      <c r="G522" s="242"/>
      <c r="H522" s="242"/>
      <c r="I522" s="242"/>
      <c r="J522" s="242"/>
      <c r="K522" s="242"/>
      <c r="L522" s="242"/>
      <c r="M522" s="242"/>
    </row>
    <row r="523" spans="1:13" x14ac:dyDescent="0.25">
      <c r="A523" s="242"/>
      <c r="B523" s="242"/>
      <c r="C523" s="242"/>
      <c r="D523" s="242"/>
      <c r="E523" s="242"/>
      <c r="F523" s="242"/>
      <c r="G523" s="242"/>
      <c r="H523" s="242"/>
      <c r="I523" s="242"/>
      <c r="J523" s="242"/>
      <c r="K523" s="242"/>
      <c r="L523" s="242"/>
      <c r="M523" s="242"/>
    </row>
    <row r="524" spans="1:13" x14ac:dyDescent="0.25">
      <c r="A524" s="242"/>
      <c r="B524" s="242"/>
      <c r="C524" s="242"/>
      <c r="D524" s="242"/>
      <c r="E524" s="242"/>
      <c r="F524" s="242"/>
      <c r="G524" s="242"/>
      <c r="H524" s="242"/>
      <c r="I524" s="242"/>
      <c r="J524" s="242"/>
      <c r="K524" s="242"/>
      <c r="L524" s="242"/>
      <c r="M524" s="242"/>
    </row>
    <row r="525" spans="1:13" x14ac:dyDescent="0.25">
      <c r="A525" s="242"/>
      <c r="B525" s="242"/>
      <c r="C525" s="242"/>
      <c r="D525" s="242"/>
      <c r="E525" s="242"/>
      <c r="F525" s="242"/>
      <c r="G525" s="242"/>
      <c r="H525" s="242"/>
      <c r="I525" s="242"/>
      <c r="J525" s="242"/>
      <c r="K525" s="242"/>
      <c r="L525" s="242"/>
      <c r="M525" s="242"/>
    </row>
    <row r="526" spans="1:13" x14ac:dyDescent="0.25">
      <c r="A526" s="242"/>
      <c r="B526" s="242"/>
      <c r="C526" s="242"/>
      <c r="D526" s="242"/>
      <c r="E526" s="242"/>
      <c r="F526" s="242"/>
      <c r="G526" s="242"/>
      <c r="H526" s="242"/>
      <c r="I526" s="242"/>
      <c r="J526" s="242"/>
      <c r="K526" s="242"/>
      <c r="L526" s="242"/>
      <c r="M526" s="242"/>
    </row>
    <row r="527" spans="1:13" x14ac:dyDescent="0.25">
      <c r="A527" s="242"/>
      <c r="B527" s="242"/>
      <c r="C527" s="242"/>
      <c r="D527" s="242"/>
      <c r="E527" s="242"/>
      <c r="F527" s="242"/>
      <c r="G527" s="242"/>
      <c r="H527" s="242"/>
      <c r="I527" s="242"/>
      <c r="J527" s="242"/>
      <c r="K527" s="242"/>
      <c r="L527" s="242"/>
      <c r="M527" s="242"/>
    </row>
    <row r="528" spans="1:13" x14ac:dyDescent="0.25">
      <c r="A528" s="242"/>
      <c r="B528" s="242"/>
      <c r="C528" s="242"/>
      <c r="D528" s="242"/>
      <c r="E528" s="242"/>
      <c r="F528" s="242"/>
      <c r="G528" s="242"/>
      <c r="H528" s="242"/>
      <c r="I528" s="242"/>
      <c r="J528" s="242"/>
      <c r="K528" s="242"/>
      <c r="L528" s="242"/>
      <c r="M528" s="242"/>
    </row>
    <row r="529" spans="1:13" x14ac:dyDescent="0.25">
      <c r="A529" s="242"/>
      <c r="B529" s="242"/>
      <c r="C529" s="242"/>
      <c r="D529" s="242"/>
      <c r="E529" s="242"/>
      <c r="F529" s="242"/>
      <c r="G529" s="242"/>
      <c r="H529" s="242"/>
      <c r="I529" s="242"/>
      <c r="J529" s="242"/>
      <c r="K529" s="242"/>
      <c r="L529" s="242"/>
      <c r="M529" s="242"/>
    </row>
    <row r="530" spans="1:13" x14ac:dyDescent="0.25">
      <c r="A530" s="242"/>
      <c r="B530" s="242"/>
      <c r="C530" s="242"/>
      <c r="D530" s="242"/>
      <c r="E530" s="242"/>
      <c r="F530" s="242"/>
      <c r="G530" s="242"/>
      <c r="H530" s="242"/>
      <c r="I530" s="242"/>
      <c r="J530" s="242"/>
      <c r="K530" s="242"/>
      <c r="L530" s="242"/>
      <c r="M530" s="242"/>
    </row>
    <row r="531" spans="1:13" x14ac:dyDescent="0.25">
      <c r="A531" s="242"/>
      <c r="B531" s="242"/>
      <c r="C531" s="242"/>
      <c r="D531" s="242"/>
      <c r="E531" s="242"/>
      <c r="F531" s="242"/>
      <c r="G531" s="242"/>
      <c r="H531" s="242"/>
      <c r="I531" s="242"/>
      <c r="J531" s="242"/>
      <c r="K531" s="242"/>
      <c r="L531" s="242"/>
      <c r="M531" s="242"/>
    </row>
    <row r="532" spans="1:13" x14ac:dyDescent="0.25">
      <c r="A532" s="242"/>
      <c r="B532" s="242"/>
      <c r="C532" s="242"/>
      <c r="D532" s="242"/>
      <c r="E532" s="242"/>
      <c r="F532" s="242"/>
      <c r="G532" s="242"/>
      <c r="H532" s="242"/>
      <c r="I532" s="242"/>
      <c r="J532" s="242"/>
      <c r="K532" s="242"/>
      <c r="L532" s="242"/>
      <c r="M532" s="242"/>
    </row>
    <row r="533" spans="1:13" x14ac:dyDescent="0.25">
      <c r="A533" s="242"/>
      <c r="B533" s="242"/>
      <c r="C533" s="242"/>
      <c r="D533" s="242"/>
      <c r="E533" s="242"/>
      <c r="F533" s="242"/>
      <c r="G533" s="242"/>
      <c r="H533" s="242"/>
      <c r="I533" s="242"/>
      <c r="J533" s="242"/>
      <c r="K533" s="242"/>
      <c r="L533" s="242"/>
      <c r="M533" s="242"/>
    </row>
    <row r="534" spans="1:13" x14ac:dyDescent="0.25">
      <c r="A534" s="242"/>
      <c r="B534" s="242"/>
      <c r="C534" s="242"/>
      <c r="D534" s="242"/>
      <c r="E534" s="242"/>
      <c r="F534" s="242"/>
      <c r="G534" s="242"/>
      <c r="H534" s="242"/>
      <c r="I534" s="242"/>
      <c r="J534" s="242"/>
      <c r="K534" s="242"/>
      <c r="L534" s="242"/>
      <c r="M534" s="242"/>
    </row>
    <row r="535" spans="1:13" x14ac:dyDescent="0.25">
      <c r="A535" s="242"/>
      <c r="B535" s="242"/>
      <c r="C535" s="242"/>
      <c r="D535" s="242"/>
      <c r="E535" s="242"/>
      <c r="F535" s="242"/>
      <c r="G535" s="242"/>
      <c r="H535" s="242"/>
      <c r="I535" s="242"/>
      <c r="J535" s="242"/>
      <c r="K535" s="242"/>
      <c r="L535" s="242"/>
      <c r="M535" s="242"/>
    </row>
    <row r="536" spans="1:13" x14ac:dyDescent="0.25">
      <c r="A536" s="242"/>
      <c r="B536" s="242"/>
      <c r="C536" s="242"/>
      <c r="D536" s="242"/>
      <c r="E536" s="242"/>
      <c r="F536" s="242"/>
      <c r="G536" s="242"/>
      <c r="H536" s="242"/>
      <c r="I536" s="242"/>
      <c r="J536" s="242"/>
      <c r="K536" s="242"/>
      <c r="L536" s="242"/>
      <c r="M536" s="242"/>
    </row>
    <row r="537" spans="1:13" x14ac:dyDescent="0.25">
      <c r="A537" s="242"/>
      <c r="B537" s="242"/>
      <c r="C537" s="242"/>
      <c r="D537" s="242"/>
      <c r="E537" s="242"/>
      <c r="F537" s="242"/>
      <c r="G537" s="242"/>
      <c r="H537" s="242"/>
      <c r="I537" s="242"/>
      <c r="J537" s="242"/>
      <c r="K537" s="242"/>
      <c r="L537" s="242"/>
      <c r="M537" s="242"/>
    </row>
    <row r="538" spans="1:13" x14ac:dyDescent="0.25">
      <c r="A538" s="242"/>
      <c r="B538" s="242"/>
      <c r="C538" s="242"/>
      <c r="D538" s="242"/>
      <c r="E538" s="242"/>
      <c r="F538" s="242"/>
      <c r="G538" s="242"/>
      <c r="H538" s="242"/>
      <c r="I538" s="242"/>
      <c r="J538" s="242"/>
      <c r="K538" s="242"/>
      <c r="L538" s="242"/>
      <c r="M538" s="242"/>
    </row>
    <row r="539" spans="1:13" x14ac:dyDescent="0.25">
      <c r="A539" s="242"/>
      <c r="B539" s="242"/>
      <c r="C539" s="242"/>
      <c r="D539" s="242"/>
      <c r="E539" s="242"/>
      <c r="F539" s="242"/>
      <c r="G539" s="242"/>
      <c r="H539" s="242"/>
      <c r="I539" s="242"/>
      <c r="J539" s="242"/>
      <c r="K539" s="242"/>
      <c r="L539" s="242"/>
      <c r="M539" s="242"/>
    </row>
    <row r="540" spans="1:13" x14ac:dyDescent="0.25">
      <c r="A540" s="242"/>
      <c r="B540" s="242"/>
      <c r="C540" s="242"/>
      <c r="D540" s="242"/>
      <c r="E540" s="242"/>
      <c r="F540" s="242"/>
      <c r="G540" s="242"/>
      <c r="H540" s="242"/>
      <c r="I540" s="242"/>
      <c r="J540" s="242"/>
      <c r="K540" s="242"/>
      <c r="L540" s="242"/>
      <c r="M540" s="242"/>
    </row>
    <row r="541" spans="1:13" x14ac:dyDescent="0.25">
      <c r="A541" s="242"/>
      <c r="B541" s="242"/>
      <c r="C541" s="242"/>
      <c r="D541" s="242"/>
      <c r="E541" s="242"/>
      <c r="F541" s="242"/>
      <c r="G541" s="242"/>
      <c r="H541" s="242"/>
      <c r="I541" s="242"/>
      <c r="J541" s="242"/>
      <c r="K541" s="242"/>
      <c r="L541" s="242"/>
      <c r="M541" s="242"/>
    </row>
    <row r="542" spans="1:13" x14ac:dyDescent="0.25">
      <c r="A542" s="242"/>
      <c r="B542" s="242"/>
      <c r="C542" s="242"/>
      <c r="D542" s="242"/>
      <c r="E542" s="242"/>
      <c r="F542" s="242"/>
      <c r="G542" s="242"/>
      <c r="H542" s="242"/>
      <c r="I542" s="242"/>
      <c r="J542" s="242"/>
      <c r="K542" s="242"/>
      <c r="L542" s="242"/>
      <c r="M542" s="242"/>
    </row>
    <row r="543" spans="1:13" x14ac:dyDescent="0.25">
      <c r="A543" s="242"/>
      <c r="B543" s="242"/>
      <c r="C543" s="242"/>
      <c r="D543" s="242"/>
      <c r="E543" s="242"/>
      <c r="F543" s="242"/>
      <c r="G543" s="242"/>
      <c r="H543" s="242"/>
      <c r="I543" s="242"/>
      <c r="J543" s="242"/>
      <c r="K543" s="242"/>
      <c r="L543" s="242"/>
      <c r="M543" s="242"/>
    </row>
    <row r="544" spans="1:13" x14ac:dyDescent="0.25">
      <c r="A544" s="242"/>
      <c r="B544" s="242"/>
      <c r="C544" s="242"/>
      <c r="D544" s="242"/>
      <c r="E544" s="242"/>
      <c r="F544" s="242"/>
      <c r="G544" s="242"/>
      <c r="H544" s="242"/>
      <c r="I544" s="242"/>
      <c r="J544" s="242"/>
      <c r="K544" s="242"/>
      <c r="L544" s="242"/>
      <c r="M544" s="242"/>
    </row>
    <row r="545" spans="1:13" x14ac:dyDescent="0.25">
      <c r="A545" s="242"/>
      <c r="B545" s="242"/>
      <c r="C545" s="242"/>
      <c r="D545" s="242"/>
      <c r="E545" s="242"/>
      <c r="F545" s="242"/>
      <c r="G545" s="242"/>
      <c r="H545" s="242"/>
      <c r="I545" s="242"/>
      <c r="J545" s="242"/>
      <c r="K545" s="242"/>
      <c r="L545" s="242"/>
      <c r="M545" s="242"/>
    </row>
    <row r="546" spans="1:13" x14ac:dyDescent="0.25">
      <c r="A546" s="242"/>
      <c r="B546" s="242"/>
      <c r="C546" s="242"/>
      <c r="D546" s="242"/>
      <c r="E546" s="242"/>
      <c r="F546" s="242"/>
      <c r="G546" s="242"/>
      <c r="H546" s="242"/>
      <c r="I546" s="242"/>
      <c r="J546" s="242"/>
      <c r="K546" s="242"/>
      <c r="L546" s="242"/>
      <c r="M546" s="242"/>
    </row>
    <row r="547" spans="1:13" x14ac:dyDescent="0.25">
      <c r="A547" s="242"/>
      <c r="B547" s="242"/>
      <c r="C547" s="242"/>
      <c r="D547" s="242"/>
      <c r="E547" s="242"/>
      <c r="F547" s="242"/>
      <c r="G547" s="242"/>
      <c r="H547" s="242"/>
      <c r="I547" s="242"/>
      <c r="J547" s="242"/>
      <c r="K547" s="242"/>
      <c r="L547" s="242"/>
      <c r="M547" s="242"/>
    </row>
    <row r="548" spans="1:13" x14ac:dyDescent="0.25">
      <c r="A548" s="242"/>
      <c r="B548" s="242"/>
      <c r="C548" s="242"/>
      <c r="D548" s="242"/>
      <c r="E548" s="242"/>
      <c r="F548" s="242"/>
      <c r="G548" s="242"/>
      <c r="H548" s="242"/>
      <c r="I548" s="242"/>
      <c r="J548" s="242"/>
      <c r="K548" s="242"/>
      <c r="L548" s="242"/>
      <c r="M548" s="242"/>
    </row>
    <row r="549" spans="1:13" x14ac:dyDescent="0.25">
      <c r="A549" s="242"/>
      <c r="B549" s="242"/>
      <c r="C549" s="242"/>
      <c r="D549" s="242"/>
      <c r="E549" s="242"/>
      <c r="F549" s="242"/>
      <c r="G549" s="242"/>
      <c r="H549" s="242"/>
      <c r="I549" s="242"/>
      <c r="J549" s="242"/>
      <c r="K549" s="242"/>
      <c r="L549" s="242"/>
      <c r="M549" s="242"/>
    </row>
    <row r="550" spans="1:13" x14ac:dyDescent="0.25">
      <c r="A550" s="242"/>
      <c r="B550" s="242"/>
      <c r="C550" s="242"/>
      <c r="D550" s="242"/>
      <c r="E550" s="242"/>
      <c r="F550" s="242"/>
      <c r="G550" s="242"/>
      <c r="H550" s="242"/>
      <c r="I550" s="242"/>
      <c r="J550" s="242"/>
      <c r="K550" s="242"/>
      <c r="L550" s="242"/>
      <c r="M550" s="242"/>
    </row>
    <row r="551" spans="1:13" x14ac:dyDescent="0.25">
      <c r="A551" s="242"/>
      <c r="B551" s="242"/>
      <c r="C551" s="242"/>
      <c r="D551" s="242"/>
      <c r="E551" s="242"/>
      <c r="F551" s="242"/>
      <c r="G551" s="242"/>
      <c r="H551" s="242"/>
      <c r="I551" s="242"/>
      <c r="J551" s="242"/>
      <c r="K551" s="242"/>
      <c r="L551" s="242"/>
      <c r="M551" s="242"/>
    </row>
    <row r="552" spans="1:13" x14ac:dyDescent="0.25">
      <c r="A552" s="242"/>
      <c r="B552" s="242"/>
      <c r="C552" s="242"/>
      <c r="D552" s="242"/>
      <c r="E552" s="242"/>
      <c r="F552" s="242"/>
      <c r="G552" s="242"/>
      <c r="H552" s="242"/>
      <c r="I552" s="242"/>
      <c r="J552" s="242"/>
      <c r="K552" s="242"/>
      <c r="L552" s="242"/>
      <c r="M552" s="242"/>
    </row>
    <row r="553" spans="1:13" x14ac:dyDescent="0.25">
      <c r="A553" s="242"/>
      <c r="B553" s="242"/>
      <c r="C553" s="242"/>
      <c r="D553" s="242"/>
      <c r="E553" s="242"/>
      <c r="F553" s="242"/>
      <c r="G553" s="242"/>
      <c r="H553" s="242"/>
      <c r="I553" s="242"/>
      <c r="J553" s="242"/>
      <c r="K553" s="242"/>
      <c r="L553" s="242"/>
      <c r="M553" s="242"/>
    </row>
    <row r="554" spans="1:13" x14ac:dyDescent="0.25">
      <c r="A554" s="242"/>
      <c r="B554" s="242"/>
      <c r="C554" s="242"/>
      <c r="D554" s="242"/>
      <c r="E554" s="242"/>
      <c r="F554" s="242"/>
      <c r="G554" s="242"/>
      <c r="H554" s="242"/>
      <c r="I554" s="242"/>
      <c r="J554" s="242"/>
      <c r="K554" s="242"/>
      <c r="L554" s="242"/>
      <c r="M554" s="242"/>
    </row>
    <row r="555" spans="1:13" x14ac:dyDescent="0.25">
      <c r="A555" s="242"/>
      <c r="B555" s="242"/>
      <c r="C555" s="242"/>
      <c r="D555" s="242"/>
      <c r="E555" s="242"/>
      <c r="F555" s="242"/>
      <c r="G555" s="242"/>
      <c r="H555" s="242"/>
      <c r="I555" s="242"/>
      <c r="J555" s="242"/>
      <c r="K555" s="242"/>
      <c r="L555" s="242"/>
      <c r="M555" s="242"/>
    </row>
    <row r="556" spans="1:13" x14ac:dyDescent="0.25">
      <c r="A556" s="242"/>
      <c r="B556" s="242"/>
      <c r="C556" s="242"/>
      <c r="D556" s="242"/>
      <c r="E556" s="242"/>
      <c r="F556" s="242"/>
      <c r="G556" s="242"/>
      <c r="H556" s="242"/>
      <c r="I556" s="242"/>
      <c r="J556" s="242"/>
      <c r="K556" s="242"/>
      <c r="L556" s="242"/>
      <c r="M556" s="242"/>
    </row>
    <row r="557" spans="1:13" x14ac:dyDescent="0.25">
      <c r="A557" s="242"/>
      <c r="B557" s="242"/>
      <c r="C557" s="242"/>
      <c r="D557" s="242"/>
      <c r="E557" s="242"/>
      <c r="F557" s="242"/>
      <c r="G557" s="242"/>
      <c r="H557" s="242"/>
      <c r="I557" s="242"/>
      <c r="J557" s="242"/>
      <c r="K557" s="242"/>
      <c r="L557" s="242"/>
      <c r="M557" s="242"/>
    </row>
    <row r="558" spans="1:13" x14ac:dyDescent="0.25">
      <c r="A558" s="242"/>
      <c r="B558" s="242"/>
      <c r="C558" s="242"/>
      <c r="D558" s="242"/>
      <c r="E558" s="242"/>
      <c r="F558" s="242"/>
      <c r="G558" s="242"/>
      <c r="H558" s="242"/>
      <c r="I558" s="242"/>
      <c r="J558" s="242"/>
      <c r="K558" s="242"/>
      <c r="L558" s="242"/>
      <c r="M558" s="242"/>
    </row>
    <row r="559" spans="1:13" x14ac:dyDescent="0.25">
      <c r="A559" s="242"/>
      <c r="B559" s="242"/>
      <c r="C559" s="242"/>
      <c r="D559" s="242"/>
      <c r="E559" s="242"/>
      <c r="F559" s="242"/>
      <c r="G559" s="242"/>
      <c r="H559" s="242"/>
      <c r="I559" s="242"/>
      <c r="J559" s="242"/>
      <c r="K559" s="242"/>
      <c r="L559" s="242"/>
      <c r="M559" s="242"/>
    </row>
    <row r="560" spans="1:13" x14ac:dyDescent="0.25">
      <c r="A560" s="242"/>
      <c r="B560" s="242"/>
      <c r="C560" s="242"/>
      <c r="D560" s="242"/>
      <c r="E560" s="242"/>
      <c r="F560" s="242"/>
      <c r="G560" s="242"/>
      <c r="H560" s="242"/>
      <c r="I560" s="242"/>
      <c r="J560" s="242"/>
      <c r="K560" s="242"/>
      <c r="L560" s="242"/>
      <c r="M560" s="242"/>
    </row>
    <row r="561" spans="1:13" x14ac:dyDescent="0.25">
      <c r="A561" s="242"/>
      <c r="B561" s="242"/>
      <c r="C561" s="242"/>
      <c r="D561" s="242"/>
      <c r="E561" s="242"/>
      <c r="F561" s="242"/>
      <c r="G561" s="242"/>
      <c r="H561" s="242"/>
      <c r="I561" s="242"/>
      <c r="J561" s="242"/>
      <c r="K561" s="242"/>
      <c r="L561" s="242"/>
      <c r="M561" s="242"/>
    </row>
    <row r="562" spans="1:13" x14ac:dyDescent="0.25">
      <c r="A562" s="242"/>
      <c r="B562" s="242"/>
      <c r="C562" s="242"/>
      <c r="D562" s="242"/>
      <c r="E562" s="242"/>
      <c r="F562" s="242"/>
      <c r="G562" s="242"/>
      <c r="H562" s="242"/>
      <c r="I562" s="242"/>
      <c r="J562" s="242"/>
      <c r="K562" s="242"/>
      <c r="L562" s="242"/>
      <c r="M562" s="242"/>
    </row>
    <row r="563" spans="1:13" x14ac:dyDescent="0.25">
      <c r="A563" s="242"/>
      <c r="B563" s="242"/>
      <c r="C563" s="242"/>
      <c r="D563" s="242"/>
      <c r="E563" s="242"/>
      <c r="F563" s="242"/>
      <c r="G563" s="242"/>
      <c r="H563" s="242"/>
      <c r="I563" s="242"/>
      <c r="J563" s="242"/>
      <c r="K563" s="242"/>
      <c r="L563" s="242"/>
      <c r="M563" s="242"/>
    </row>
    <row r="564" spans="1:13" x14ac:dyDescent="0.25">
      <c r="A564" s="242"/>
      <c r="B564" s="242"/>
      <c r="C564" s="242"/>
      <c r="D564" s="242"/>
      <c r="E564" s="242"/>
      <c r="F564" s="242"/>
      <c r="G564" s="242"/>
      <c r="H564" s="242"/>
      <c r="I564" s="242"/>
      <c r="J564" s="242"/>
      <c r="K564" s="242"/>
      <c r="L564" s="242"/>
      <c r="M564" s="242"/>
    </row>
    <row r="565" spans="1:13" x14ac:dyDescent="0.25">
      <c r="A565" s="242"/>
      <c r="B565" s="242"/>
      <c r="C565" s="242"/>
      <c r="D565" s="242"/>
      <c r="E565" s="242"/>
      <c r="F565" s="242"/>
      <c r="G565" s="242"/>
      <c r="H565" s="242"/>
      <c r="I565" s="242"/>
      <c r="J565" s="242"/>
      <c r="K565" s="242"/>
      <c r="L565" s="242"/>
      <c r="M565" s="242"/>
    </row>
    <row r="566" spans="1:13" x14ac:dyDescent="0.25">
      <c r="A566" s="242"/>
      <c r="B566" s="242"/>
      <c r="C566" s="242"/>
      <c r="D566" s="242"/>
      <c r="E566" s="242"/>
      <c r="F566" s="242"/>
      <c r="G566" s="242"/>
      <c r="H566" s="242"/>
      <c r="I566" s="242"/>
      <c r="J566" s="242"/>
      <c r="K566" s="242"/>
      <c r="L566" s="242"/>
      <c r="M566" s="242"/>
    </row>
    <row r="567" spans="1:13" x14ac:dyDescent="0.25">
      <c r="A567" s="242"/>
      <c r="B567" s="242"/>
      <c r="C567" s="242"/>
      <c r="D567" s="242"/>
      <c r="E567" s="242"/>
      <c r="F567" s="242"/>
      <c r="G567" s="242"/>
      <c r="H567" s="242"/>
      <c r="I567" s="242"/>
      <c r="J567" s="242"/>
      <c r="K567" s="242"/>
      <c r="L567" s="242"/>
      <c r="M567" s="242"/>
    </row>
    <row r="568" spans="1:13" x14ac:dyDescent="0.25">
      <c r="A568" s="242"/>
      <c r="B568" s="242"/>
      <c r="C568" s="242"/>
      <c r="D568" s="242"/>
      <c r="E568" s="242"/>
      <c r="F568" s="242"/>
      <c r="G568" s="242"/>
      <c r="H568" s="242"/>
      <c r="I568" s="242"/>
      <c r="J568" s="242"/>
      <c r="K568" s="242"/>
      <c r="L568" s="242"/>
      <c r="M568" s="242"/>
    </row>
    <row r="569" spans="1:13" x14ac:dyDescent="0.25">
      <c r="A569" s="242"/>
      <c r="B569" s="242"/>
      <c r="C569" s="242"/>
      <c r="D569" s="242"/>
      <c r="E569" s="242"/>
      <c r="F569" s="242"/>
      <c r="G569" s="242"/>
      <c r="H569" s="242"/>
      <c r="I569" s="242"/>
      <c r="J569" s="242"/>
      <c r="K569" s="242"/>
      <c r="L569" s="242"/>
      <c r="M569" s="242"/>
    </row>
    <row r="570" spans="1:13" x14ac:dyDescent="0.25">
      <c r="A570" s="242"/>
      <c r="B570" s="242"/>
      <c r="C570" s="242"/>
      <c r="D570" s="242"/>
      <c r="E570" s="242"/>
      <c r="F570" s="242"/>
      <c r="G570" s="242"/>
      <c r="H570" s="242"/>
      <c r="I570" s="242"/>
      <c r="J570" s="242"/>
      <c r="K570" s="242"/>
      <c r="L570" s="242"/>
      <c r="M570" s="242"/>
    </row>
    <row r="571" spans="1:13" x14ac:dyDescent="0.25">
      <c r="A571" s="242"/>
      <c r="B571" s="242"/>
      <c r="C571" s="242"/>
      <c r="D571" s="242"/>
      <c r="E571" s="242"/>
      <c r="F571" s="242"/>
      <c r="G571" s="242"/>
      <c r="H571" s="242"/>
      <c r="I571" s="242"/>
      <c r="J571" s="242"/>
      <c r="K571" s="242"/>
      <c r="L571" s="242"/>
      <c r="M571" s="242"/>
    </row>
    <row r="572" spans="1:13" x14ac:dyDescent="0.25">
      <c r="A572" s="242"/>
      <c r="B572" s="242"/>
      <c r="C572" s="242"/>
      <c r="D572" s="242"/>
      <c r="E572" s="242"/>
      <c r="F572" s="242"/>
      <c r="G572" s="242"/>
      <c r="H572" s="242"/>
      <c r="I572" s="242"/>
      <c r="J572" s="242"/>
      <c r="K572" s="242"/>
      <c r="L572" s="242"/>
      <c r="M572" s="242"/>
    </row>
    <row r="573" spans="1:13" x14ac:dyDescent="0.25">
      <c r="A573" s="242"/>
      <c r="B573" s="242"/>
      <c r="C573" s="242"/>
      <c r="D573" s="242"/>
      <c r="E573" s="242"/>
      <c r="F573" s="242"/>
      <c r="G573" s="242"/>
      <c r="H573" s="242"/>
      <c r="I573" s="242"/>
      <c r="J573" s="242"/>
      <c r="K573" s="242"/>
      <c r="L573" s="242"/>
      <c r="M573" s="242"/>
    </row>
    <row r="574" spans="1:13" x14ac:dyDescent="0.25">
      <c r="A574" s="242"/>
      <c r="B574" s="242"/>
      <c r="C574" s="242"/>
      <c r="D574" s="242"/>
      <c r="E574" s="242"/>
      <c r="F574" s="242"/>
      <c r="G574" s="242"/>
      <c r="H574" s="242"/>
      <c r="I574" s="242"/>
      <c r="J574" s="242"/>
      <c r="K574" s="242"/>
      <c r="L574" s="242"/>
      <c r="M574" s="242"/>
    </row>
    <row r="575" spans="1:13" x14ac:dyDescent="0.25">
      <c r="A575" s="242"/>
      <c r="B575" s="242"/>
      <c r="C575" s="242"/>
      <c r="D575" s="242"/>
      <c r="E575" s="242"/>
      <c r="F575" s="242"/>
      <c r="G575" s="242"/>
      <c r="H575" s="242"/>
      <c r="I575" s="242"/>
      <c r="J575" s="242"/>
      <c r="K575" s="242"/>
      <c r="L575" s="242"/>
      <c r="M575" s="242"/>
    </row>
    <row r="576" spans="1:13" x14ac:dyDescent="0.25">
      <c r="A576" s="242"/>
      <c r="B576" s="242"/>
      <c r="C576" s="242"/>
      <c r="D576" s="242"/>
      <c r="E576" s="242"/>
      <c r="F576" s="242"/>
      <c r="G576" s="242"/>
      <c r="H576" s="242"/>
      <c r="I576" s="242"/>
      <c r="J576" s="242"/>
      <c r="K576" s="242"/>
      <c r="L576" s="242"/>
      <c r="M576" s="242"/>
    </row>
    <row r="577" spans="1:13" x14ac:dyDescent="0.25">
      <c r="A577" s="242"/>
      <c r="B577" s="242"/>
      <c r="C577" s="242"/>
      <c r="D577" s="242"/>
      <c r="E577" s="242"/>
      <c r="F577" s="242"/>
      <c r="G577" s="242"/>
      <c r="H577" s="242"/>
      <c r="I577" s="242"/>
      <c r="J577" s="242"/>
      <c r="K577" s="242"/>
      <c r="L577" s="242"/>
      <c r="M577" s="242"/>
    </row>
    <row r="578" spans="1:13" x14ac:dyDescent="0.25">
      <c r="A578" s="242"/>
      <c r="B578" s="242"/>
      <c r="C578" s="242"/>
      <c r="D578" s="242"/>
      <c r="E578" s="242"/>
      <c r="F578" s="242"/>
      <c r="G578" s="242"/>
      <c r="H578" s="242"/>
      <c r="I578" s="242"/>
      <c r="J578" s="242"/>
      <c r="K578" s="242"/>
      <c r="L578" s="242"/>
      <c r="M578" s="242"/>
    </row>
    <row r="579" spans="1:13" x14ac:dyDescent="0.25">
      <c r="A579" s="242"/>
      <c r="B579" s="242"/>
      <c r="C579" s="242"/>
      <c r="D579" s="242"/>
      <c r="E579" s="242"/>
      <c r="F579" s="242"/>
      <c r="G579" s="242"/>
      <c r="H579" s="242"/>
      <c r="I579" s="242"/>
      <c r="J579" s="242"/>
      <c r="K579" s="242"/>
      <c r="L579" s="242"/>
      <c r="M579" s="242"/>
    </row>
    <row r="580" spans="1:13" x14ac:dyDescent="0.25">
      <c r="A580" s="242"/>
      <c r="B580" s="242"/>
      <c r="C580" s="242"/>
      <c r="D580" s="242"/>
      <c r="E580" s="242"/>
      <c r="F580" s="242"/>
      <c r="G580" s="242"/>
      <c r="H580" s="242"/>
      <c r="I580" s="242"/>
      <c r="J580" s="242"/>
      <c r="K580" s="242"/>
      <c r="L580" s="242"/>
      <c r="M580" s="242"/>
    </row>
    <row r="581" spans="1:13" x14ac:dyDescent="0.25">
      <c r="A581" s="242"/>
      <c r="B581" s="242"/>
      <c r="C581" s="242"/>
      <c r="D581" s="242"/>
      <c r="E581" s="242"/>
      <c r="F581" s="242"/>
      <c r="G581" s="242"/>
      <c r="H581" s="242"/>
      <c r="I581" s="242"/>
      <c r="J581" s="242"/>
      <c r="K581" s="242"/>
      <c r="L581" s="242"/>
      <c r="M581" s="242"/>
    </row>
    <row r="582" spans="1:13" x14ac:dyDescent="0.25">
      <c r="A582" s="242"/>
      <c r="B582" s="242"/>
      <c r="C582" s="242"/>
      <c r="D582" s="242"/>
      <c r="E582" s="242"/>
      <c r="F582" s="242"/>
      <c r="G582" s="242"/>
      <c r="H582" s="242"/>
      <c r="I582" s="242"/>
      <c r="J582" s="242"/>
      <c r="K582" s="242"/>
      <c r="L582" s="242"/>
      <c r="M582" s="242"/>
    </row>
    <row r="583" spans="1:13" x14ac:dyDescent="0.25">
      <c r="A583" s="242"/>
      <c r="B583" s="242"/>
      <c r="C583" s="242"/>
      <c r="D583" s="242"/>
      <c r="E583" s="242"/>
      <c r="F583" s="242"/>
      <c r="G583" s="242"/>
      <c r="H583" s="242"/>
      <c r="I583" s="242"/>
      <c r="J583" s="242"/>
      <c r="K583" s="242"/>
      <c r="L583" s="242"/>
      <c r="M583" s="242"/>
    </row>
    <row r="584" spans="1:13" x14ac:dyDescent="0.25">
      <c r="A584" s="242"/>
      <c r="B584" s="242"/>
      <c r="C584" s="242"/>
      <c r="D584" s="242"/>
      <c r="E584" s="242"/>
      <c r="F584" s="242"/>
      <c r="G584" s="242"/>
      <c r="H584" s="242"/>
      <c r="I584" s="242"/>
      <c r="J584" s="242"/>
      <c r="K584" s="242"/>
      <c r="L584" s="242"/>
      <c r="M584" s="242"/>
    </row>
    <row r="585" spans="1:13" x14ac:dyDescent="0.25">
      <c r="A585" s="242"/>
      <c r="B585" s="242"/>
      <c r="C585" s="242"/>
      <c r="D585" s="242"/>
      <c r="E585" s="242"/>
      <c r="F585" s="242"/>
      <c r="G585" s="242"/>
      <c r="H585" s="242"/>
      <c r="I585" s="242"/>
      <c r="J585" s="242"/>
      <c r="K585" s="242"/>
      <c r="L585" s="242"/>
      <c r="M585" s="242"/>
    </row>
    <row r="586" spans="1:13" x14ac:dyDescent="0.25">
      <c r="A586" s="242"/>
      <c r="B586" s="242"/>
      <c r="C586" s="242"/>
      <c r="D586" s="242"/>
      <c r="E586" s="242"/>
      <c r="F586" s="242"/>
      <c r="G586" s="242"/>
      <c r="H586" s="242"/>
      <c r="I586" s="242"/>
      <c r="J586" s="242"/>
      <c r="K586" s="242"/>
      <c r="L586" s="242"/>
      <c r="M586" s="242"/>
    </row>
    <row r="587" spans="1:13" x14ac:dyDescent="0.25">
      <c r="A587" s="242"/>
      <c r="B587" s="242"/>
      <c r="C587" s="242"/>
      <c r="D587" s="242"/>
      <c r="E587" s="242"/>
      <c r="F587" s="242"/>
      <c r="G587" s="242"/>
      <c r="H587" s="242"/>
      <c r="I587" s="242"/>
      <c r="J587" s="242"/>
      <c r="K587" s="242"/>
      <c r="L587" s="242"/>
      <c r="M587" s="242"/>
    </row>
    <row r="588" spans="1:13" x14ac:dyDescent="0.25">
      <c r="A588" s="242"/>
      <c r="B588" s="242"/>
      <c r="C588" s="242"/>
      <c r="D588" s="242"/>
      <c r="E588" s="242"/>
      <c r="F588" s="242"/>
      <c r="G588" s="242"/>
      <c r="H588" s="242"/>
      <c r="I588" s="242"/>
      <c r="J588" s="242"/>
      <c r="K588" s="242"/>
      <c r="L588" s="242"/>
      <c r="M588" s="242"/>
    </row>
    <row r="589" spans="1:13" x14ac:dyDescent="0.25">
      <c r="A589" s="242"/>
      <c r="B589" s="242"/>
      <c r="C589" s="242"/>
      <c r="D589" s="242"/>
      <c r="E589" s="242"/>
      <c r="F589" s="242"/>
      <c r="G589" s="242"/>
      <c r="H589" s="242"/>
      <c r="I589" s="242"/>
      <c r="J589" s="242"/>
      <c r="K589" s="242"/>
      <c r="L589" s="242"/>
      <c r="M589" s="242"/>
    </row>
    <row r="590" spans="1:13" x14ac:dyDescent="0.25">
      <c r="A590" s="242"/>
      <c r="B590" s="242"/>
      <c r="C590" s="242"/>
      <c r="D590" s="242"/>
      <c r="E590" s="242"/>
      <c r="F590" s="242"/>
      <c r="G590" s="242"/>
      <c r="H590" s="242"/>
      <c r="I590" s="242"/>
      <c r="J590" s="242"/>
      <c r="K590" s="242"/>
      <c r="L590" s="242"/>
      <c r="M590" s="242"/>
    </row>
    <row r="591" spans="1:13" x14ac:dyDescent="0.25">
      <c r="A591" s="242"/>
      <c r="B591" s="242"/>
      <c r="C591" s="242"/>
      <c r="D591" s="242"/>
      <c r="E591" s="242"/>
      <c r="F591" s="242"/>
      <c r="G591" s="242"/>
      <c r="H591" s="242"/>
      <c r="I591" s="242"/>
      <c r="J591" s="242"/>
      <c r="K591" s="242"/>
      <c r="L591" s="242"/>
      <c r="M591" s="242"/>
    </row>
    <row r="592" spans="1:13" x14ac:dyDescent="0.25">
      <c r="A592" s="242"/>
      <c r="B592" s="242"/>
      <c r="C592" s="242"/>
      <c r="D592" s="242"/>
      <c r="E592" s="242"/>
      <c r="F592" s="242"/>
      <c r="G592" s="242"/>
      <c r="H592" s="242"/>
      <c r="I592" s="242"/>
      <c r="J592" s="242"/>
      <c r="K592" s="242"/>
      <c r="L592" s="242"/>
      <c r="M592" s="242"/>
    </row>
    <row r="593" spans="1:13" x14ac:dyDescent="0.25">
      <c r="A593" s="242"/>
      <c r="B593" s="242"/>
      <c r="C593" s="242"/>
      <c r="D593" s="242"/>
      <c r="E593" s="242"/>
      <c r="F593" s="242"/>
      <c r="G593" s="242"/>
      <c r="H593" s="242"/>
      <c r="I593" s="242"/>
      <c r="J593" s="242"/>
      <c r="K593" s="242"/>
      <c r="L593" s="242"/>
      <c r="M593" s="242"/>
    </row>
    <row r="594" spans="1:13" x14ac:dyDescent="0.25">
      <c r="A594" s="242"/>
      <c r="B594" s="242"/>
      <c r="C594" s="242"/>
      <c r="D594" s="242"/>
      <c r="E594" s="242"/>
      <c r="F594" s="242"/>
      <c r="G594" s="242"/>
      <c r="H594" s="242"/>
      <c r="I594" s="242"/>
      <c r="J594" s="242"/>
      <c r="K594" s="242"/>
      <c r="L594" s="242"/>
      <c r="M594" s="242"/>
    </row>
    <row r="595" spans="1:13" x14ac:dyDescent="0.25">
      <c r="A595" s="242"/>
      <c r="B595" s="242"/>
      <c r="C595" s="242"/>
      <c r="D595" s="242"/>
      <c r="E595" s="242"/>
      <c r="F595" s="242"/>
      <c r="G595" s="242"/>
      <c r="H595" s="242"/>
      <c r="I595" s="242"/>
      <c r="J595" s="242"/>
      <c r="K595" s="242"/>
      <c r="L595" s="242"/>
      <c r="M595" s="242"/>
    </row>
    <row r="596" spans="1:13" x14ac:dyDescent="0.25">
      <c r="A596" s="242"/>
      <c r="B596" s="242"/>
      <c r="C596" s="242"/>
      <c r="D596" s="242"/>
      <c r="E596" s="242"/>
      <c r="F596" s="242"/>
      <c r="G596" s="242"/>
      <c r="H596" s="242"/>
      <c r="I596" s="242"/>
      <c r="J596" s="242"/>
      <c r="K596" s="242"/>
      <c r="L596" s="242"/>
      <c r="M596" s="242"/>
    </row>
    <row r="597" spans="1:13" x14ac:dyDescent="0.25">
      <c r="A597" s="242"/>
      <c r="B597" s="242"/>
      <c r="C597" s="242"/>
      <c r="D597" s="242"/>
      <c r="E597" s="242"/>
      <c r="F597" s="242"/>
      <c r="G597" s="242"/>
      <c r="H597" s="242"/>
      <c r="I597" s="242"/>
      <c r="J597" s="242"/>
      <c r="K597" s="242"/>
      <c r="L597" s="242"/>
      <c r="M597" s="242"/>
    </row>
    <row r="598" spans="1:13" x14ac:dyDescent="0.25">
      <c r="A598" s="242"/>
      <c r="B598" s="242"/>
      <c r="C598" s="242"/>
      <c r="D598" s="242"/>
      <c r="E598" s="242"/>
      <c r="F598" s="242"/>
      <c r="G598" s="242"/>
      <c r="H598" s="242"/>
      <c r="I598" s="242"/>
      <c r="J598" s="242"/>
      <c r="K598" s="242"/>
      <c r="L598" s="242"/>
      <c r="M598" s="242"/>
    </row>
    <row r="599" spans="1:13" x14ac:dyDescent="0.25">
      <c r="A599" s="242"/>
      <c r="B599" s="242"/>
      <c r="C599" s="242"/>
      <c r="D599" s="242"/>
      <c r="E599" s="242"/>
      <c r="F599" s="242"/>
      <c r="G599" s="242"/>
      <c r="H599" s="242"/>
      <c r="I599" s="242"/>
      <c r="J599" s="242"/>
      <c r="K599" s="242"/>
      <c r="L599" s="242"/>
      <c r="M599" s="242"/>
    </row>
    <row r="600" spans="1:13" x14ac:dyDescent="0.25">
      <c r="A600" s="242"/>
      <c r="B600" s="242"/>
      <c r="C600" s="242"/>
      <c r="D600" s="242"/>
      <c r="E600" s="242"/>
      <c r="F600" s="242"/>
      <c r="G600" s="242"/>
      <c r="H600" s="242"/>
      <c r="I600" s="242"/>
      <c r="J600" s="242"/>
      <c r="K600" s="242"/>
      <c r="L600" s="242"/>
      <c r="M600" s="242"/>
    </row>
    <row r="601" spans="1:13" x14ac:dyDescent="0.25">
      <c r="A601" s="242"/>
      <c r="B601" s="242"/>
      <c r="C601" s="242"/>
      <c r="D601" s="242"/>
      <c r="E601" s="242"/>
      <c r="F601" s="242"/>
      <c r="G601" s="242"/>
      <c r="H601" s="242"/>
      <c r="I601" s="242"/>
      <c r="J601" s="242"/>
      <c r="K601" s="242"/>
      <c r="L601" s="242"/>
      <c r="M601" s="242"/>
    </row>
    <row r="602" spans="1:13" x14ac:dyDescent="0.25">
      <c r="A602" s="242"/>
      <c r="B602" s="242"/>
      <c r="C602" s="242"/>
      <c r="D602" s="242"/>
      <c r="E602" s="242"/>
      <c r="F602" s="242"/>
      <c r="G602" s="242"/>
      <c r="H602" s="242"/>
      <c r="I602" s="242"/>
      <c r="J602" s="242"/>
      <c r="K602" s="242"/>
      <c r="L602" s="242"/>
      <c r="M602" s="242"/>
    </row>
    <row r="603" spans="1:13" x14ac:dyDescent="0.25">
      <c r="A603" s="242"/>
      <c r="B603" s="242"/>
      <c r="C603" s="242"/>
      <c r="D603" s="242"/>
      <c r="E603" s="242"/>
      <c r="F603" s="242"/>
      <c r="G603" s="242"/>
      <c r="H603" s="242"/>
      <c r="I603" s="242"/>
      <c r="J603" s="242"/>
      <c r="K603" s="242"/>
      <c r="L603" s="242"/>
      <c r="M603" s="242"/>
    </row>
    <row r="604" spans="1:13" x14ac:dyDescent="0.25">
      <c r="A604" s="242"/>
      <c r="B604" s="242"/>
      <c r="C604" s="242"/>
      <c r="D604" s="242"/>
      <c r="E604" s="242"/>
      <c r="F604" s="242"/>
      <c r="G604" s="242"/>
      <c r="H604" s="242"/>
      <c r="I604" s="242"/>
      <c r="J604" s="242"/>
      <c r="K604" s="242"/>
      <c r="L604" s="242"/>
      <c r="M604" s="242"/>
    </row>
    <row r="605" spans="1:13" x14ac:dyDescent="0.25">
      <c r="A605" s="242"/>
      <c r="B605" s="242"/>
      <c r="C605" s="242"/>
      <c r="D605" s="242"/>
      <c r="E605" s="242"/>
      <c r="F605" s="242"/>
      <c r="G605" s="242"/>
      <c r="H605" s="242"/>
      <c r="I605" s="242"/>
      <c r="J605" s="242"/>
      <c r="K605" s="242"/>
      <c r="L605" s="242"/>
      <c r="M605" s="242"/>
    </row>
    <row r="606" spans="1:13" x14ac:dyDescent="0.25">
      <c r="A606" s="242"/>
      <c r="B606" s="242"/>
      <c r="C606" s="242"/>
      <c r="D606" s="242"/>
      <c r="E606" s="242"/>
      <c r="F606" s="242"/>
      <c r="G606" s="242"/>
      <c r="H606" s="242"/>
      <c r="I606" s="242"/>
      <c r="J606" s="242"/>
      <c r="K606" s="242"/>
      <c r="L606" s="242"/>
      <c r="M606" s="242"/>
    </row>
    <row r="607" spans="1:13" x14ac:dyDescent="0.25">
      <c r="A607" s="242"/>
      <c r="B607" s="242"/>
      <c r="C607" s="242"/>
      <c r="D607" s="242"/>
      <c r="E607" s="242"/>
      <c r="F607" s="242"/>
      <c r="G607" s="242"/>
      <c r="H607" s="242"/>
      <c r="I607" s="242"/>
      <c r="J607" s="242"/>
      <c r="K607" s="242"/>
      <c r="L607" s="242"/>
      <c r="M607" s="242"/>
    </row>
    <row r="608" spans="1:13" x14ac:dyDescent="0.25">
      <c r="A608" s="242"/>
      <c r="B608" s="242"/>
      <c r="C608" s="242"/>
      <c r="D608" s="242"/>
      <c r="E608" s="242"/>
      <c r="F608" s="242"/>
      <c r="G608" s="242"/>
      <c r="H608" s="242"/>
      <c r="I608" s="242"/>
      <c r="J608" s="242"/>
      <c r="K608" s="242"/>
      <c r="L608" s="242"/>
      <c r="M608" s="242"/>
    </row>
    <row r="609" spans="1:13" x14ac:dyDescent="0.25">
      <c r="A609" s="242"/>
      <c r="B609" s="242"/>
      <c r="C609" s="242"/>
      <c r="D609" s="242"/>
      <c r="E609" s="242"/>
      <c r="F609" s="242"/>
      <c r="G609" s="242"/>
      <c r="H609" s="242"/>
      <c r="I609" s="242"/>
      <c r="J609" s="242"/>
      <c r="K609" s="242"/>
      <c r="L609" s="242"/>
      <c r="M609" s="242"/>
    </row>
    <row r="610" spans="1:13" x14ac:dyDescent="0.25">
      <c r="A610" s="242"/>
      <c r="B610" s="242"/>
      <c r="C610" s="242"/>
      <c r="D610" s="242"/>
      <c r="E610" s="242"/>
      <c r="F610" s="242"/>
      <c r="G610" s="242"/>
      <c r="H610" s="242"/>
      <c r="I610" s="242"/>
      <c r="J610" s="242"/>
      <c r="K610" s="242"/>
      <c r="L610" s="242"/>
      <c r="M610" s="242"/>
    </row>
    <row r="611" spans="1:13" x14ac:dyDescent="0.25">
      <c r="A611" s="242"/>
      <c r="B611" s="242"/>
      <c r="C611" s="242"/>
      <c r="D611" s="242"/>
      <c r="E611" s="242"/>
      <c r="F611" s="242"/>
      <c r="G611" s="242"/>
      <c r="H611" s="242"/>
      <c r="I611" s="242"/>
      <c r="J611" s="242"/>
      <c r="K611" s="242"/>
      <c r="L611" s="242"/>
      <c r="M611" s="242"/>
    </row>
    <row r="612" spans="1:13" x14ac:dyDescent="0.25">
      <c r="A612" s="242"/>
      <c r="B612" s="242"/>
      <c r="C612" s="242"/>
      <c r="D612" s="242"/>
      <c r="E612" s="242"/>
      <c r="F612" s="242"/>
      <c r="G612" s="242"/>
      <c r="H612" s="242"/>
      <c r="I612" s="242"/>
      <c r="J612" s="242"/>
      <c r="K612" s="242"/>
      <c r="L612" s="242"/>
      <c r="M612" s="242"/>
    </row>
    <row r="613" spans="1:13" x14ac:dyDescent="0.25">
      <c r="A613" s="242"/>
      <c r="B613" s="242"/>
      <c r="C613" s="242"/>
      <c r="D613" s="242"/>
      <c r="E613" s="242"/>
      <c r="F613" s="242"/>
      <c r="G613" s="242"/>
      <c r="H613" s="242"/>
      <c r="I613" s="242"/>
      <c r="J613" s="242"/>
      <c r="K613" s="242"/>
      <c r="L613" s="242"/>
      <c r="M613" s="242"/>
    </row>
    <row r="614" spans="1:13" x14ac:dyDescent="0.25">
      <c r="A614" s="242"/>
      <c r="B614" s="242"/>
      <c r="C614" s="242"/>
      <c r="D614" s="242"/>
      <c r="E614" s="242"/>
      <c r="F614" s="242"/>
      <c r="G614" s="242"/>
      <c r="H614" s="242"/>
      <c r="I614" s="242"/>
      <c r="J614" s="242"/>
      <c r="K614" s="242"/>
      <c r="L614" s="242"/>
      <c r="M614" s="242"/>
    </row>
    <row r="615" spans="1:13" x14ac:dyDescent="0.25">
      <c r="A615" s="242"/>
      <c r="B615" s="242"/>
      <c r="C615" s="242"/>
      <c r="D615" s="242"/>
      <c r="E615" s="242"/>
      <c r="F615" s="242"/>
      <c r="G615" s="242"/>
      <c r="H615" s="242"/>
      <c r="I615" s="242"/>
      <c r="J615" s="242"/>
      <c r="K615" s="242"/>
      <c r="L615" s="242"/>
      <c r="M615" s="242"/>
    </row>
    <row r="616" spans="1:13" x14ac:dyDescent="0.25">
      <c r="A616" s="242"/>
      <c r="B616" s="242"/>
      <c r="C616" s="242"/>
      <c r="D616" s="242"/>
      <c r="E616" s="242"/>
      <c r="F616" s="242"/>
      <c r="G616" s="242"/>
      <c r="H616" s="242"/>
      <c r="I616" s="242"/>
      <c r="J616" s="242"/>
      <c r="K616" s="242"/>
      <c r="L616" s="242"/>
      <c r="M616" s="242"/>
    </row>
    <row r="617" spans="1:13" x14ac:dyDescent="0.25">
      <c r="A617" s="242"/>
      <c r="B617" s="242"/>
      <c r="C617" s="242"/>
      <c r="D617" s="242"/>
      <c r="E617" s="242"/>
      <c r="F617" s="242"/>
      <c r="G617" s="242"/>
      <c r="H617" s="242"/>
      <c r="I617" s="242"/>
      <c r="J617" s="242"/>
      <c r="K617" s="242"/>
      <c r="L617" s="242"/>
      <c r="M617" s="242"/>
    </row>
    <row r="618" spans="1:13" x14ac:dyDescent="0.25">
      <c r="A618" s="242"/>
      <c r="B618" s="242"/>
      <c r="C618" s="242"/>
      <c r="D618" s="242"/>
      <c r="E618" s="242"/>
      <c r="F618" s="242"/>
      <c r="G618" s="242"/>
      <c r="H618" s="242"/>
      <c r="I618" s="242"/>
      <c r="J618" s="242"/>
      <c r="K618" s="242"/>
      <c r="L618" s="242"/>
      <c r="M618" s="242"/>
    </row>
    <row r="619" spans="1:13" x14ac:dyDescent="0.25">
      <c r="A619" s="242"/>
      <c r="B619" s="242"/>
      <c r="C619" s="242"/>
      <c r="D619" s="242"/>
      <c r="E619" s="242"/>
      <c r="F619" s="242"/>
      <c r="G619" s="242"/>
      <c r="H619" s="242"/>
      <c r="I619" s="242"/>
      <c r="J619" s="242"/>
      <c r="K619" s="242"/>
      <c r="L619" s="242"/>
      <c r="M619" s="242"/>
    </row>
    <row r="620" spans="1:13" x14ac:dyDescent="0.25">
      <c r="A620" s="242"/>
      <c r="B620" s="242"/>
      <c r="C620" s="242"/>
      <c r="D620" s="242"/>
      <c r="E620" s="242"/>
      <c r="F620" s="242"/>
      <c r="G620" s="242"/>
      <c r="H620" s="242"/>
      <c r="I620" s="242"/>
      <c r="J620" s="242"/>
      <c r="K620" s="242"/>
      <c r="L620" s="242"/>
      <c r="M620" s="242"/>
    </row>
    <row r="621" spans="1:13" x14ac:dyDescent="0.25">
      <c r="A621" s="242"/>
      <c r="B621" s="242"/>
      <c r="C621" s="242"/>
      <c r="D621" s="242"/>
      <c r="E621" s="242"/>
      <c r="F621" s="242"/>
      <c r="G621" s="242"/>
      <c r="H621" s="242"/>
      <c r="I621" s="242"/>
      <c r="J621" s="242"/>
      <c r="K621" s="242"/>
      <c r="L621" s="242"/>
      <c r="M621" s="242"/>
    </row>
    <row r="622" spans="1:13" x14ac:dyDescent="0.25">
      <c r="A622" s="242"/>
      <c r="B622" s="242"/>
      <c r="C622" s="242"/>
      <c r="D622" s="242"/>
      <c r="E622" s="242"/>
      <c r="F622" s="242"/>
      <c r="G622" s="242"/>
      <c r="H622" s="242"/>
      <c r="I622" s="242"/>
      <c r="J622" s="242"/>
      <c r="K622" s="242"/>
      <c r="L622" s="242"/>
      <c r="M622" s="242"/>
    </row>
    <row r="623" spans="1:13" x14ac:dyDescent="0.25">
      <c r="A623" s="242"/>
      <c r="B623" s="242"/>
      <c r="C623" s="242"/>
      <c r="D623" s="242"/>
      <c r="E623" s="242"/>
      <c r="F623" s="242"/>
      <c r="G623" s="242"/>
      <c r="H623" s="242"/>
      <c r="I623" s="242"/>
      <c r="J623" s="242"/>
      <c r="K623" s="242"/>
      <c r="L623" s="242"/>
      <c r="M623" s="242"/>
    </row>
    <row r="624" spans="1:13" x14ac:dyDescent="0.25">
      <c r="A624" s="242"/>
      <c r="B624" s="242"/>
      <c r="C624" s="242"/>
      <c r="D624" s="242"/>
      <c r="E624" s="242"/>
      <c r="F624" s="242"/>
      <c r="G624" s="242"/>
      <c r="H624" s="242"/>
      <c r="I624" s="242"/>
      <c r="J624" s="242"/>
      <c r="K624" s="242"/>
      <c r="L624" s="242"/>
      <c r="M624" s="242"/>
    </row>
    <row r="625" spans="1:13" x14ac:dyDescent="0.25">
      <c r="A625" s="242"/>
      <c r="B625" s="242"/>
      <c r="C625" s="242"/>
      <c r="D625" s="242"/>
      <c r="E625" s="242"/>
      <c r="F625" s="242"/>
      <c r="G625" s="242"/>
      <c r="H625" s="242"/>
      <c r="I625" s="242"/>
      <c r="J625" s="242"/>
      <c r="K625" s="242"/>
      <c r="L625" s="242"/>
      <c r="M625" s="242"/>
    </row>
    <row r="626" spans="1:13" x14ac:dyDescent="0.25">
      <c r="A626" s="242"/>
      <c r="B626" s="242"/>
      <c r="C626" s="242"/>
      <c r="D626" s="242"/>
      <c r="E626" s="242"/>
      <c r="F626" s="242"/>
      <c r="G626" s="242"/>
      <c r="H626" s="242"/>
      <c r="I626" s="242"/>
      <c r="J626" s="242"/>
      <c r="K626" s="242"/>
      <c r="L626" s="242"/>
      <c r="M626" s="242"/>
    </row>
    <row r="627" spans="1:13" x14ac:dyDescent="0.25">
      <c r="A627" s="242"/>
      <c r="B627" s="242"/>
      <c r="C627" s="242"/>
      <c r="D627" s="242"/>
      <c r="E627" s="242"/>
      <c r="F627" s="242"/>
      <c r="G627" s="242"/>
      <c r="H627" s="242"/>
      <c r="I627" s="242"/>
      <c r="J627" s="242"/>
      <c r="K627" s="242"/>
      <c r="L627" s="242"/>
      <c r="M627" s="242"/>
    </row>
    <row r="628" spans="1:13" x14ac:dyDescent="0.25">
      <c r="A628" s="242"/>
      <c r="B628" s="242"/>
      <c r="C628" s="242"/>
      <c r="D628" s="242"/>
      <c r="E628" s="242"/>
      <c r="F628" s="242"/>
      <c r="G628" s="242"/>
      <c r="H628" s="242"/>
      <c r="I628" s="242"/>
      <c r="J628" s="242"/>
      <c r="K628" s="242"/>
      <c r="L628" s="242"/>
      <c r="M628" s="242"/>
    </row>
    <row r="629" spans="1:13" x14ac:dyDescent="0.25">
      <c r="A629" s="242"/>
      <c r="B629" s="242"/>
      <c r="C629" s="242"/>
      <c r="D629" s="242"/>
      <c r="E629" s="242"/>
      <c r="F629" s="242"/>
      <c r="G629" s="242"/>
      <c r="H629" s="242"/>
      <c r="I629" s="242"/>
      <c r="J629" s="242"/>
      <c r="K629" s="242"/>
      <c r="L629" s="242"/>
      <c r="M629" s="242"/>
    </row>
    <row r="630" spans="1:13" x14ac:dyDescent="0.25">
      <c r="A630" s="242"/>
      <c r="B630" s="242"/>
      <c r="C630" s="242"/>
      <c r="D630" s="242"/>
      <c r="E630" s="242"/>
      <c r="F630" s="242"/>
      <c r="G630" s="242"/>
      <c r="H630" s="242"/>
      <c r="I630" s="242"/>
      <c r="J630" s="242"/>
      <c r="K630" s="242"/>
      <c r="L630" s="242"/>
      <c r="M630" s="242"/>
    </row>
    <row r="631" spans="1:13" x14ac:dyDescent="0.25">
      <c r="A631" s="242"/>
      <c r="B631" s="242"/>
      <c r="C631" s="242"/>
      <c r="D631" s="242"/>
      <c r="E631" s="242"/>
      <c r="F631" s="242"/>
      <c r="G631" s="242"/>
      <c r="H631" s="242"/>
      <c r="I631" s="242"/>
      <c r="J631" s="242"/>
      <c r="K631" s="242"/>
      <c r="L631" s="242"/>
      <c r="M631" s="242"/>
    </row>
    <row r="632" spans="1:13" x14ac:dyDescent="0.25">
      <c r="A632" s="242"/>
      <c r="B632" s="242"/>
      <c r="C632" s="242"/>
      <c r="D632" s="242"/>
      <c r="E632" s="242"/>
      <c r="F632" s="242"/>
      <c r="G632" s="242"/>
      <c r="H632" s="242"/>
      <c r="I632" s="242"/>
      <c r="J632" s="242"/>
      <c r="K632" s="242"/>
      <c r="L632" s="242"/>
      <c r="M632" s="242"/>
    </row>
    <row r="633" spans="1:13" x14ac:dyDescent="0.25">
      <c r="A633" s="242"/>
      <c r="B633" s="242"/>
      <c r="C633" s="242"/>
      <c r="D633" s="242"/>
      <c r="E633" s="242"/>
      <c r="F633" s="242"/>
      <c r="G633" s="242"/>
      <c r="H633" s="242"/>
      <c r="I633" s="242"/>
      <c r="J633" s="242"/>
      <c r="K633" s="242"/>
      <c r="L633" s="242"/>
      <c r="M633" s="242"/>
    </row>
    <row r="634" spans="1:13" x14ac:dyDescent="0.25">
      <c r="A634" s="242"/>
      <c r="B634" s="242"/>
      <c r="C634" s="242"/>
      <c r="D634" s="242"/>
      <c r="E634" s="242"/>
      <c r="F634" s="242"/>
      <c r="G634" s="242"/>
      <c r="H634" s="242"/>
      <c r="I634" s="242"/>
      <c r="J634" s="242"/>
      <c r="K634" s="242"/>
      <c r="L634" s="242"/>
      <c r="M634" s="242"/>
    </row>
    <row r="635" spans="1:13" x14ac:dyDescent="0.25">
      <c r="A635" s="242"/>
      <c r="B635" s="242"/>
      <c r="C635" s="242"/>
      <c r="D635" s="242"/>
      <c r="E635" s="242"/>
      <c r="F635" s="242"/>
      <c r="G635" s="242"/>
      <c r="H635" s="242"/>
      <c r="I635" s="242"/>
      <c r="J635" s="242"/>
      <c r="K635" s="242"/>
      <c r="L635" s="242"/>
      <c r="M635" s="242"/>
    </row>
    <row r="636" spans="1:13" x14ac:dyDescent="0.25">
      <c r="A636" s="242"/>
      <c r="B636" s="242"/>
      <c r="C636" s="242"/>
      <c r="D636" s="242"/>
      <c r="E636" s="242"/>
      <c r="F636" s="242"/>
      <c r="G636" s="242"/>
      <c r="H636" s="242"/>
      <c r="I636" s="242"/>
      <c r="J636" s="242"/>
      <c r="K636" s="242"/>
      <c r="L636" s="242"/>
      <c r="M636" s="242"/>
    </row>
    <row r="637" spans="1:13" x14ac:dyDescent="0.25">
      <c r="A637" s="242"/>
      <c r="B637" s="242"/>
      <c r="C637" s="242"/>
      <c r="D637" s="242"/>
      <c r="E637" s="242"/>
      <c r="F637" s="242"/>
      <c r="G637" s="242"/>
      <c r="H637" s="242"/>
      <c r="I637" s="242"/>
      <c r="J637" s="242"/>
      <c r="K637" s="242"/>
      <c r="L637" s="242"/>
      <c r="M637" s="242"/>
    </row>
    <row r="638" spans="1:13" x14ac:dyDescent="0.25">
      <c r="A638" s="242"/>
      <c r="B638" s="242"/>
      <c r="C638" s="242"/>
      <c r="D638" s="242"/>
      <c r="E638" s="242"/>
      <c r="F638" s="242"/>
      <c r="G638" s="242"/>
      <c r="H638" s="242"/>
      <c r="I638" s="242"/>
      <c r="J638" s="242"/>
      <c r="K638" s="242"/>
      <c r="L638" s="242"/>
      <c r="M638" s="242"/>
    </row>
    <row r="639" spans="1:13" x14ac:dyDescent="0.25">
      <c r="A639" s="242"/>
      <c r="B639" s="242"/>
      <c r="C639" s="242"/>
      <c r="D639" s="242"/>
      <c r="E639" s="242"/>
      <c r="F639" s="242"/>
      <c r="G639" s="242"/>
      <c r="H639" s="242"/>
      <c r="I639" s="242"/>
      <c r="J639" s="242"/>
      <c r="K639" s="242"/>
      <c r="L639" s="242"/>
      <c r="M639" s="242"/>
    </row>
    <row r="640" spans="1:13" x14ac:dyDescent="0.25">
      <c r="A640" s="242"/>
      <c r="B640" s="242"/>
      <c r="C640" s="242"/>
      <c r="D640" s="242"/>
      <c r="E640" s="242"/>
      <c r="F640" s="242"/>
      <c r="G640" s="242"/>
      <c r="H640" s="242"/>
      <c r="I640" s="242"/>
      <c r="J640" s="242"/>
      <c r="K640" s="242"/>
      <c r="L640" s="242"/>
      <c r="M640" s="242"/>
    </row>
    <row r="641" spans="1:13" x14ac:dyDescent="0.25">
      <c r="A641" s="242"/>
      <c r="B641" s="242"/>
      <c r="C641" s="242"/>
      <c r="D641" s="242"/>
      <c r="E641" s="242"/>
      <c r="F641" s="242"/>
      <c r="G641" s="242"/>
      <c r="H641" s="242"/>
      <c r="I641" s="242"/>
      <c r="J641" s="242"/>
      <c r="K641" s="242"/>
      <c r="L641" s="242"/>
      <c r="M641" s="242"/>
    </row>
    <row r="642" spans="1:13" x14ac:dyDescent="0.25">
      <c r="A642" s="242"/>
      <c r="B642" s="242"/>
      <c r="C642" s="242"/>
      <c r="D642" s="242"/>
      <c r="E642" s="242"/>
      <c r="F642" s="242"/>
      <c r="G642" s="242"/>
      <c r="H642" s="242"/>
      <c r="I642" s="242"/>
      <c r="J642" s="242"/>
      <c r="K642" s="242"/>
      <c r="L642" s="242"/>
      <c r="M642" s="242"/>
    </row>
    <row r="643" spans="1:13" x14ac:dyDescent="0.25">
      <c r="A643" s="242"/>
      <c r="B643" s="242"/>
      <c r="C643" s="242"/>
      <c r="D643" s="242"/>
      <c r="E643" s="242"/>
      <c r="F643" s="242"/>
      <c r="G643" s="242"/>
      <c r="H643" s="242"/>
      <c r="I643" s="242"/>
      <c r="J643" s="242"/>
      <c r="K643" s="242"/>
      <c r="L643" s="242"/>
      <c r="M643" s="242"/>
    </row>
    <row r="644" spans="1:13" x14ac:dyDescent="0.25">
      <c r="A644" s="242"/>
      <c r="B644" s="242"/>
      <c r="C644" s="242"/>
      <c r="D644" s="242"/>
      <c r="E644" s="242"/>
      <c r="F644" s="242"/>
      <c r="G644" s="242"/>
      <c r="H644" s="242"/>
      <c r="I644" s="242"/>
      <c r="J644" s="242"/>
      <c r="K644" s="242"/>
      <c r="L644" s="242"/>
      <c r="M644" s="242"/>
    </row>
    <row r="645" spans="1:13" x14ac:dyDescent="0.25">
      <c r="A645" s="242"/>
      <c r="B645" s="242"/>
      <c r="C645" s="242"/>
      <c r="D645" s="242"/>
      <c r="E645" s="242"/>
      <c r="F645" s="242"/>
      <c r="G645" s="242"/>
      <c r="H645" s="242"/>
      <c r="I645" s="242"/>
      <c r="J645" s="242"/>
      <c r="K645" s="242"/>
      <c r="L645" s="242"/>
      <c r="M645" s="242"/>
    </row>
    <row r="646" spans="1:13" x14ac:dyDescent="0.25">
      <c r="A646" s="242"/>
      <c r="B646" s="242"/>
      <c r="C646" s="242"/>
      <c r="D646" s="242"/>
      <c r="E646" s="242"/>
      <c r="F646" s="242"/>
      <c r="G646" s="242"/>
      <c r="H646" s="242"/>
      <c r="I646" s="242"/>
      <c r="J646" s="242"/>
      <c r="K646" s="242"/>
      <c r="L646" s="242"/>
      <c r="M646" s="242"/>
    </row>
    <row r="647" spans="1:13" x14ac:dyDescent="0.25">
      <c r="A647" s="242"/>
      <c r="B647" s="242"/>
      <c r="C647" s="242"/>
      <c r="D647" s="242"/>
      <c r="E647" s="242"/>
      <c r="F647" s="242"/>
      <c r="G647" s="242"/>
      <c r="H647" s="242"/>
      <c r="I647" s="242"/>
      <c r="J647" s="242"/>
      <c r="K647" s="242"/>
      <c r="L647" s="242"/>
      <c r="M647" s="242"/>
    </row>
    <row r="648" spans="1:13" x14ac:dyDescent="0.25">
      <c r="A648" s="242"/>
      <c r="B648" s="242"/>
      <c r="C648" s="242"/>
      <c r="D648" s="242"/>
      <c r="E648" s="242"/>
      <c r="F648" s="242"/>
      <c r="G648" s="242"/>
      <c r="H648" s="242"/>
      <c r="I648" s="242"/>
      <c r="J648" s="242"/>
      <c r="K648" s="242"/>
      <c r="L648" s="242"/>
      <c r="M648" s="242"/>
    </row>
    <row r="649" spans="1:13" x14ac:dyDescent="0.25">
      <c r="A649" s="242"/>
      <c r="B649" s="242"/>
      <c r="C649" s="242"/>
      <c r="D649" s="242"/>
      <c r="E649" s="242"/>
      <c r="F649" s="242"/>
      <c r="G649" s="242"/>
      <c r="H649" s="242"/>
      <c r="I649" s="242"/>
      <c r="J649" s="242"/>
      <c r="K649" s="242"/>
      <c r="L649" s="242"/>
      <c r="M649" s="242"/>
    </row>
    <row r="650" spans="1:13" x14ac:dyDescent="0.25">
      <c r="A650" s="242"/>
      <c r="B650" s="242"/>
      <c r="C650" s="242"/>
      <c r="D650" s="242"/>
      <c r="E650" s="242"/>
      <c r="F650" s="242"/>
      <c r="G650" s="242"/>
      <c r="H650" s="242"/>
      <c r="I650" s="242"/>
      <c r="J650" s="242"/>
      <c r="K650" s="242"/>
      <c r="L650" s="242"/>
      <c r="M650" s="242"/>
    </row>
    <row r="651" spans="1:13" x14ac:dyDescent="0.25">
      <c r="A651" s="242"/>
      <c r="B651" s="242"/>
      <c r="C651" s="242"/>
      <c r="D651" s="242"/>
      <c r="E651" s="242"/>
      <c r="F651" s="242"/>
      <c r="G651" s="242"/>
      <c r="H651" s="242"/>
      <c r="I651" s="242"/>
      <c r="J651" s="242"/>
      <c r="K651" s="242"/>
      <c r="L651" s="242"/>
      <c r="M651" s="242"/>
    </row>
    <row r="652" spans="1:13" x14ac:dyDescent="0.25">
      <c r="A652" s="242"/>
      <c r="B652" s="242"/>
      <c r="C652" s="242"/>
      <c r="D652" s="242"/>
      <c r="E652" s="242"/>
      <c r="F652" s="242"/>
      <c r="G652" s="242"/>
      <c r="H652" s="242"/>
      <c r="I652" s="242"/>
      <c r="J652" s="242"/>
      <c r="K652" s="242"/>
      <c r="L652" s="242"/>
      <c r="M652" s="242"/>
    </row>
    <row r="653" spans="1:13" x14ac:dyDescent="0.25">
      <c r="A653" s="242"/>
      <c r="B653" s="242"/>
      <c r="C653" s="242"/>
      <c r="D653" s="242"/>
      <c r="E653" s="242"/>
      <c r="F653" s="242"/>
      <c r="G653" s="242"/>
      <c r="H653" s="242"/>
      <c r="I653" s="242"/>
      <c r="J653" s="242"/>
      <c r="K653" s="242"/>
      <c r="L653" s="242"/>
      <c r="M653" s="242"/>
    </row>
    <row r="654" spans="1:13" x14ac:dyDescent="0.25">
      <c r="A654" s="242"/>
      <c r="B654" s="242"/>
      <c r="C654" s="242"/>
      <c r="D654" s="242"/>
      <c r="E654" s="242"/>
      <c r="F654" s="242"/>
      <c r="G654" s="242"/>
      <c r="H654" s="242"/>
      <c r="I654" s="242"/>
      <c r="J654" s="242"/>
      <c r="K654" s="242"/>
      <c r="L654" s="242"/>
      <c r="M654" s="242"/>
    </row>
    <row r="655" spans="1:13" x14ac:dyDescent="0.25">
      <c r="A655" s="242"/>
      <c r="B655" s="242"/>
      <c r="C655" s="242"/>
      <c r="D655" s="242"/>
      <c r="E655" s="242"/>
      <c r="F655" s="242"/>
      <c r="G655" s="242"/>
      <c r="H655" s="242"/>
      <c r="I655" s="242"/>
      <c r="J655" s="242"/>
      <c r="K655" s="242"/>
      <c r="L655" s="242"/>
      <c r="M655" s="242"/>
    </row>
    <row r="656" spans="1:13" x14ac:dyDescent="0.25">
      <c r="A656" s="242"/>
      <c r="B656" s="242"/>
      <c r="C656" s="242"/>
      <c r="D656" s="242"/>
      <c r="E656" s="242"/>
      <c r="F656" s="242"/>
      <c r="G656" s="242"/>
      <c r="H656" s="242"/>
      <c r="I656" s="242"/>
      <c r="J656" s="242"/>
      <c r="K656" s="242"/>
      <c r="L656" s="242"/>
      <c r="M656" s="242"/>
    </row>
    <row r="657" spans="1:13" x14ac:dyDescent="0.25">
      <c r="A657" s="242"/>
      <c r="B657" s="242"/>
      <c r="C657" s="242"/>
      <c r="D657" s="242"/>
      <c r="E657" s="242"/>
      <c r="F657" s="242"/>
      <c r="G657" s="242"/>
      <c r="H657" s="242"/>
      <c r="I657" s="242"/>
      <c r="J657" s="242"/>
      <c r="K657" s="242"/>
      <c r="L657" s="242"/>
      <c r="M657" s="242"/>
    </row>
    <row r="658" spans="1:13" x14ac:dyDescent="0.25">
      <c r="A658" s="242"/>
      <c r="B658" s="242"/>
      <c r="C658" s="242"/>
      <c r="D658" s="242"/>
      <c r="E658" s="242"/>
      <c r="F658" s="242"/>
      <c r="G658" s="242"/>
      <c r="H658" s="242"/>
      <c r="I658" s="242"/>
      <c r="J658" s="242"/>
      <c r="K658" s="242"/>
      <c r="L658" s="242"/>
      <c r="M658" s="242"/>
    </row>
    <row r="659" spans="1:13" x14ac:dyDescent="0.25">
      <c r="A659" s="242"/>
      <c r="B659" s="242"/>
      <c r="C659" s="242"/>
      <c r="D659" s="242"/>
      <c r="E659" s="242"/>
      <c r="F659" s="242"/>
      <c r="G659" s="242"/>
      <c r="H659" s="242"/>
      <c r="I659" s="242"/>
      <c r="J659" s="242"/>
      <c r="K659" s="242"/>
      <c r="L659" s="242"/>
      <c r="M659" s="242"/>
    </row>
    <row r="660" spans="1:13" x14ac:dyDescent="0.25">
      <c r="A660" s="242"/>
      <c r="B660" s="242"/>
      <c r="C660" s="242"/>
      <c r="D660" s="242"/>
      <c r="E660" s="242"/>
      <c r="F660" s="242"/>
      <c r="G660" s="242"/>
      <c r="H660" s="242"/>
      <c r="I660" s="242"/>
      <c r="J660" s="242"/>
      <c r="K660" s="242"/>
      <c r="L660" s="242"/>
      <c r="M660" s="242"/>
    </row>
    <row r="661" spans="1:13" x14ac:dyDescent="0.25">
      <c r="A661" s="242"/>
      <c r="B661" s="242"/>
      <c r="C661" s="242"/>
      <c r="D661" s="242"/>
      <c r="E661" s="242"/>
      <c r="F661" s="242"/>
      <c r="G661" s="242"/>
      <c r="H661" s="242"/>
      <c r="I661" s="242"/>
      <c r="J661" s="242"/>
      <c r="K661" s="242"/>
      <c r="L661" s="242"/>
      <c r="M661" s="242"/>
    </row>
    <row r="662" spans="1:13" x14ac:dyDescent="0.25">
      <c r="A662" s="242"/>
      <c r="B662" s="242"/>
      <c r="C662" s="242"/>
      <c r="D662" s="242"/>
      <c r="E662" s="242"/>
      <c r="F662" s="242"/>
      <c r="G662" s="242"/>
      <c r="H662" s="242"/>
      <c r="I662" s="242"/>
      <c r="J662" s="242"/>
      <c r="K662" s="242"/>
      <c r="L662" s="242"/>
      <c r="M662" s="242"/>
    </row>
    <row r="663" spans="1:13" x14ac:dyDescent="0.25">
      <c r="A663" s="242"/>
      <c r="B663" s="242"/>
      <c r="C663" s="242"/>
      <c r="D663" s="242"/>
      <c r="E663" s="242"/>
      <c r="F663" s="242"/>
      <c r="G663" s="242"/>
      <c r="H663" s="242"/>
      <c r="I663" s="242"/>
      <c r="J663" s="242"/>
      <c r="K663" s="242"/>
      <c r="L663" s="242"/>
      <c r="M663" s="242"/>
    </row>
    <row r="664" spans="1:13" x14ac:dyDescent="0.25">
      <c r="A664" s="242"/>
      <c r="B664" s="242"/>
      <c r="C664" s="242"/>
      <c r="D664" s="242"/>
      <c r="E664" s="242"/>
      <c r="F664" s="242"/>
      <c r="G664" s="242"/>
      <c r="H664" s="242"/>
      <c r="I664" s="242"/>
      <c r="J664" s="242"/>
      <c r="K664" s="242"/>
      <c r="L664" s="242"/>
      <c r="M664" s="242"/>
    </row>
    <row r="665" spans="1:13" x14ac:dyDescent="0.25">
      <c r="A665" s="242"/>
      <c r="B665" s="242"/>
      <c r="C665" s="242"/>
      <c r="D665" s="242"/>
      <c r="E665" s="242"/>
      <c r="F665" s="242"/>
      <c r="G665" s="242"/>
      <c r="H665" s="242"/>
      <c r="I665" s="242"/>
      <c r="J665" s="242"/>
      <c r="K665" s="242"/>
      <c r="L665" s="242"/>
      <c r="M665" s="242"/>
    </row>
    <row r="666" spans="1:13" x14ac:dyDescent="0.25">
      <c r="A666" s="242"/>
      <c r="B666" s="242"/>
      <c r="C666" s="242"/>
      <c r="D666" s="242"/>
      <c r="E666" s="242"/>
      <c r="F666" s="242"/>
      <c r="G666" s="242"/>
      <c r="H666" s="242"/>
      <c r="I666" s="242"/>
      <c r="J666" s="242"/>
      <c r="K666" s="242"/>
      <c r="L666" s="242"/>
      <c r="M666" s="242"/>
    </row>
    <row r="667" spans="1:13" x14ac:dyDescent="0.25">
      <c r="A667" s="242"/>
      <c r="B667" s="242"/>
      <c r="C667" s="242"/>
      <c r="D667" s="242"/>
      <c r="E667" s="242"/>
      <c r="F667" s="242"/>
      <c r="G667" s="242"/>
      <c r="H667" s="242"/>
      <c r="I667" s="242"/>
      <c r="J667" s="242"/>
      <c r="K667" s="242"/>
      <c r="L667" s="242"/>
      <c r="M667" s="242"/>
    </row>
    <row r="668" spans="1:13" x14ac:dyDescent="0.25">
      <c r="A668" s="242"/>
      <c r="B668" s="242"/>
      <c r="C668" s="242"/>
      <c r="D668" s="242"/>
      <c r="E668" s="242"/>
      <c r="F668" s="242"/>
      <c r="G668" s="242"/>
      <c r="H668" s="242"/>
      <c r="I668" s="242"/>
      <c r="J668" s="242"/>
      <c r="K668" s="242"/>
      <c r="L668" s="242"/>
      <c r="M668" s="242"/>
    </row>
    <row r="669" spans="1:13" x14ac:dyDescent="0.25">
      <c r="A669" s="242"/>
      <c r="B669" s="242"/>
      <c r="C669" s="242"/>
      <c r="D669" s="242"/>
      <c r="E669" s="242"/>
      <c r="F669" s="242"/>
      <c r="G669" s="242"/>
      <c r="H669" s="242"/>
      <c r="I669" s="242"/>
      <c r="J669" s="242"/>
      <c r="K669" s="242"/>
      <c r="L669" s="242"/>
      <c r="M669" s="242"/>
    </row>
    <row r="670" spans="1:13" x14ac:dyDescent="0.25">
      <c r="A670" s="242"/>
      <c r="B670" s="242"/>
      <c r="C670" s="242"/>
      <c r="D670" s="242"/>
      <c r="E670" s="242"/>
      <c r="F670" s="242"/>
      <c r="G670" s="242"/>
      <c r="H670" s="242"/>
      <c r="I670" s="242"/>
      <c r="J670" s="242"/>
      <c r="K670" s="242"/>
      <c r="L670" s="242"/>
      <c r="M670" s="242"/>
    </row>
    <row r="671" spans="1:13" x14ac:dyDescent="0.25">
      <c r="A671" s="242"/>
      <c r="B671" s="242"/>
      <c r="C671" s="242"/>
      <c r="D671" s="242"/>
      <c r="E671" s="242"/>
      <c r="F671" s="242"/>
      <c r="G671" s="242"/>
      <c r="H671" s="242"/>
      <c r="I671" s="242"/>
      <c r="J671" s="242"/>
      <c r="K671" s="242"/>
      <c r="L671" s="242"/>
      <c r="M671" s="242"/>
    </row>
    <row r="672" spans="1:13" x14ac:dyDescent="0.25">
      <c r="A672" s="242"/>
      <c r="B672" s="242"/>
      <c r="C672" s="242"/>
      <c r="D672" s="242"/>
      <c r="E672" s="242"/>
      <c r="F672" s="242"/>
      <c r="G672" s="242"/>
      <c r="H672" s="242"/>
      <c r="I672" s="242"/>
      <c r="J672" s="242"/>
      <c r="K672" s="242"/>
      <c r="L672" s="242"/>
      <c r="M672" s="242"/>
    </row>
    <row r="673" spans="1:13" x14ac:dyDescent="0.25">
      <c r="A673" s="242"/>
      <c r="B673" s="242"/>
      <c r="C673" s="242"/>
      <c r="D673" s="242"/>
      <c r="E673" s="242"/>
      <c r="F673" s="242"/>
      <c r="G673" s="242"/>
      <c r="H673" s="242"/>
      <c r="I673" s="242"/>
      <c r="J673" s="242"/>
      <c r="K673" s="242"/>
      <c r="L673" s="242"/>
      <c r="M673" s="242"/>
    </row>
    <row r="674" spans="1:13" x14ac:dyDescent="0.25">
      <c r="A674" s="242"/>
      <c r="B674" s="242"/>
      <c r="C674" s="242"/>
      <c r="D674" s="242"/>
      <c r="E674" s="242"/>
      <c r="F674" s="242"/>
      <c r="G674" s="242"/>
      <c r="H674" s="242"/>
      <c r="I674" s="242"/>
      <c r="J674" s="242"/>
      <c r="K674" s="242"/>
      <c r="L674" s="242"/>
      <c r="M674" s="242"/>
    </row>
    <row r="675" spans="1:13" x14ac:dyDescent="0.25">
      <c r="A675" s="242"/>
      <c r="B675" s="242"/>
      <c r="C675" s="242"/>
      <c r="D675" s="242"/>
      <c r="E675" s="242"/>
      <c r="F675" s="242"/>
      <c r="G675" s="242"/>
      <c r="H675" s="242"/>
      <c r="I675" s="242"/>
      <c r="J675" s="242"/>
      <c r="K675" s="242"/>
      <c r="L675" s="242"/>
      <c r="M675" s="242"/>
    </row>
    <row r="676" spans="1:13" x14ac:dyDescent="0.25">
      <c r="A676" s="242"/>
      <c r="B676" s="242"/>
      <c r="C676" s="242"/>
      <c r="D676" s="242"/>
      <c r="E676" s="242"/>
      <c r="F676" s="242"/>
      <c r="G676" s="242"/>
      <c r="H676" s="242"/>
      <c r="I676" s="242"/>
      <c r="J676" s="242"/>
      <c r="K676" s="242"/>
      <c r="L676" s="242"/>
      <c r="M676" s="242"/>
    </row>
    <row r="677" spans="1:13" x14ac:dyDescent="0.25">
      <c r="A677" s="242"/>
      <c r="B677" s="242"/>
      <c r="C677" s="242"/>
      <c r="D677" s="242"/>
      <c r="E677" s="242"/>
      <c r="F677" s="242"/>
      <c r="G677" s="242"/>
      <c r="H677" s="242"/>
      <c r="I677" s="242"/>
      <c r="J677" s="242"/>
      <c r="K677" s="242"/>
      <c r="L677" s="242"/>
      <c r="M677" s="242"/>
    </row>
    <row r="678" spans="1:13" x14ac:dyDescent="0.25">
      <c r="A678" s="242"/>
      <c r="B678" s="242"/>
      <c r="C678" s="242"/>
      <c r="D678" s="242"/>
      <c r="E678" s="242"/>
      <c r="F678" s="242"/>
      <c r="G678" s="242"/>
      <c r="H678" s="242"/>
      <c r="I678" s="242"/>
      <c r="J678" s="242"/>
      <c r="K678" s="242"/>
      <c r="L678" s="242"/>
      <c r="M678" s="242"/>
    </row>
    <row r="679" spans="1:13" x14ac:dyDescent="0.25">
      <c r="A679" s="242"/>
      <c r="B679" s="242"/>
      <c r="C679" s="242"/>
      <c r="D679" s="242"/>
      <c r="E679" s="242"/>
      <c r="F679" s="242"/>
      <c r="G679" s="242"/>
      <c r="H679" s="242"/>
      <c r="I679" s="242"/>
      <c r="J679" s="242"/>
      <c r="K679" s="242"/>
      <c r="L679" s="242"/>
      <c r="M679" s="242"/>
    </row>
    <row r="680" spans="1:13" x14ac:dyDescent="0.25">
      <c r="A680" s="242"/>
      <c r="B680" s="242"/>
      <c r="C680" s="242"/>
      <c r="D680" s="242"/>
      <c r="E680" s="242"/>
      <c r="F680" s="242"/>
      <c r="G680" s="242"/>
      <c r="H680" s="242"/>
      <c r="I680" s="242"/>
      <c r="J680" s="242"/>
      <c r="K680" s="242"/>
      <c r="L680" s="242"/>
      <c r="M680" s="242"/>
    </row>
    <row r="681" spans="1:13" x14ac:dyDescent="0.25">
      <c r="A681" s="242"/>
      <c r="B681" s="242"/>
      <c r="C681" s="242"/>
      <c r="D681" s="242"/>
      <c r="E681" s="242"/>
      <c r="F681" s="242"/>
      <c r="G681" s="242"/>
      <c r="H681" s="242"/>
      <c r="I681" s="242"/>
      <c r="J681" s="242"/>
      <c r="K681" s="242"/>
      <c r="L681" s="242"/>
      <c r="M681" s="242"/>
    </row>
    <row r="682" spans="1:13" x14ac:dyDescent="0.25">
      <c r="A682" s="242"/>
      <c r="B682" s="242"/>
      <c r="C682" s="242"/>
      <c r="D682" s="242"/>
      <c r="E682" s="242"/>
      <c r="F682" s="242"/>
      <c r="G682" s="242"/>
      <c r="H682" s="242"/>
      <c r="I682" s="242"/>
      <c r="J682" s="242"/>
      <c r="K682" s="242"/>
      <c r="L682" s="242"/>
      <c r="M682" s="242"/>
    </row>
    <row r="683" spans="1:13" x14ac:dyDescent="0.25">
      <c r="A683" s="242"/>
      <c r="B683" s="242"/>
      <c r="C683" s="242"/>
      <c r="D683" s="242"/>
      <c r="E683" s="242"/>
      <c r="F683" s="242"/>
      <c r="G683" s="242"/>
      <c r="H683" s="242"/>
      <c r="I683" s="242"/>
      <c r="J683" s="242"/>
      <c r="K683" s="242"/>
      <c r="L683" s="242"/>
      <c r="M683" s="242"/>
    </row>
    <row r="684" spans="1:13" x14ac:dyDescent="0.25">
      <c r="A684" s="242"/>
      <c r="B684" s="242"/>
      <c r="C684" s="242"/>
      <c r="D684" s="242"/>
      <c r="E684" s="242"/>
      <c r="F684" s="242"/>
      <c r="G684" s="242"/>
      <c r="H684" s="242"/>
      <c r="I684" s="242"/>
      <c r="J684" s="242"/>
      <c r="K684" s="242"/>
      <c r="L684" s="242"/>
      <c r="M684" s="242"/>
    </row>
    <row r="685" spans="1:13" x14ac:dyDescent="0.25">
      <c r="A685" s="242"/>
      <c r="B685" s="242"/>
      <c r="C685" s="242"/>
      <c r="D685" s="242"/>
      <c r="E685" s="242"/>
      <c r="F685" s="242"/>
      <c r="G685" s="242"/>
      <c r="H685" s="242"/>
      <c r="I685" s="242"/>
      <c r="J685" s="242"/>
      <c r="K685" s="242"/>
      <c r="L685" s="242"/>
      <c r="M685" s="242"/>
    </row>
    <row r="686" spans="1:13" x14ac:dyDescent="0.25">
      <c r="A686" s="242"/>
      <c r="B686" s="242"/>
      <c r="C686" s="242"/>
      <c r="D686" s="242"/>
      <c r="E686" s="242"/>
      <c r="F686" s="242"/>
      <c r="G686" s="242"/>
      <c r="H686" s="242"/>
      <c r="I686" s="242"/>
      <c r="J686" s="242"/>
      <c r="K686" s="242"/>
      <c r="L686" s="242"/>
      <c r="M686" s="242"/>
    </row>
    <row r="687" spans="1:13" x14ac:dyDescent="0.25">
      <c r="A687" s="242"/>
      <c r="B687" s="242"/>
      <c r="C687" s="242"/>
      <c r="D687" s="242"/>
      <c r="E687" s="242"/>
      <c r="F687" s="242"/>
      <c r="G687" s="242"/>
      <c r="H687" s="242"/>
      <c r="I687" s="242"/>
      <c r="J687" s="242"/>
      <c r="K687" s="242"/>
      <c r="L687" s="242"/>
      <c r="M687" s="242"/>
    </row>
    <row r="688" spans="1:13" x14ac:dyDescent="0.25">
      <c r="A688" s="242"/>
      <c r="B688" s="242"/>
      <c r="C688" s="242"/>
      <c r="D688" s="242"/>
      <c r="E688" s="242"/>
      <c r="F688" s="242"/>
      <c r="G688" s="242"/>
      <c r="H688" s="242"/>
      <c r="I688" s="242"/>
      <c r="J688" s="242"/>
      <c r="K688" s="242"/>
      <c r="L688" s="242"/>
      <c r="M688" s="242"/>
    </row>
    <row r="689" spans="1:13" x14ac:dyDescent="0.25">
      <c r="A689" s="242"/>
      <c r="B689" s="242"/>
      <c r="C689" s="242"/>
      <c r="D689" s="242"/>
      <c r="E689" s="242"/>
      <c r="F689" s="242"/>
      <c r="G689" s="242"/>
      <c r="H689" s="242"/>
      <c r="I689" s="242"/>
      <c r="J689" s="242"/>
      <c r="K689" s="242"/>
      <c r="L689" s="242"/>
      <c r="M689" s="242"/>
    </row>
    <row r="690" spans="1:13" x14ac:dyDescent="0.25">
      <c r="A690" s="242"/>
      <c r="B690" s="242"/>
      <c r="C690" s="242"/>
      <c r="D690" s="242"/>
      <c r="E690" s="242"/>
      <c r="F690" s="242"/>
      <c r="G690" s="242"/>
      <c r="H690" s="242"/>
      <c r="I690" s="242"/>
      <c r="J690" s="242"/>
      <c r="K690" s="242"/>
      <c r="L690" s="242"/>
      <c r="M690" s="242"/>
    </row>
    <row r="691" spans="1:13" x14ac:dyDescent="0.25">
      <c r="A691" s="242"/>
      <c r="B691" s="242"/>
      <c r="C691" s="242"/>
      <c r="D691" s="242"/>
      <c r="E691" s="242"/>
      <c r="F691" s="242"/>
      <c r="G691" s="242"/>
      <c r="H691" s="242"/>
      <c r="I691" s="242"/>
      <c r="J691" s="242"/>
      <c r="K691" s="242"/>
      <c r="L691" s="242"/>
      <c r="M691" s="242"/>
    </row>
    <row r="692" spans="1:13" x14ac:dyDescent="0.25">
      <c r="A692" s="242"/>
      <c r="B692" s="242"/>
      <c r="C692" s="242"/>
      <c r="D692" s="242"/>
      <c r="E692" s="242"/>
      <c r="F692" s="242"/>
      <c r="G692" s="242"/>
      <c r="H692" s="242"/>
      <c r="I692" s="242"/>
      <c r="J692" s="242"/>
      <c r="K692" s="242"/>
      <c r="L692" s="242"/>
      <c r="M692" s="242"/>
    </row>
    <row r="693" spans="1:13" x14ac:dyDescent="0.25">
      <c r="A693" s="242"/>
      <c r="B693" s="242"/>
      <c r="C693" s="242"/>
      <c r="D693" s="242"/>
      <c r="E693" s="242"/>
      <c r="F693" s="242"/>
      <c r="G693" s="242"/>
      <c r="H693" s="242"/>
      <c r="I693" s="242"/>
      <c r="J693" s="242"/>
      <c r="K693" s="242"/>
      <c r="L693" s="242"/>
      <c r="M693" s="242"/>
    </row>
    <row r="694" spans="1:13" x14ac:dyDescent="0.25">
      <c r="A694" s="242"/>
      <c r="B694" s="242"/>
      <c r="C694" s="242"/>
      <c r="D694" s="242"/>
      <c r="E694" s="242"/>
      <c r="F694" s="242"/>
      <c r="G694" s="242"/>
      <c r="H694" s="242"/>
      <c r="I694" s="242"/>
      <c r="J694" s="242"/>
      <c r="K694" s="242"/>
      <c r="L694" s="242"/>
      <c r="M694" s="242"/>
    </row>
    <row r="695" spans="1:13" x14ac:dyDescent="0.25">
      <c r="A695" s="242"/>
      <c r="B695" s="242"/>
      <c r="C695" s="242"/>
      <c r="D695" s="242"/>
      <c r="E695" s="242"/>
      <c r="F695" s="242"/>
      <c r="G695" s="242"/>
      <c r="H695" s="242"/>
      <c r="I695" s="242"/>
      <c r="J695" s="242"/>
      <c r="K695" s="242"/>
      <c r="L695" s="242"/>
      <c r="M695" s="242"/>
    </row>
    <row r="696" spans="1:13" x14ac:dyDescent="0.25">
      <c r="A696" s="242"/>
      <c r="B696" s="242"/>
      <c r="C696" s="242"/>
      <c r="D696" s="242"/>
      <c r="E696" s="242"/>
      <c r="F696" s="242"/>
      <c r="G696" s="242"/>
      <c r="H696" s="242"/>
      <c r="I696" s="242"/>
      <c r="J696" s="242"/>
      <c r="K696" s="242"/>
      <c r="L696" s="242"/>
      <c r="M696" s="242"/>
    </row>
    <row r="697" spans="1:13" x14ac:dyDescent="0.25">
      <c r="A697" s="242"/>
      <c r="B697" s="242"/>
      <c r="C697" s="242"/>
      <c r="D697" s="242"/>
      <c r="E697" s="242"/>
      <c r="F697" s="242"/>
      <c r="G697" s="242"/>
      <c r="H697" s="242"/>
      <c r="I697" s="242"/>
      <c r="J697" s="242"/>
      <c r="K697" s="242"/>
      <c r="L697" s="242"/>
      <c r="M697" s="242"/>
    </row>
    <row r="698" spans="1:13" x14ac:dyDescent="0.25">
      <c r="A698" s="242"/>
      <c r="B698" s="242"/>
      <c r="C698" s="242"/>
      <c r="D698" s="242"/>
      <c r="E698" s="242"/>
      <c r="F698" s="242"/>
      <c r="G698" s="242"/>
      <c r="H698" s="242"/>
      <c r="I698" s="242"/>
      <c r="J698" s="242"/>
      <c r="K698" s="242"/>
      <c r="L698" s="242"/>
      <c r="M698" s="242"/>
    </row>
    <row r="699" spans="1:13" x14ac:dyDescent="0.25">
      <c r="A699" s="242"/>
      <c r="B699" s="242"/>
      <c r="C699" s="242"/>
      <c r="D699" s="242"/>
      <c r="E699" s="242"/>
      <c r="F699" s="242"/>
      <c r="G699" s="242"/>
      <c r="H699" s="242"/>
      <c r="I699" s="242"/>
      <c r="J699" s="242"/>
      <c r="K699" s="242"/>
      <c r="L699" s="242"/>
      <c r="M699" s="242"/>
    </row>
    <row r="700" spans="1:13" x14ac:dyDescent="0.25">
      <c r="A700" s="242"/>
      <c r="B700" s="242"/>
      <c r="C700" s="242"/>
      <c r="D700" s="242"/>
      <c r="E700" s="242"/>
      <c r="F700" s="242"/>
      <c r="G700" s="242"/>
      <c r="H700" s="242"/>
      <c r="I700" s="242"/>
      <c r="J700" s="242"/>
      <c r="K700" s="242"/>
      <c r="L700" s="242"/>
      <c r="M700" s="242"/>
    </row>
    <row r="701" spans="1:13" x14ac:dyDescent="0.25">
      <c r="A701" s="242"/>
      <c r="B701" s="242"/>
      <c r="C701" s="242"/>
      <c r="D701" s="242"/>
      <c r="E701" s="242"/>
      <c r="F701" s="242"/>
      <c r="G701" s="242"/>
      <c r="H701" s="242"/>
      <c r="I701" s="242"/>
      <c r="J701" s="242"/>
      <c r="K701" s="242"/>
      <c r="L701" s="242"/>
      <c r="M701" s="242"/>
    </row>
    <row r="702" spans="1:13" x14ac:dyDescent="0.25">
      <c r="A702" s="242"/>
      <c r="B702" s="242"/>
      <c r="C702" s="242"/>
      <c r="D702" s="242"/>
      <c r="E702" s="242"/>
      <c r="F702" s="242"/>
      <c r="G702" s="242"/>
      <c r="H702" s="242"/>
      <c r="I702" s="242"/>
      <c r="J702" s="242"/>
      <c r="K702" s="242"/>
      <c r="L702" s="242"/>
      <c r="M702" s="242"/>
    </row>
    <row r="703" spans="1:13" x14ac:dyDescent="0.25">
      <c r="A703" s="242"/>
      <c r="B703" s="242"/>
      <c r="C703" s="242"/>
      <c r="D703" s="242"/>
      <c r="E703" s="242"/>
      <c r="F703" s="242"/>
      <c r="G703" s="242"/>
      <c r="H703" s="242"/>
      <c r="I703" s="242"/>
      <c r="J703" s="242"/>
      <c r="K703" s="242"/>
      <c r="L703" s="242"/>
      <c r="M703" s="242"/>
    </row>
    <row r="704" spans="1:13" x14ac:dyDescent="0.25">
      <c r="A704" s="242"/>
      <c r="B704" s="242"/>
      <c r="C704" s="242"/>
      <c r="D704" s="242"/>
      <c r="E704" s="242"/>
      <c r="F704" s="242"/>
      <c r="G704" s="242"/>
      <c r="H704" s="242"/>
      <c r="I704" s="242"/>
      <c r="J704" s="242"/>
      <c r="K704" s="242"/>
      <c r="L704" s="242"/>
      <c r="M704" s="242"/>
    </row>
    <row r="705" spans="1:13" x14ac:dyDescent="0.25">
      <c r="A705" s="242"/>
      <c r="B705" s="242"/>
      <c r="C705" s="242"/>
      <c r="D705" s="242"/>
      <c r="E705" s="242"/>
      <c r="F705" s="242"/>
      <c r="G705" s="242"/>
      <c r="H705" s="242"/>
      <c r="I705" s="242"/>
      <c r="J705" s="242"/>
      <c r="K705" s="242"/>
      <c r="L705" s="242"/>
      <c r="M705" s="242"/>
    </row>
    <row r="706" spans="1:13" x14ac:dyDescent="0.25">
      <c r="A706" s="242"/>
      <c r="B706" s="242"/>
      <c r="C706" s="242"/>
      <c r="D706" s="242"/>
      <c r="E706" s="242"/>
      <c r="F706" s="242"/>
      <c r="G706" s="242"/>
      <c r="H706" s="242"/>
      <c r="I706" s="242"/>
      <c r="J706" s="242"/>
      <c r="K706" s="242"/>
      <c r="L706" s="242"/>
      <c r="M706" s="242"/>
    </row>
    <row r="707" spans="1:13" x14ac:dyDescent="0.25">
      <c r="A707" s="242"/>
      <c r="B707" s="242"/>
      <c r="C707" s="242"/>
      <c r="D707" s="242"/>
      <c r="E707" s="242"/>
      <c r="F707" s="242"/>
      <c r="G707" s="242"/>
      <c r="H707" s="242"/>
      <c r="I707" s="242"/>
      <c r="J707" s="242"/>
      <c r="K707" s="242"/>
      <c r="L707" s="242"/>
      <c r="M707" s="242"/>
    </row>
    <row r="708" spans="1:13" x14ac:dyDescent="0.25">
      <c r="A708" s="242"/>
      <c r="B708" s="242"/>
      <c r="C708" s="242"/>
      <c r="D708" s="242"/>
      <c r="E708" s="242"/>
      <c r="F708" s="242"/>
      <c r="G708" s="242"/>
      <c r="H708" s="242"/>
      <c r="I708" s="242"/>
      <c r="J708" s="242"/>
      <c r="K708" s="242"/>
      <c r="L708" s="242"/>
      <c r="M708" s="242"/>
    </row>
    <row r="709" spans="1:13" x14ac:dyDescent="0.25">
      <c r="A709" s="242"/>
      <c r="B709" s="242"/>
      <c r="C709" s="242"/>
      <c r="D709" s="242"/>
      <c r="E709" s="242"/>
      <c r="F709" s="242"/>
      <c r="G709" s="242"/>
      <c r="H709" s="242"/>
      <c r="I709" s="242"/>
      <c r="J709" s="242"/>
      <c r="K709" s="242"/>
      <c r="L709" s="242"/>
      <c r="M709" s="242"/>
    </row>
    <row r="710" spans="1:13" x14ac:dyDescent="0.25">
      <c r="A710" s="242"/>
      <c r="B710" s="242"/>
      <c r="C710" s="242"/>
      <c r="D710" s="242"/>
      <c r="E710" s="242"/>
      <c r="F710" s="242"/>
      <c r="G710" s="242"/>
      <c r="H710" s="242"/>
      <c r="I710" s="242"/>
      <c r="J710" s="242"/>
      <c r="K710" s="242"/>
      <c r="L710" s="242"/>
      <c r="M710" s="242"/>
    </row>
    <row r="711" spans="1:13" x14ac:dyDescent="0.25">
      <c r="A711" s="242"/>
      <c r="B711" s="242"/>
      <c r="C711" s="242"/>
      <c r="D711" s="242"/>
      <c r="E711" s="242"/>
      <c r="F711" s="242"/>
      <c r="G711" s="242"/>
      <c r="H711" s="242"/>
      <c r="I711" s="242"/>
      <c r="J711" s="242"/>
      <c r="K711" s="242"/>
      <c r="L711" s="242"/>
      <c r="M711" s="242"/>
    </row>
    <row r="712" spans="1:13" x14ac:dyDescent="0.25">
      <c r="A712" s="242"/>
      <c r="B712" s="242"/>
      <c r="C712" s="242"/>
      <c r="D712" s="242"/>
      <c r="E712" s="242"/>
      <c r="F712" s="242"/>
      <c r="G712" s="242"/>
      <c r="H712" s="242"/>
      <c r="I712" s="242"/>
      <c r="J712" s="242"/>
      <c r="K712" s="242"/>
      <c r="L712" s="242"/>
      <c r="M712" s="242"/>
    </row>
    <row r="713" spans="1:13" x14ac:dyDescent="0.25">
      <c r="A713" s="242"/>
      <c r="B713" s="242"/>
      <c r="C713" s="242"/>
      <c r="D713" s="242"/>
      <c r="E713" s="242"/>
      <c r="F713" s="242"/>
      <c r="G713" s="242"/>
      <c r="H713" s="242"/>
      <c r="I713" s="242"/>
      <c r="J713" s="242"/>
      <c r="K713" s="242"/>
      <c r="L713" s="242"/>
      <c r="M713" s="242"/>
    </row>
    <row r="714" spans="1:13" x14ac:dyDescent="0.25">
      <c r="A714" s="242"/>
      <c r="B714" s="242"/>
      <c r="C714" s="242"/>
      <c r="D714" s="242"/>
      <c r="E714" s="242"/>
      <c r="F714" s="242"/>
      <c r="G714" s="242"/>
      <c r="H714" s="242"/>
      <c r="I714" s="242"/>
      <c r="J714" s="242"/>
      <c r="K714" s="242"/>
      <c r="L714" s="242"/>
      <c r="M714" s="242"/>
    </row>
    <row r="715" spans="1:13" x14ac:dyDescent="0.25">
      <c r="A715" s="242"/>
      <c r="B715" s="242"/>
      <c r="C715" s="242"/>
      <c r="D715" s="242"/>
      <c r="E715" s="242"/>
      <c r="F715" s="242"/>
      <c r="G715" s="242"/>
      <c r="H715" s="242"/>
      <c r="I715" s="242"/>
      <c r="J715" s="242"/>
      <c r="K715" s="242"/>
      <c r="L715" s="242"/>
      <c r="M715" s="242"/>
    </row>
    <row r="716" spans="1:13" x14ac:dyDescent="0.25">
      <c r="A716" s="242"/>
      <c r="B716" s="242"/>
      <c r="C716" s="242"/>
      <c r="D716" s="242"/>
      <c r="E716" s="242"/>
      <c r="F716" s="242"/>
      <c r="G716" s="242"/>
      <c r="H716" s="242"/>
      <c r="I716" s="242"/>
      <c r="J716" s="242"/>
      <c r="K716" s="242"/>
      <c r="L716" s="242"/>
      <c r="M716" s="242"/>
    </row>
    <row r="717" spans="1:13" x14ac:dyDescent="0.25">
      <c r="A717" s="242"/>
      <c r="B717" s="242"/>
      <c r="C717" s="242"/>
      <c r="D717" s="242"/>
      <c r="E717" s="242"/>
      <c r="F717" s="242"/>
      <c r="G717" s="242"/>
      <c r="H717" s="242"/>
      <c r="I717" s="242"/>
      <c r="J717" s="242"/>
      <c r="K717" s="242"/>
      <c r="L717" s="242"/>
      <c r="M717" s="242"/>
    </row>
    <row r="718" spans="1:13" x14ac:dyDescent="0.25">
      <c r="A718" s="242"/>
      <c r="B718" s="242"/>
      <c r="C718" s="242"/>
      <c r="D718" s="242"/>
      <c r="E718" s="242"/>
      <c r="F718" s="242"/>
      <c r="G718" s="242"/>
      <c r="H718" s="242"/>
      <c r="I718" s="242"/>
      <c r="J718" s="242"/>
      <c r="K718" s="242"/>
      <c r="L718" s="242"/>
      <c r="M718" s="242"/>
    </row>
    <row r="719" spans="1:13" x14ac:dyDescent="0.25">
      <c r="A719" s="242"/>
      <c r="B719" s="242"/>
      <c r="C719" s="242"/>
      <c r="D719" s="242"/>
      <c r="E719" s="242"/>
      <c r="F719" s="242"/>
      <c r="G719" s="242"/>
      <c r="H719" s="242"/>
      <c r="I719" s="242"/>
      <c r="J719" s="242"/>
      <c r="K719" s="242"/>
      <c r="L719" s="242"/>
      <c r="M719" s="242"/>
    </row>
    <row r="720" spans="1:13" x14ac:dyDescent="0.25">
      <c r="A720" s="242"/>
      <c r="B720" s="242"/>
      <c r="C720" s="242"/>
      <c r="D720" s="242"/>
      <c r="E720" s="242"/>
      <c r="F720" s="242"/>
      <c r="G720" s="242"/>
      <c r="H720" s="242"/>
      <c r="I720" s="242"/>
      <c r="J720" s="242"/>
      <c r="K720" s="242"/>
      <c r="L720" s="242"/>
      <c r="M720" s="242"/>
    </row>
    <row r="721" spans="1:13" x14ac:dyDescent="0.25">
      <c r="A721" s="242"/>
      <c r="B721" s="242"/>
      <c r="C721" s="242"/>
      <c r="D721" s="242"/>
      <c r="E721" s="242"/>
      <c r="F721" s="242"/>
      <c r="G721" s="242"/>
      <c r="H721" s="242"/>
      <c r="I721" s="242"/>
      <c r="J721" s="242"/>
      <c r="K721" s="242"/>
      <c r="L721" s="242"/>
      <c r="M721" s="242"/>
    </row>
    <row r="722" spans="1:13" x14ac:dyDescent="0.25">
      <c r="A722" s="242"/>
      <c r="B722" s="242"/>
      <c r="C722" s="242"/>
      <c r="D722" s="242"/>
      <c r="E722" s="242"/>
      <c r="F722" s="242"/>
      <c r="G722" s="242"/>
      <c r="H722" s="242"/>
      <c r="I722" s="242"/>
      <c r="J722" s="242"/>
      <c r="K722" s="242"/>
      <c r="L722" s="242"/>
      <c r="M722" s="242"/>
    </row>
    <row r="723" spans="1:13" x14ac:dyDescent="0.25">
      <c r="A723" s="242"/>
      <c r="B723" s="242"/>
      <c r="C723" s="242"/>
      <c r="D723" s="242"/>
      <c r="E723" s="242"/>
      <c r="F723" s="242"/>
      <c r="G723" s="242"/>
      <c r="H723" s="242"/>
      <c r="I723" s="242"/>
      <c r="J723" s="242"/>
      <c r="K723" s="242"/>
      <c r="L723" s="242"/>
      <c r="M723" s="242"/>
    </row>
    <row r="724" spans="1:13" x14ac:dyDescent="0.25">
      <c r="A724" s="242"/>
      <c r="B724" s="242"/>
      <c r="C724" s="242"/>
      <c r="D724" s="242"/>
      <c r="E724" s="242"/>
      <c r="F724" s="242"/>
      <c r="G724" s="242"/>
      <c r="H724" s="242"/>
      <c r="I724" s="242"/>
      <c r="J724" s="242"/>
      <c r="K724" s="242"/>
      <c r="L724" s="242"/>
      <c r="M724" s="242"/>
    </row>
    <row r="725" spans="1:13" x14ac:dyDescent="0.25">
      <c r="A725" s="242"/>
      <c r="B725" s="242"/>
      <c r="C725" s="242"/>
      <c r="D725" s="242"/>
      <c r="E725" s="242"/>
      <c r="F725" s="242"/>
      <c r="G725" s="242"/>
      <c r="H725" s="242"/>
      <c r="I725" s="242"/>
      <c r="J725" s="242"/>
      <c r="K725" s="242"/>
      <c r="L725" s="242"/>
      <c r="M725" s="242"/>
    </row>
    <row r="726" spans="1:13" x14ac:dyDescent="0.25">
      <c r="A726" s="242"/>
      <c r="B726" s="242"/>
      <c r="C726" s="242"/>
      <c r="D726" s="242"/>
      <c r="E726" s="242"/>
      <c r="F726" s="242"/>
      <c r="G726" s="242"/>
      <c r="H726" s="242"/>
      <c r="I726" s="242"/>
      <c r="J726" s="242"/>
      <c r="K726" s="242"/>
      <c r="L726" s="242"/>
      <c r="M726" s="242"/>
    </row>
    <row r="727" spans="1:13" x14ac:dyDescent="0.25">
      <c r="A727" s="242"/>
      <c r="B727" s="242"/>
      <c r="C727" s="242"/>
      <c r="D727" s="242"/>
      <c r="E727" s="242"/>
      <c r="F727" s="242"/>
      <c r="G727" s="242"/>
      <c r="H727" s="242"/>
      <c r="I727" s="242"/>
      <c r="J727" s="242"/>
      <c r="K727" s="242"/>
      <c r="L727" s="242"/>
      <c r="M727" s="242"/>
    </row>
    <row r="728" spans="1:13" x14ac:dyDescent="0.25">
      <c r="A728" s="242"/>
      <c r="B728" s="242"/>
      <c r="C728" s="242"/>
      <c r="D728" s="242"/>
      <c r="E728" s="242"/>
      <c r="F728" s="242"/>
      <c r="G728" s="242"/>
      <c r="H728" s="242"/>
      <c r="I728" s="242"/>
      <c r="J728" s="242"/>
      <c r="K728" s="242"/>
      <c r="L728" s="242"/>
      <c r="M728" s="242"/>
    </row>
    <row r="729" spans="1:13" x14ac:dyDescent="0.25">
      <c r="A729" s="242"/>
      <c r="B729" s="242"/>
      <c r="C729" s="242"/>
      <c r="D729" s="242"/>
      <c r="E729" s="242"/>
      <c r="F729" s="242"/>
      <c r="G729" s="242"/>
      <c r="H729" s="242"/>
      <c r="I729" s="242"/>
      <c r="J729" s="242"/>
      <c r="K729" s="242"/>
      <c r="L729" s="242"/>
      <c r="M729" s="242"/>
    </row>
    <row r="730" spans="1:13" x14ac:dyDescent="0.25">
      <c r="A730" s="242"/>
      <c r="B730" s="242"/>
      <c r="C730" s="242"/>
      <c r="D730" s="242"/>
      <c r="E730" s="242"/>
      <c r="F730" s="242"/>
      <c r="G730" s="242"/>
      <c r="H730" s="242"/>
      <c r="I730" s="242"/>
      <c r="J730" s="242"/>
      <c r="K730" s="242"/>
      <c r="L730" s="242"/>
      <c r="M730" s="242"/>
    </row>
    <row r="731" spans="1:13" x14ac:dyDescent="0.25">
      <c r="A731" s="242"/>
      <c r="B731" s="242"/>
      <c r="C731" s="242"/>
      <c r="D731" s="242"/>
      <c r="E731" s="242"/>
      <c r="F731" s="242"/>
      <c r="G731" s="242"/>
      <c r="H731" s="242"/>
      <c r="I731" s="242"/>
      <c r="J731" s="242"/>
      <c r="K731" s="242"/>
      <c r="L731" s="242"/>
      <c r="M731" s="242"/>
    </row>
    <row r="732" spans="1:13" x14ac:dyDescent="0.25">
      <c r="A732" s="242"/>
      <c r="B732" s="242"/>
      <c r="C732" s="242"/>
      <c r="D732" s="242"/>
      <c r="E732" s="242"/>
      <c r="F732" s="242"/>
      <c r="G732" s="242"/>
      <c r="H732" s="242"/>
      <c r="I732" s="242"/>
      <c r="J732" s="242"/>
      <c r="K732" s="242"/>
      <c r="L732" s="242"/>
      <c r="M732" s="242"/>
    </row>
    <row r="733" spans="1:13" x14ac:dyDescent="0.25">
      <c r="A733" s="242"/>
      <c r="B733" s="242"/>
      <c r="C733" s="242"/>
      <c r="D733" s="242"/>
      <c r="E733" s="242"/>
      <c r="F733" s="242"/>
      <c r="G733" s="242"/>
      <c r="H733" s="242"/>
      <c r="I733" s="242"/>
      <c r="J733" s="242"/>
      <c r="K733" s="242"/>
      <c r="L733" s="242"/>
      <c r="M733" s="242"/>
    </row>
    <row r="734" spans="1:13" x14ac:dyDescent="0.25">
      <c r="A734" s="242"/>
      <c r="B734" s="242"/>
      <c r="C734" s="242"/>
      <c r="D734" s="242"/>
      <c r="E734" s="242"/>
      <c r="F734" s="242"/>
      <c r="G734" s="242"/>
      <c r="H734" s="242"/>
      <c r="I734" s="242"/>
      <c r="J734" s="242"/>
      <c r="K734" s="242"/>
      <c r="L734" s="242"/>
      <c r="M734" s="242"/>
    </row>
    <row r="735" spans="1:13" x14ac:dyDescent="0.25">
      <c r="A735" s="242"/>
      <c r="B735" s="242"/>
      <c r="C735" s="242"/>
      <c r="D735" s="242"/>
      <c r="E735" s="242"/>
      <c r="F735" s="242"/>
      <c r="G735" s="242"/>
      <c r="H735" s="242"/>
      <c r="I735" s="242"/>
      <c r="J735" s="242"/>
      <c r="K735" s="242"/>
      <c r="L735" s="242"/>
      <c r="M735" s="242"/>
    </row>
    <row r="736" spans="1:13" x14ac:dyDescent="0.25">
      <c r="A736" s="242"/>
      <c r="B736" s="242"/>
      <c r="C736" s="242"/>
      <c r="D736" s="242"/>
      <c r="E736" s="242"/>
      <c r="F736" s="242"/>
      <c r="G736" s="242"/>
      <c r="H736" s="242"/>
      <c r="I736" s="242"/>
      <c r="J736" s="242"/>
      <c r="K736" s="242"/>
      <c r="L736" s="242"/>
      <c r="M736" s="242"/>
    </row>
    <row r="737" spans="1:13" x14ac:dyDescent="0.25">
      <c r="A737" s="242"/>
      <c r="B737" s="242"/>
      <c r="C737" s="242"/>
      <c r="D737" s="242"/>
      <c r="E737" s="242"/>
      <c r="F737" s="242"/>
      <c r="G737" s="242"/>
      <c r="H737" s="242"/>
      <c r="I737" s="242"/>
      <c r="J737" s="242"/>
      <c r="K737" s="242"/>
      <c r="L737" s="242"/>
      <c r="M737" s="242"/>
    </row>
    <row r="738" spans="1:13" x14ac:dyDescent="0.25">
      <c r="A738" s="242"/>
      <c r="B738" s="242"/>
      <c r="C738" s="242"/>
      <c r="D738" s="242"/>
      <c r="E738" s="242"/>
      <c r="F738" s="242"/>
      <c r="G738" s="242"/>
      <c r="H738" s="242"/>
      <c r="I738" s="242"/>
      <c r="J738" s="242"/>
      <c r="K738" s="242"/>
      <c r="L738" s="242"/>
      <c r="M738" s="242"/>
    </row>
    <row r="739" spans="1:13" x14ac:dyDescent="0.25">
      <c r="A739" s="242"/>
      <c r="B739" s="242"/>
      <c r="C739" s="242"/>
      <c r="D739" s="242"/>
      <c r="E739" s="242"/>
      <c r="F739" s="242"/>
      <c r="G739" s="242"/>
      <c r="H739" s="242"/>
      <c r="I739" s="242"/>
      <c r="J739" s="242"/>
      <c r="K739" s="242"/>
      <c r="L739" s="242"/>
      <c r="M739" s="242"/>
    </row>
    <row r="740" spans="1:13" x14ac:dyDescent="0.25">
      <c r="A740" s="242"/>
      <c r="B740" s="242"/>
      <c r="C740" s="242"/>
      <c r="D740" s="242"/>
      <c r="E740" s="242"/>
      <c r="F740" s="242"/>
      <c r="G740" s="242"/>
      <c r="H740" s="242"/>
      <c r="I740" s="242"/>
      <c r="J740" s="242"/>
      <c r="K740" s="242"/>
      <c r="L740" s="242"/>
      <c r="M740" s="242"/>
    </row>
    <row r="741" spans="1:13" x14ac:dyDescent="0.25">
      <c r="A741" s="242"/>
      <c r="B741" s="242"/>
      <c r="C741" s="242"/>
      <c r="D741" s="242"/>
      <c r="E741" s="242"/>
      <c r="F741" s="242"/>
      <c r="G741" s="242"/>
      <c r="H741" s="242"/>
      <c r="I741" s="242"/>
      <c r="J741" s="242"/>
      <c r="K741" s="242"/>
      <c r="L741" s="242"/>
      <c r="M741" s="242"/>
    </row>
    <row r="742" spans="1:13" x14ac:dyDescent="0.25">
      <c r="A742" s="242"/>
      <c r="B742" s="242"/>
      <c r="C742" s="242"/>
      <c r="D742" s="242"/>
      <c r="E742" s="242"/>
      <c r="F742" s="242"/>
      <c r="G742" s="242"/>
      <c r="H742" s="242"/>
      <c r="I742" s="242"/>
      <c r="J742" s="242"/>
      <c r="K742" s="242"/>
      <c r="L742" s="242"/>
      <c r="M742" s="242"/>
    </row>
    <row r="743" spans="1:13" x14ac:dyDescent="0.25">
      <c r="A743" s="242"/>
      <c r="B743" s="242"/>
      <c r="C743" s="242"/>
      <c r="D743" s="242"/>
      <c r="E743" s="242"/>
      <c r="F743" s="242"/>
      <c r="G743" s="242"/>
      <c r="H743" s="242"/>
      <c r="I743" s="242"/>
      <c r="J743" s="242"/>
      <c r="K743" s="242"/>
      <c r="L743" s="242"/>
      <c r="M743" s="242"/>
    </row>
    <row r="744" spans="1:13" x14ac:dyDescent="0.25">
      <c r="A744" s="242"/>
      <c r="B744" s="242"/>
      <c r="C744" s="242"/>
      <c r="D744" s="242"/>
      <c r="E744" s="242"/>
      <c r="F744" s="242"/>
      <c r="G744" s="242"/>
      <c r="H744" s="242"/>
      <c r="I744" s="242"/>
      <c r="J744" s="242"/>
      <c r="K744" s="242"/>
      <c r="L744" s="242"/>
      <c r="M744" s="242"/>
    </row>
    <row r="745" spans="1:13" x14ac:dyDescent="0.25">
      <c r="A745" s="242"/>
      <c r="B745" s="242"/>
      <c r="C745" s="242"/>
      <c r="D745" s="242"/>
      <c r="E745" s="242"/>
      <c r="F745" s="242"/>
      <c r="G745" s="242"/>
      <c r="H745" s="242"/>
      <c r="I745" s="242"/>
      <c r="J745" s="242"/>
      <c r="K745" s="242"/>
      <c r="L745" s="242"/>
      <c r="M745" s="242"/>
    </row>
    <row r="746" spans="1:13" x14ac:dyDescent="0.25">
      <c r="A746" s="242"/>
      <c r="B746" s="242"/>
      <c r="C746" s="242"/>
      <c r="D746" s="242"/>
      <c r="E746" s="242"/>
      <c r="F746" s="242"/>
      <c r="G746" s="242"/>
      <c r="H746" s="242"/>
      <c r="I746" s="242"/>
      <c r="J746" s="242"/>
      <c r="K746" s="242"/>
      <c r="L746" s="242"/>
      <c r="M746" s="242"/>
    </row>
    <row r="747" spans="1:13" x14ac:dyDescent="0.25">
      <c r="A747" s="242"/>
      <c r="B747" s="242"/>
      <c r="C747" s="242"/>
      <c r="D747" s="242"/>
      <c r="E747" s="242"/>
      <c r="F747" s="242"/>
      <c r="G747" s="242"/>
      <c r="H747" s="242"/>
      <c r="I747" s="242"/>
      <c r="J747" s="242"/>
      <c r="K747" s="242"/>
      <c r="L747" s="242"/>
      <c r="M747" s="242"/>
    </row>
    <row r="748" spans="1:13" x14ac:dyDescent="0.25">
      <c r="A748" s="242"/>
      <c r="B748" s="242"/>
      <c r="C748" s="242"/>
      <c r="D748" s="242"/>
      <c r="E748" s="242"/>
      <c r="F748" s="242"/>
      <c r="G748" s="242"/>
      <c r="H748" s="242"/>
      <c r="I748" s="242"/>
      <c r="J748" s="242"/>
      <c r="K748" s="242"/>
      <c r="L748" s="242"/>
      <c r="M748" s="242"/>
    </row>
    <row r="749" spans="1:13" x14ac:dyDescent="0.25">
      <c r="A749" s="242"/>
      <c r="B749" s="242"/>
      <c r="C749" s="242"/>
      <c r="D749" s="242"/>
      <c r="E749" s="242"/>
      <c r="F749" s="242"/>
      <c r="G749" s="242"/>
      <c r="H749" s="242"/>
      <c r="I749" s="242"/>
      <c r="J749" s="242"/>
      <c r="K749" s="242"/>
      <c r="L749" s="242"/>
      <c r="M749" s="242"/>
    </row>
    <row r="750" spans="1:13" x14ac:dyDescent="0.25">
      <c r="A750" s="242"/>
      <c r="B750" s="242"/>
      <c r="C750" s="242"/>
      <c r="D750" s="242"/>
      <c r="E750" s="242"/>
      <c r="F750" s="242"/>
      <c r="G750" s="242"/>
      <c r="H750" s="242"/>
      <c r="I750" s="242"/>
      <c r="J750" s="242"/>
      <c r="K750" s="242"/>
      <c r="L750" s="242"/>
      <c r="M750" s="242"/>
    </row>
    <row r="751" spans="1:13" x14ac:dyDescent="0.25">
      <c r="A751" s="242"/>
      <c r="B751" s="242"/>
      <c r="C751" s="242"/>
      <c r="D751" s="242"/>
      <c r="E751" s="242"/>
      <c r="F751" s="242"/>
      <c r="G751" s="242"/>
      <c r="H751" s="242"/>
      <c r="I751" s="242"/>
      <c r="J751" s="242"/>
      <c r="K751" s="242"/>
      <c r="L751" s="242"/>
      <c r="M751" s="242"/>
    </row>
    <row r="752" spans="1:13" x14ac:dyDescent="0.25">
      <c r="A752" s="242"/>
      <c r="B752" s="242"/>
      <c r="C752" s="242"/>
      <c r="D752" s="242"/>
      <c r="E752" s="242"/>
      <c r="F752" s="242"/>
      <c r="G752" s="242"/>
      <c r="H752" s="242"/>
      <c r="I752" s="242"/>
      <c r="J752" s="242"/>
      <c r="K752" s="242"/>
      <c r="L752" s="242"/>
      <c r="M752" s="242"/>
    </row>
    <row r="753" spans="1:13" x14ac:dyDescent="0.25">
      <c r="A753" s="242"/>
      <c r="B753" s="242"/>
      <c r="C753" s="242"/>
      <c r="D753" s="242"/>
      <c r="E753" s="242"/>
      <c r="F753" s="242"/>
      <c r="G753" s="242"/>
      <c r="H753" s="242"/>
      <c r="I753" s="242"/>
      <c r="J753" s="242"/>
      <c r="K753" s="242"/>
      <c r="L753" s="242"/>
      <c r="M753" s="242"/>
    </row>
    <row r="754" spans="1:13" x14ac:dyDescent="0.25">
      <c r="A754" s="242"/>
      <c r="B754" s="242"/>
      <c r="C754" s="242"/>
      <c r="D754" s="242"/>
      <c r="E754" s="242"/>
      <c r="F754" s="242"/>
      <c r="G754" s="242"/>
      <c r="H754" s="242"/>
      <c r="I754" s="242"/>
      <c r="J754" s="242"/>
      <c r="K754" s="242"/>
      <c r="L754" s="242"/>
      <c r="M754" s="242"/>
    </row>
    <row r="755" spans="1:13" x14ac:dyDescent="0.25">
      <c r="A755" s="242"/>
      <c r="B755" s="242"/>
      <c r="C755" s="242"/>
      <c r="D755" s="242"/>
      <c r="E755" s="242"/>
      <c r="F755" s="242"/>
      <c r="G755" s="242"/>
      <c r="H755" s="242"/>
      <c r="I755" s="242"/>
      <c r="J755" s="242"/>
      <c r="K755" s="242"/>
      <c r="L755" s="242"/>
      <c r="M755" s="242"/>
    </row>
    <row r="756" spans="1:13" x14ac:dyDescent="0.25">
      <c r="A756" s="242"/>
      <c r="B756" s="242"/>
      <c r="C756" s="242"/>
      <c r="D756" s="242"/>
      <c r="E756" s="242"/>
      <c r="F756" s="242"/>
      <c r="G756" s="242"/>
      <c r="H756" s="242"/>
      <c r="I756" s="242"/>
      <c r="J756" s="242"/>
      <c r="K756" s="242"/>
      <c r="L756" s="242"/>
      <c r="M756" s="242"/>
    </row>
    <row r="757" spans="1:13" x14ac:dyDescent="0.25">
      <c r="A757" s="242"/>
      <c r="B757" s="242"/>
      <c r="C757" s="242"/>
      <c r="D757" s="242"/>
      <c r="E757" s="242"/>
      <c r="F757" s="242"/>
      <c r="G757" s="242"/>
      <c r="H757" s="242"/>
      <c r="I757" s="242"/>
      <c r="J757" s="242"/>
      <c r="K757" s="242"/>
      <c r="L757" s="242"/>
      <c r="M757" s="242"/>
    </row>
    <row r="758" spans="1:13" x14ac:dyDescent="0.25">
      <c r="A758" s="242"/>
      <c r="B758" s="242"/>
      <c r="C758" s="242"/>
      <c r="D758" s="242"/>
      <c r="E758" s="242"/>
      <c r="F758" s="242"/>
      <c r="G758" s="242"/>
      <c r="H758" s="242"/>
      <c r="I758" s="242"/>
      <c r="J758" s="242"/>
      <c r="K758" s="242"/>
      <c r="L758" s="242"/>
      <c r="M758" s="242"/>
    </row>
    <row r="759" spans="1:13" x14ac:dyDescent="0.25">
      <c r="A759" s="242"/>
      <c r="B759" s="242"/>
      <c r="C759" s="242"/>
      <c r="D759" s="242"/>
      <c r="E759" s="242"/>
      <c r="F759" s="242"/>
      <c r="G759" s="242"/>
      <c r="H759" s="242"/>
      <c r="I759" s="242"/>
      <c r="J759" s="242"/>
      <c r="K759" s="242"/>
      <c r="L759" s="242"/>
      <c r="M759" s="242"/>
    </row>
    <row r="760" spans="1:13" x14ac:dyDescent="0.25">
      <c r="A760" s="242"/>
      <c r="B760" s="242"/>
      <c r="C760" s="242"/>
      <c r="D760" s="242"/>
      <c r="E760" s="242"/>
      <c r="F760" s="242"/>
      <c r="G760" s="242"/>
      <c r="H760" s="242"/>
      <c r="I760" s="242"/>
      <c r="J760" s="242"/>
      <c r="K760" s="242"/>
      <c r="L760" s="242"/>
      <c r="M760" s="242"/>
    </row>
    <row r="761" spans="1:13" x14ac:dyDescent="0.25">
      <c r="A761" s="242"/>
      <c r="B761" s="242"/>
      <c r="C761" s="242"/>
      <c r="D761" s="242"/>
      <c r="E761" s="242"/>
      <c r="F761" s="242"/>
      <c r="G761" s="242"/>
      <c r="H761" s="242"/>
      <c r="I761" s="242"/>
      <c r="J761" s="242"/>
      <c r="K761" s="242"/>
      <c r="L761" s="242"/>
      <c r="M761" s="242"/>
    </row>
    <row r="762" spans="1:13" x14ac:dyDescent="0.25">
      <c r="A762" s="242"/>
      <c r="B762" s="242"/>
      <c r="C762" s="242"/>
      <c r="D762" s="242"/>
      <c r="E762" s="242"/>
      <c r="F762" s="242"/>
      <c r="G762" s="242"/>
      <c r="H762" s="242"/>
      <c r="I762" s="242"/>
      <c r="J762" s="242"/>
      <c r="K762" s="242"/>
      <c r="L762" s="242"/>
      <c r="M762" s="242"/>
    </row>
    <row r="763" spans="1:13" x14ac:dyDescent="0.25">
      <c r="A763" s="242"/>
      <c r="B763" s="242"/>
      <c r="C763" s="242"/>
      <c r="D763" s="242"/>
      <c r="E763" s="242"/>
      <c r="F763" s="242"/>
      <c r="G763" s="242"/>
      <c r="H763" s="242"/>
      <c r="I763" s="242"/>
      <c r="J763" s="242"/>
      <c r="K763" s="242"/>
      <c r="L763" s="242"/>
      <c r="M763" s="242"/>
    </row>
    <row r="764" spans="1:13" x14ac:dyDescent="0.25">
      <c r="A764" s="242"/>
      <c r="B764" s="242"/>
      <c r="C764" s="242"/>
      <c r="D764" s="242"/>
      <c r="E764" s="242"/>
      <c r="F764" s="242"/>
      <c r="G764" s="242"/>
      <c r="H764" s="242"/>
      <c r="I764" s="242"/>
      <c r="J764" s="242"/>
      <c r="K764" s="242"/>
      <c r="L764" s="242"/>
      <c r="M764" s="242"/>
    </row>
    <row r="765" spans="1:13" x14ac:dyDescent="0.25">
      <c r="A765" s="242"/>
      <c r="B765" s="242"/>
      <c r="C765" s="242"/>
      <c r="D765" s="242"/>
      <c r="E765" s="242"/>
      <c r="F765" s="242"/>
      <c r="G765" s="242"/>
      <c r="H765" s="242"/>
      <c r="I765" s="242"/>
      <c r="J765" s="242"/>
      <c r="K765" s="242"/>
      <c r="L765" s="242"/>
      <c r="M765" s="242"/>
    </row>
    <row r="766" spans="1:13" x14ac:dyDescent="0.25">
      <c r="A766" s="242"/>
      <c r="B766" s="242"/>
      <c r="C766" s="242"/>
      <c r="D766" s="242"/>
      <c r="E766" s="242"/>
      <c r="F766" s="242"/>
      <c r="G766" s="242"/>
      <c r="H766" s="242"/>
      <c r="I766" s="242"/>
      <c r="J766" s="242"/>
      <c r="K766" s="242"/>
      <c r="L766" s="242"/>
      <c r="M766" s="242"/>
    </row>
    <row r="767" spans="1:13" x14ac:dyDescent="0.25">
      <c r="A767" s="242"/>
      <c r="B767" s="242"/>
      <c r="C767" s="242"/>
      <c r="D767" s="242"/>
      <c r="E767" s="242"/>
      <c r="F767" s="242"/>
      <c r="G767" s="242"/>
      <c r="H767" s="242"/>
      <c r="I767" s="242"/>
      <c r="J767" s="242"/>
      <c r="K767" s="242"/>
      <c r="L767" s="242"/>
      <c r="M767" s="242"/>
    </row>
    <row r="768" spans="1:13" x14ac:dyDescent="0.25">
      <c r="A768" s="242"/>
      <c r="B768" s="242"/>
      <c r="C768" s="242"/>
      <c r="D768" s="242"/>
      <c r="E768" s="242"/>
      <c r="F768" s="242"/>
      <c r="G768" s="242"/>
      <c r="H768" s="242"/>
      <c r="I768" s="242"/>
      <c r="J768" s="242"/>
      <c r="K768" s="242"/>
      <c r="L768" s="242"/>
      <c r="M768" s="242"/>
    </row>
    <row r="769" spans="1:13" x14ac:dyDescent="0.25">
      <c r="A769" s="242"/>
      <c r="B769" s="242"/>
      <c r="C769" s="242"/>
      <c r="D769" s="242"/>
      <c r="E769" s="242"/>
      <c r="F769" s="242"/>
      <c r="G769" s="242"/>
      <c r="H769" s="242"/>
      <c r="I769" s="242"/>
      <c r="J769" s="242"/>
      <c r="K769" s="242"/>
      <c r="L769" s="242"/>
      <c r="M769" s="242"/>
    </row>
    <row r="770" spans="1:13" x14ac:dyDescent="0.25">
      <c r="A770" s="242"/>
      <c r="B770" s="242"/>
      <c r="C770" s="242"/>
      <c r="D770" s="242"/>
      <c r="E770" s="242"/>
      <c r="F770" s="242"/>
      <c r="G770" s="242"/>
      <c r="H770" s="242"/>
      <c r="I770" s="242"/>
      <c r="J770" s="242"/>
      <c r="K770" s="242"/>
      <c r="L770" s="242"/>
      <c r="M770" s="242"/>
    </row>
    <row r="771" spans="1:13" x14ac:dyDescent="0.25">
      <c r="A771" s="242"/>
      <c r="B771" s="242"/>
      <c r="C771" s="242"/>
      <c r="D771" s="242"/>
      <c r="E771" s="242"/>
      <c r="F771" s="242"/>
      <c r="G771" s="242"/>
      <c r="H771" s="242"/>
      <c r="I771" s="242"/>
      <c r="J771" s="242"/>
      <c r="K771" s="242"/>
      <c r="L771" s="242"/>
      <c r="M771" s="242"/>
    </row>
    <row r="772" spans="1:13" x14ac:dyDescent="0.25">
      <c r="A772" s="242"/>
      <c r="B772" s="242"/>
      <c r="C772" s="242"/>
      <c r="D772" s="242"/>
      <c r="E772" s="242"/>
      <c r="F772" s="242"/>
      <c r="G772" s="242"/>
      <c r="H772" s="242"/>
      <c r="I772" s="242"/>
      <c r="J772" s="242"/>
      <c r="K772" s="242"/>
      <c r="L772" s="242"/>
      <c r="M772" s="242"/>
    </row>
    <row r="773" spans="1:13" x14ac:dyDescent="0.25">
      <c r="A773" s="242"/>
      <c r="B773" s="242"/>
      <c r="C773" s="242"/>
      <c r="D773" s="242"/>
      <c r="E773" s="242"/>
      <c r="F773" s="242"/>
      <c r="G773" s="242"/>
      <c r="H773" s="242"/>
      <c r="I773" s="242"/>
      <c r="J773" s="242"/>
      <c r="K773" s="242"/>
      <c r="L773" s="242"/>
      <c r="M773" s="242"/>
    </row>
    <row r="774" spans="1:13" x14ac:dyDescent="0.25">
      <c r="A774" s="242"/>
      <c r="B774" s="242"/>
      <c r="C774" s="242"/>
      <c r="D774" s="242"/>
      <c r="E774" s="242"/>
      <c r="F774" s="242"/>
      <c r="G774" s="242"/>
      <c r="H774" s="242"/>
      <c r="I774" s="242"/>
      <c r="J774" s="242"/>
      <c r="K774" s="242"/>
      <c r="L774" s="242"/>
      <c r="M774" s="242"/>
    </row>
    <row r="775" spans="1:13" x14ac:dyDescent="0.25">
      <c r="A775" s="242"/>
      <c r="B775" s="242"/>
      <c r="C775" s="242"/>
      <c r="D775" s="242"/>
      <c r="E775" s="242"/>
      <c r="F775" s="242"/>
      <c r="G775" s="242"/>
      <c r="H775" s="242"/>
      <c r="I775" s="242"/>
      <c r="J775" s="242"/>
      <c r="K775" s="242"/>
      <c r="L775" s="242"/>
      <c r="M775" s="242"/>
    </row>
    <row r="776" spans="1:13" x14ac:dyDescent="0.25">
      <c r="A776" s="242"/>
      <c r="B776" s="242"/>
      <c r="C776" s="242"/>
      <c r="D776" s="242"/>
      <c r="E776" s="242"/>
      <c r="F776" s="242"/>
      <c r="G776" s="242"/>
      <c r="H776" s="242"/>
      <c r="I776" s="242"/>
      <c r="J776" s="242"/>
      <c r="K776" s="242"/>
      <c r="L776" s="242"/>
      <c r="M776" s="242"/>
    </row>
    <row r="777" spans="1:13" x14ac:dyDescent="0.25">
      <c r="A777" s="242"/>
      <c r="B777" s="242"/>
      <c r="C777" s="242"/>
      <c r="D777" s="242"/>
      <c r="E777" s="242"/>
      <c r="F777" s="242"/>
      <c r="G777" s="242"/>
      <c r="H777" s="242"/>
      <c r="I777" s="242"/>
      <c r="J777" s="242"/>
      <c r="K777" s="242"/>
      <c r="L777" s="242"/>
      <c r="M777" s="242"/>
    </row>
    <row r="778" spans="1:13" x14ac:dyDescent="0.25">
      <c r="A778" s="242"/>
      <c r="B778" s="242"/>
      <c r="C778" s="242"/>
      <c r="D778" s="242"/>
      <c r="E778" s="242"/>
      <c r="F778" s="242"/>
      <c r="G778" s="242"/>
      <c r="H778" s="242"/>
      <c r="I778" s="242"/>
      <c r="J778" s="242"/>
      <c r="K778" s="242"/>
      <c r="L778" s="242"/>
      <c r="M778" s="242"/>
    </row>
    <row r="779" spans="1:13" x14ac:dyDescent="0.25">
      <c r="A779" s="242"/>
      <c r="B779" s="242"/>
      <c r="C779" s="242"/>
      <c r="D779" s="242"/>
      <c r="E779" s="242"/>
      <c r="F779" s="242"/>
      <c r="G779" s="242"/>
      <c r="H779" s="242"/>
      <c r="I779" s="242"/>
      <c r="J779" s="242"/>
      <c r="K779" s="242"/>
      <c r="L779" s="242"/>
      <c r="M779" s="242"/>
    </row>
    <row r="780" spans="1:13" x14ac:dyDescent="0.25">
      <c r="A780" s="242"/>
      <c r="B780" s="242"/>
      <c r="C780" s="242"/>
      <c r="D780" s="242"/>
      <c r="E780" s="242"/>
      <c r="F780" s="242"/>
      <c r="G780" s="242"/>
      <c r="H780" s="242"/>
      <c r="I780" s="242"/>
      <c r="J780" s="242"/>
      <c r="K780" s="242"/>
      <c r="L780" s="242"/>
      <c r="M780" s="242"/>
    </row>
    <row r="781" spans="1:13" x14ac:dyDescent="0.25">
      <c r="A781" s="242"/>
      <c r="B781" s="242"/>
      <c r="C781" s="242"/>
      <c r="D781" s="242"/>
      <c r="E781" s="242"/>
      <c r="F781" s="242"/>
      <c r="G781" s="242"/>
      <c r="H781" s="242"/>
      <c r="I781" s="242"/>
      <c r="J781" s="242"/>
      <c r="K781" s="242"/>
      <c r="L781" s="242"/>
      <c r="M781" s="242"/>
    </row>
    <row r="782" spans="1:13" x14ac:dyDescent="0.25">
      <c r="A782" s="242"/>
      <c r="B782" s="242"/>
      <c r="C782" s="242"/>
      <c r="D782" s="242"/>
      <c r="E782" s="242"/>
      <c r="F782" s="242"/>
      <c r="G782" s="242"/>
      <c r="H782" s="242"/>
      <c r="I782" s="242"/>
      <c r="J782" s="242"/>
      <c r="K782" s="242"/>
      <c r="L782" s="242"/>
      <c r="M782" s="242"/>
    </row>
    <row r="783" spans="1:13" x14ac:dyDescent="0.25">
      <c r="A783" s="242"/>
      <c r="B783" s="242"/>
      <c r="C783" s="242"/>
      <c r="D783" s="242"/>
      <c r="E783" s="242"/>
      <c r="F783" s="242"/>
      <c r="G783" s="242"/>
      <c r="H783" s="242"/>
      <c r="I783" s="242"/>
      <c r="J783" s="242"/>
      <c r="K783" s="242"/>
      <c r="L783" s="242"/>
      <c r="M783" s="242"/>
    </row>
    <row r="784" spans="1:13" x14ac:dyDescent="0.25">
      <c r="A784" s="242"/>
      <c r="B784" s="242"/>
      <c r="C784" s="242"/>
      <c r="D784" s="242"/>
      <c r="E784" s="242"/>
      <c r="F784" s="242"/>
      <c r="G784" s="242"/>
      <c r="H784" s="242"/>
      <c r="I784" s="242"/>
      <c r="J784" s="242"/>
      <c r="K784" s="242"/>
      <c r="L784" s="242"/>
      <c r="M784" s="242"/>
    </row>
    <row r="785" spans="1:13" x14ac:dyDescent="0.25">
      <c r="A785" s="242"/>
      <c r="B785" s="242"/>
      <c r="C785" s="242"/>
      <c r="D785" s="242"/>
      <c r="E785" s="242"/>
      <c r="F785" s="242"/>
      <c r="G785" s="242"/>
      <c r="H785" s="242"/>
      <c r="I785" s="242"/>
      <c r="J785" s="242"/>
      <c r="K785" s="242"/>
      <c r="L785" s="242"/>
      <c r="M785" s="242"/>
    </row>
    <row r="786" spans="1:13" x14ac:dyDescent="0.25">
      <c r="A786" s="242"/>
      <c r="B786" s="242"/>
      <c r="C786" s="242"/>
      <c r="D786" s="242"/>
      <c r="E786" s="242"/>
      <c r="F786" s="242"/>
      <c r="G786" s="242"/>
      <c r="H786" s="242"/>
      <c r="I786" s="242"/>
      <c r="J786" s="242"/>
      <c r="K786" s="242"/>
      <c r="L786" s="242"/>
      <c r="M786" s="242"/>
    </row>
    <row r="787" spans="1:13" x14ac:dyDescent="0.25">
      <c r="A787" s="242"/>
      <c r="B787" s="242"/>
      <c r="C787" s="242"/>
      <c r="D787" s="242"/>
      <c r="E787" s="242"/>
      <c r="F787" s="242"/>
      <c r="G787" s="242"/>
      <c r="H787" s="242"/>
      <c r="I787" s="242"/>
      <c r="J787" s="242"/>
      <c r="K787" s="242"/>
      <c r="L787" s="242"/>
      <c r="M787" s="242"/>
    </row>
    <row r="788" spans="1:13" x14ac:dyDescent="0.25">
      <c r="A788" s="242"/>
      <c r="B788" s="242"/>
      <c r="C788" s="242"/>
      <c r="D788" s="242"/>
      <c r="E788" s="242"/>
      <c r="F788" s="242"/>
      <c r="G788" s="242"/>
      <c r="H788" s="242"/>
      <c r="I788" s="242"/>
      <c r="J788" s="242"/>
      <c r="K788" s="242"/>
      <c r="L788" s="242"/>
      <c r="M788" s="242"/>
    </row>
    <row r="789" spans="1:13" x14ac:dyDescent="0.25">
      <c r="A789" s="242"/>
      <c r="B789" s="242"/>
      <c r="C789" s="242"/>
      <c r="D789" s="242"/>
      <c r="E789" s="242"/>
      <c r="F789" s="242"/>
      <c r="G789" s="242"/>
      <c r="H789" s="242"/>
      <c r="I789" s="242"/>
      <c r="J789" s="242"/>
      <c r="K789" s="242"/>
      <c r="L789" s="242"/>
      <c r="M789" s="242"/>
    </row>
    <row r="790" spans="1:13" x14ac:dyDescent="0.25">
      <c r="A790" s="242"/>
      <c r="B790" s="242"/>
      <c r="C790" s="242"/>
      <c r="D790" s="242"/>
      <c r="E790" s="242"/>
      <c r="F790" s="242"/>
      <c r="G790" s="242"/>
      <c r="H790" s="242"/>
      <c r="I790" s="242"/>
      <c r="J790" s="242"/>
      <c r="K790" s="242"/>
      <c r="L790" s="242"/>
      <c r="M790" s="242"/>
    </row>
    <row r="791" spans="1:13" x14ac:dyDescent="0.25">
      <c r="A791" s="242"/>
      <c r="B791" s="242"/>
      <c r="C791" s="242"/>
      <c r="D791" s="242"/>
      <c r="E791" s="242"/>
      <c r="F791" s="242"/>
      <c r="G791" s="242"/>
      <c r="H791" s="242"/>
      <c r="I791" s="242"/>
      <c r="J791" s="242"/>
      <c r="K791" s="242"/>
      <c r="L791" s="242"/>
      <c r="M791" s="242"/>
    </row>
    <row r="792" spans="1:13" x14ac:dyDescent="0.25">
      <c r="A792" s="242"/>
      <c r="B792" s="242"/>
      <c r="C792" s="242"/>
      <c r="D792" s="242"/>
      <c r="E792" s="242"/>
      <c r="F792" s="242"/>
      <c r="G792" s="242"/>
      <c r="H792" s="242"/>
      <c r="I792" s="242"/>
      <c r="J792" s="242"/>
      <c r="K792" s="242"/>
      <c r="L792" s="242"/>
      <c r="M792" s="242"/>
    </row>
    <row r="793" spans="1:13" x14ac:dyDescent="0.25">
      <c r="A793" s="242"/>
      <c r="B793" s="242"/>
      <c r="C793" s="242"/>
      <c r="D793" s="242"/>
      <c r="E793" s="242"/>
      <c r="F793" s="242"/>
      <c r="G793" s="242"/>
      <c r="H793" s="242"/>
      <c r="I793" s="242"/>
      <c r="J793" s="242"/>
      <c r="K793" s="242"/>
      <c r="L793" s="242"/>
      <c r="M793" s="242"/>
    </row>
    <row r="794" spans="1:13" x14ac:dyDescent="0.25">
      <c r="A794" s="242"/>
      <c r="B794" s="242"/>
      <c r="C794" s="242"/>
      <c r="D794" s="242"/>
      <c r="E794" s="242"/>
      <c r="F794" s="242"/>
      <c r="G794" s="242"/>
      <c r="H794" s="242"/>
      <c r="I794" s="242"/>
      <c r="J794" s="242"/>
      <c r="K794" s="242"/>
      <c r="L794" s="242"/>
      <c r="M794" s="242"/>
    </row>
    <row r="795" spans="1:13" x14ac:dyDescent="0.25">
      <c r="A795" s="242"/>
      <c r="B795" s="242"/>
      <c r="C795" s="242"/>
      <c r="D795" s="242"/>
      <c r="E795" s="242"/>
      <c r="F795" s="242"/>
      <c r="G795" s="242"/>
      <c r="H795" s="242"/>
      <c r="I795" s="242"/>
      <c r="J795" s="242"/>
      <c r="K795" s="242"/>
      <c r="L795" s="242"/>
      <c r="M795" s="242"/>
    </row>
    <row r="796" spans="1:13" x14ac:dyDescent="0.25">
      <c r="A796" s="242"/>
      <c r="B796" s="242"/>
      <c r="C796" s="242"/>
      <c r="D796" s="242"/>
      <c r="E796" s="242"/>
      <c r="F796" s="242"/>
      <c r="G796" s="242"/>
      <c r="H796" s="242"/>
      <c r="I796" s="242"/>
      <c r="J796" s="242"/>
      <c r="K796" s="242"/>
      <c r="L796" s="242"/>
      <c r="M796" s="242"/>
    </row>
    <row r="797" spans="1:13" x14ac:dyDescent="0.25">
      <c r="A797" s="242"/>
      <c r="B797" s="242"/>
      <c r="C797" s="242"/>
      <c r="D797" s="242"/>
      <c r="E797" s="242"/>
      <c r="F797" s="242"/>
      <c r="G797" s="242"/>
      <c r="H797" s="242"/>
      <c r="I797" s="242"/>
      <c r="J797" s="242"/>
      <c r="K797" s="242"/>
      <c r="L797" s="242"/>
      <c r="M797" s="242"/>
    </row>
    <row r="798" spans="1:13" x14ac:dyDescent="0.25">
      <c r="A798" s="242"/>
      <c r="B798" s="242"/>
      <c r="C798" s="242"/>
      <c r="D798" s="242"/>
      <c r="E798" s="242"/>
      <c r="F798" s="242"/>
      <c r="G798" s="242"/>
      <c r="H798" s="242"/>
      <c r="I798" s="242"/>
      <c r="J798" s="242"/>
      <c r="K798" s="242"/>
      <c r="L798" s="242"/>
      <c r="M798" s="242"/>
    </row>
    <row r="799" spans="1:13" x14ac:dyDescent="0.25">
      <c r="A799" s="242"/>
      <c r="B799" s="242"/>
      <c r="C799" s="242"/>
      <c r="D799" s="242"/>
      <c r="E799" s="242"/>
      <c r="F799" s="242"/>
      <c r="G799" s="242"/>
      <c r="H799" s="242"/>
      <c r="I799" s="242"/>
      <c r="J799" s="242"/>
      <c r="K799" s="242"/>
      <c r="L799" s="242"/>
      <c r="M799" s="242"/>
    </row>
    <row r="800" spans="1:13" x14ac:dyDescent="0.25">
      <c r="A800" s="242"/>
      <c r="B800" s="242"/>
      <c r="C800" s="242"/>
      <c r="D800" s="242"/>
      <c r="E800" s="242"/>
      <c r="F800" s="242"/>
      <c r="G800" s="242"/>
      <c r="H800" s="242"/>
      <c r="I800" s="242"/>
      <c r="J800" s="242"/>
      <c r="K800" s="242"/>
      <c r="L800" s="242"/>
      <c r="M800" s="242"/>
    </row>
    <row r="801" spans="1:13" x14ac:dyDescent="0.25">
      <c r="A801" s="242"/>
      <c r="B801" s="242"/>
      <c r="C801" s="242"/>
      <c r="D801" s="242"/>
      <c r="E801" s="242"/>
      <c r="F801" s="242"/>
      <c r="G801" s="242"/>
      <c r="H801" s="242"/>
      <c r="I801" s="242"/>
      <c r="J801" s="242"/>
      <c r="K801" s="242"/>
      <c r="L801" s="242"/>
      <c r="M801" s="242"/>
    </row>
    <row r="802" spans="1:13" x14ac:dyDescent="0.25">
      <c r="A802" s="242"/>
      <c r="B802" s="242"/>
      <c r="C802" s="242"/>
      <c r="D802" s="242"/>
      <c r="E802" s="242"/>
      <c r="F802" s="242"/>
      <c r="G802" s="242"/>
      <c r="H802" s="242"/>
      <c r="I802" s="242"/>
      <c r="J802" s="242"/>
      <c r="K802" s="242"/>
      <c r="L802" s="242"/>
      <c r="M802" s="242"/>
    </row>
    <row r="803" spans="1:13" x14ac:dyDescent="0.25">
      <c r="A803" s="242"/>
      <c r="B803" s="242"/>
      <c r="C803" s="242"/>
      <c r="D803" s="242"/>
      <c r="E803" s="242"/>
      <c r="F803" s="242"/>
      <c r="G803" s="242"/>
      <c r="H803" s="242"/>
      <c r="I803" s="242"/>
      <c r="J803" s="242"/>
      <c r="K803" s="242"/>
      <c r="L803" s="242"/>
      <c r="M803" s="242"/>
    </row>
    <row r="804" spans="1:13" x14ac:dyDescent="0.25">
      <c r="A804" s="242"/>
      <c r="B804" s="242"/>
      <c r="C804" s="242"/>
      <c r="D804" s="242"/>
      <c r="E804" s="242"/>
      <c r="F804" s="242"/>
      <c r="G804" s="242"/>
      <c r="H804" s="242"/>
      <c r="I804" s="242"/>
      <c r="J804" s="242"/>
      <c r="K804" s="242"/>
      <c r="L804" s="242"/>
      <c r="M804" s="242"/>
    </row>
    <row r="805" spans="1:13" x14ac:dyDescent="0.25">
      <c r="A805" s="242"/>
      <c r="B805" s="242"/>
      <c r="C805" s="242"/>
      <c r="D805" s="242"/>
      <c r="E805" s="242"/>
      <c r="F805" s="242"/>
      <c r="G805" s="242"/>
      <c r="H805" s="242"/>
      <c r="I805" s="242"/>
      <c r="J805" s="242"/>
      <c r="K805" s="242"/>
      <c r="L805" s="242"/>
      <c r="M805" s="242"/>
    </row>
    <row r="806" spans="1:13" x14ac:dyDescent="0.25">
      <c r="A806" s="242"/>
      <c r="B806" s="242"/>
      <c r="C806" s="242"/>
      <c r="D806" s="242"/>
      <c r="E806" s="242"/>
      <c r="F806" s="242"/>
      <c r="G806" s="242"/>
      <c r="H806" s="242"/>
      <c r="I806" s="242"/>
      <c r="J806" s="242"/>
      <c r="K806" s="242"/>
      <c r="L806" s="242"/>
      <c r="M806" s="242"/>
    </row>
    <row r="807" spans="1:13" x14ac:dyDescent="0.25">
      <c r="A807" s="242"/>
      <c r="B807" s="242"/>
      <c r="C807" s="242"/>
      <c r="D807" s="242"/>
      <c r="E807" s="242"/>
      <c r="F807" s="242"/>
      <c r="G807" s="242"/>
      <c r="H807" s="242"/>
      <c r="I807" s="242"/>
      <c r="J807" s="242"/>
      <c r="K807" s="242"/>
      <c r="L807" s="242"/>
      <c r="M807" s="242"/>
    </row>
    <row r="808" spans="1:13" x14ac:dyDescent="0.25">
      <c r="A808" s="242"/>
      <c r="B808" s="242"/>
      <c r="C808" s="242"/>
      <c r="D808" s="242"/>
      <c r="E808" s="242"/>
      <c r="F808" s="242"/>
      <c r="G808" s="242"/>
      <c r="H808" s="242"/>
      <c r="I808" s="242"/>
      <c r="J808" s="242"/>
      <c r="K808" s="242"/>
      <c r="L808" s="242"/>
      <c r="M808" s="242"/>
    </row>
    <row r="809" spans="1:13" x14ac:dyDescent="0.25">
      <c r="A809" s="242"/>
      <c r="B809" s="242"/>
      <c r="C809" s="242"/>
      <c r="D809" s="242"/>
      <c r="E809" s="242"/>
      <c r="F809" s="242"/>
      <c r="G809" s="242"/>
      <c r="H809" s="242"/>
      <c r="I809" s="242"/>
      <c r="J809" s="242"/>
      <c r="K809" s="242"/>
      <c r="L809" s="242"/>
      <c r="M809" s="242"/>
    </row>
    <row r="810" spans="1:13" x14ac:dyDescent="0.25">
      <c r="A810" s="242"/>
      <c r="B810" s="242"/>
      <c r="C810" s="242"/>
      <c r="D810" s="242"/>
      <c r="E810" s="242"/>
      <c r="F810" s="242"/>
      <c r="G810" s="242"/>
      <c r="H810" s="242"/>
      <c r="I810" s="242"/>
      <c r="J810" s="242"/>
      <c r="K810" s="242"/>
      <c r="L810" s="242"/>
      <c r="M810" s="242"/>
    </row>
    <row r="811" spans="1:13" x14ac:dyDescent="0.25">
      <c r="A811" s="242"/>
      <c r="B811" s="242"/>
      <c r="C811" s="242"/>
      <c r="D811" s="242"/>
      <c r="E811" s="242"/>
      <c r="F811" s="242"/>
      <c r="G811" s="242"/>
      <c r="H811" s="242"/>
      <c r="I811" s="242"/>
      <c r="J811" s="242"/>
      <c r="K811" s="242"/>
      <c r="L811" s="242"/>
      <c r="M811" s="242"/>
    </row>
    <row r="812" spans="1:13" x14ac:dyDescent="0.25">
      <c r="A812" s="242"/>
      <c r="B812" s="242"/>
      <c r="C812" s="242"/>
      <c r="D812" s="242"/>
      <c r="E812" s="242"/>
      <c r="F812" s="242"/>
      <c r="G812" s="242"/>
      <c r="H812" s="242"/>
      <c r="I812" s="242"/>
      <c r="J812" s="242"/>
      <c r="K812" s="242"/>
      <c r="L812" s="242"/>
      <c r="M812" s="242"/>
    </row>
    <row r="813" spans="1:13" x14ac:dyDescent="0.25">
      <c r="A813" s="242"/>
      <c r="B813" s="242"/>
      <c r="C813" s="242"/>
      <c r="D813" s="242"/>
      <c r="E813" s="242"/>
      <c r="F813" s="242"/>
      <c r="G813" s="242"/>
      <c r="H813" s="242"/>
      <c r="I813" s="242"/>
      <c r="J813" s="242"/>
      <c r="K813" s="242"/>
      <c r="L813" s="242"/>
      <c r="M813" s="242"/>
    </row>
    <row r="814" spans="1:13" x14ac:dyDescent="0.25">
      <c r="A814" s="242"/>
      <c r="B814" s="242"/>
      <c r="C814" s="242"/>
      <c r="D814" s="242"/>
      <c r="E814" s="242"/>
      <c r="F814" s="242"/>
      <c r="G814" s="242"/>
      <c r="H814" s="242"/>
      <c r="I814" s="242"/>
      <c r="J814" s="242"/>
      <c r="K814" s="242"/>
      <c r="L814" s="242"/>
      <c r="M814" s="242"/>
    </row>
    <row r="815" spans="1:13" x14ac:dyDescent="0.25">
      <c r="A815" s="242"/>
      <c r="B815" s="242"/>
      <c r="C815" s="242"/>
      <c r="D815" s="242"/>
      <c r="E815" s="242"/>
      <c r="F815" s="242"/>
      <c r="G815" s="242"/>
      <c r="H815" s="242"/>
      <c r="I815" s="242"/>
      <c r="J815" s="242"/>
      <c r="K815" s="242"/>
      <c r="L815" s="242"/>
      <c r="M815" s="242"/>
    </row>
    <row r="816" spans="1:13" x14ac:dyDescent="0.25">
      <c r="A816" s="242"/>
      <c r="B816" s="242"/>
      <c r="C816" s="242"/>
      <c r="D816" s="242"/>
      <c r="E816" s="242"/>
      <c r="F816" s="242"/>
      <c r="G816" s="242"/>
      <c r="H816" s="242"/>
      <c r="I816" s="242"/>
      <c r="J816" s="242"/>
      <c r="K816" s="242"/>
      <c r="L816" s="242"/>
      <c r="M816" s="242"/>
    </row>
    <row r="817" spans="1:13" x14ac:dyDescent="0.25">
      <c r="A817" s="242"/>
      <c r="B817" s="242"/>
      <c r="C817" s="242"/>
      <c r="D817" s="242"/>
      <c r="E817" s="242"/>
      <c r="F817" s="242"/>
      <c r="G817" s="242"/>
      <c r="H817" s="242"/>
      <c r="I817" s="242"/>
      <c r="J817" s="242"/>
      <c r="K817" s="242"/>
      <c r="L817" s="242"/>
      <c r="M817" s="242"/>
    </row>
    <row r="818" spans="1:13" x14ac:dyDescent="0.25">
      <c r="A818" s="242"/>
      <c r="B818" s="242"/>
      <c r="C818" s="242"/>
      <c r="D818" s="242"/>
      <c r="E818" s="242"/>
      <c r="F818" s="242"/>
      <c r="G818" s="242"/>
      <c r="H818" s="242"/>
      <c r="I818" s="242"/>
      <c r="J818" s="242"/>
      <c r="K818" s="242"/>
      <c r="L818" s="242"/>
      <c r="M818" s="242"/>
    </row>
    <row r="819" spans="1:13" x14ac:dyDescent="0.25">
      <c r="A819" s="242"/>
      <c r="B819" s="242"/>
      <c r="C819" s="242"/>
      <c r="D819" s="242"/>
      <c r="E819" s="242"/>
      <c r="F819" s="242"/>
      <c r="G819" s="242"/>
      <c r="H819" s="242"/>
      <c r="I819" s="242"/>
      <c r="J819" s="242"/>
      <c r="K819" s="242"/>
      <c r="L819" s="242"/>
      <c r="M819" s="242"/>
    </row>
    <row r="820" spans="1:13" x14ac:dyDescent="0.25">
      <c r="A820" s="242"/>
      <c r="B820" s="242"/>
      <c r="C820" s="242"/>
      <c r="D820" s="242"/>
      <c r="E820" s="242"/>
      <c r="F820" s="242"/>
      <c r="G820" s="242"/>
      <c r="H820" s="242"/>
      <c r="I820" s="242"/>
      <c r="J820" s="242"/>
      <c r="K820" s="242"/>
      <c r="L820" s="242"/>
      <c r="M820" s="242"/>
    </row>
    <row r="821" spans="1:13" x14ac:dyDescent="0.25">
      <c r="A821" s="242"/>
      <c r="B821" s="242"/>
      <c r="C821" s="242"/>
      <c r="D821" s="242"/>
      <c r="E821" s="242"/>
      <c r="F821" s="242"/>
      <c r="G821" s="242"/>
      <c r="H821" s="242"/>
      <c r="I821" s="242"/>
      <c r="J821" s="242"/>
      <c r="K821" s="242"/>
      <c r="L821" s="242"/>
      <c r="M821" s="242"/>
    </row>
    <row r="822" spans="1:13" x14ac:dyDescent="0.25">
      <c r="A822" s="242"/>
      <c r="B822" s="242"/>
      <c r="C822" s="242"/>
      <c r="D822" s="242"/>
      <c r="E822" s="242"/>
      <c r="F822" s="242"/>
      <c r="G822" s="242"/>
      <c r="H822" s="242"/>
      <c r="I822" s="242"/>
      <c r="J822" s="242"/>
      <c r="K822" s="242"/>
      <c r="L822" s="242"/>
      <c r="M822" s="242"/>
    </row>
    <row r="823" spans="1:13" x14ac:dyDescent="0.25">
      <c r="A823" s="242"/>
      <c r="B823" s="242"/>
      <c r="C823" s="242"/>
      <c r="D823" s="242"/>
      <c r="E823" s="242"/>
      <c r="F823" s="242"/>
      <c r="G823" s="242"/>
      <c r="H823" s="242"/>
      <c r="I823" s="242"/>
      <c r="J823" s="242"/>
      <c r="K823" s="242"/>
      <c r="L823" s="242"/>
      <c r="M823" s="242"/>
    </row>
    <row r="824" spans="1:13" x14ac:dyDescent="0.25">
      <c r="A824" s="242"/>
      <c r="B824" s="242"/>
      <c r="C824" s="242"/>
      <c r="D824" s="242"/>
      <c r="E824" s="242"/>
      <c r="F824" s="242"/>
      <c r="G824" s="242"/>
      <c r="H824" s="242"/>
      <c r="I824" s="242"/>
      <c r="J824" s="242"/>
      <c r="K824" s="242"/>
      <c r="L824" s="242"/>
      <c r="M824" s="242"/>
    </row>
    <row r="825" spans="1:13" x14ac:dyDescent="0.25">
      <c r="A825" s="242"/>
      <c r="B825" s="242"/>
      <c r="C825" s="242"/>
      <c r="D825" s="242"/>
      <c r="E825" s="242"/>
      <c r="F825" s="242"/>
      <c r="G825" s="242"/>
      <c r="H825" s="242"/>
      <c r="I825" s="242"/>
      <c r="J825" s="242"/>
      <c r="K825" s="242"/>
      <c r="L825" s="242"/>
      <c r="M825" s="242"/>
    </row>
    <row r="826" spans="1:13" x14ac:dyDescent="0.25">
      <c r="A826" s="242"/>
      <c r="B826" s="242"/>
      <c r="C826" s="242"/>
      <c r="D826" s="242"/>
      <c r="E826" s="242"/>
      <c r="F826" s="242"/>
      <c r="G826" s="242"/>
      <c r="H826" s="242"/>
      <c r="I826" s="242"/>
      <c r="J826" s="242"/>
      <c r="K826" s="242"/>
      <c r="L826" s="242"/>
      <c r="M826" s="242"/>
    </row>
    <row r="827" spans="1:13" x14ac:dyDescent="0.25">
      <c r="A827" s="242"/>
      <c r="B827" s="242"/>
      <c r="C827" s="242"/>
      <c r="D827" s="242"/>
      <c r="E827" s="242"/>
      <c r="F827" s="242"/>
      <c r="G827" s="242"/>
      <c r="H827" s="242"/>
      <c r="I827" s="242"/>
      <c r="J827" s="242"/>
      <c r="K827" s="242"/>
      <c r="L827" s="242"/>
      <c r="M827" s="242"/>
    </row>
    <row r="828" spans="1:13" x14ac:dyDescent="0.25">
      <c r="A828" s="242"/>
      <c r="B828" s="242"/>
      <c r="C828" s="242"/>
      <c r="D828" s="242"/>
      <c r="E828" s="242"/>
      <c r="F828" s="242"/>
      <c r="G828" s="242"/>
      <c r="H828" s="242"/>
      <c r="I828" s="242"/>
      <c r="J828" s="242"/>
      <c r="K828" s="242"/>
      <c r="L828" s="242"/>
      <c r="M828" s="242"/>
    </row>
    <row r="829" spans="1:13" x14ac:dyDescent="0.25">
      <c r="A829" s="242"/>
      <c r="B829" s="242"/>
      <c r="C829" s="242"/>
      <c r="D829" s="242"/>
      <c r="E829" s="242"/>
      <c r="F829" s="242"/>
      <c r="G829" s="242"/>
      <c r="H829" s="242"/>
      <c r="I829" s="242"/>
      <c r="J829" s="242"/>
      <c r="K829" s="242"/>
      <c r="L829" s="242"/>
      <c r="M829" s="242"/>
    </row>
    <row r="830" spans="1:13" x14ac:dyDescent="0.25">
      <c r="A830" s="242"/>
      <c r="B830" s="242"/>
      <c r="C830" s="242"/>
      <c r="D830" s="242"/>
      <c r="E830" s="242"/>
      <c r="F830" s="242"/>
      <c r="G830" s="242"/>
      <c r="H830" s="242"/>
      <c r="I830" s="242"/>
      <c r="J830" s="242"/>
      <c r="K830" s="242"/>
      <c r="L830" s="242"/>
      <c r="M830" s="242"/>
    </row>
    <row r="831" spans="1:13" x14ac:dyDescent="0.25">
      <c r="A831" s="242"/>
      <c r="B831" s="242"/>
      <c r="C831" s="242"/>
      <c r="D831" s="242"/>
      <c r="E831" s="242"/>
      <c r="F831" s="242"/>
      <c r="G831" s="242"/>
      <c r="H831" s="242"/>
      <c r="I831" s="242"/>
      <c r="J831" s="242"/>
      <c r="K831" s="242"/>
      <c r="L831" s="242"/>
      <c r="M831" s="242"/>
    </row>
    <row r="832" spans="1:13" x14ac:dyDescent="0.25">
      <c r="A832" s="242"/>
      <c r="B832" s="242"/>
      <c r="C832" s="242"/>
      <c r="D832" s="242"/>
      <c r="E832" s="242"/>
      <c r="F832" s="242"/>
      <c r="G832" s="242"/>
      <c r="H832" s="242"/>
      <c r="I832" s="242"/>
      <c r="J832" s="242"/>
      <c r="K832" s="242"/>
      <c r="L832" s="242"/>
      <c r="M832" s="242"/>
    </row>
    <row r="833" spans="1:13" x14ac:dyDescent="0.25">
      <c r="A833" s="242"/>
      <c r="B833" s="242"/>
      <c r="C833" s="242"/>
      <c r="D833" s="242"/>
      <c r="E833" s="242"/>
      <c r="F833" s="242"/>
      <c r="G833" s="242"/>
      <c r="H833" s="242"/>
      <c r="I833" s="242"/>
      <c r="J833" s="242"/>
      <c r="K833" s="242"/>
      <c r="L833" s="242"/>
      <c r="M833" s="242"/>
    </row>
    <row r="834" spans="1:13" x14ac:dyDescent="0.25">
      <c r="A834" s="242"/>
      <c r="B834" s="242"/>
      <c r="C834" s="242"/>
      <c r="D834" s="242"/>
      <c r="E834" s="242"/>
      <c r="F834" s="242"/>
      <c r="G834" s="242"/>
      <c r="H834" s="242"/>
      <c r="I834" s="242"/>
      <c r="J834" s="242"/>
      <c r="K834" s="242"/>
      <c r="L834" s="242"/>
      <c r="M834" s="242"/>
    </row>
    <row r="835" spans="1:13" x14ac:dyDescent="0.25">
      <c r="A835" s="242"/>
      <c r="B835" s="242"/>
      <c r="C835" s="242"/>
      <c r="D835" s="242"/>
      <c r="E835" s="242"/>
      <c r="F835" s="242"/>
      <c r="G835" s="242"/>
      <c r="H835" s="242"/>
      <c r="I835" s="242"/>
      <c r="J835" s="242"/>
      <c r="K835" s="242"/>
      <c r="L835" s="242"/>
      <c r="M835" s="242"/>
    </row>
    <row r="836" spans="1:13" x14ac:dyDescent="0.25">
      <c r="A836" s="242"/>
      <c r="B836" s="242"/>
      <c r="C836" s="242"/>
      <c r="D836" s="242"/>
      <c r="E836" s="242"/>
      <c r="F836" s="242"/>
      <c r="G836" s="242"/>
      <c r="H836" s="242"/>
      <c r="I836" s="242"/>
      <c r="J836" s="242"/>
      <c r="K836" s="242"/>
      <c r="L836" s="242"/>
      <c r="M836" s="242"/>
    </row>
    <row r="837" spans="1:13" x14ac:dyDescent="0.25">
      <c r="A837" s="242"/>
      <c r="B837" s="242"/>
      <c r="C837" s="242"/>
      <c r="D837" s="242"/>
      <c r="E837" s="242"/>
      <c r="F837" s="242"/>
      <c r="G837" s="242"/>
      <c r="H837" s="242"/>
      <c r="I837" s="242"/>
      <c r="J837" s="242"/>
      <c r="K837" s="242"/>
      <c r="L837" s="242"/>
      <c r="M837" s="242"/>
    </row>
    <row r="838" spans="1:13" x14ac:dyDescent="0.25">
      <c r="A838" s="242"/>
      <c r="B838" s="242"/>
      <c r="C838" s="242"/>
      <c r="D838" s="242"/>
      <c r="E838" s="242"/>
      <c r="F838" s="242"/>
      <c r="G838" s="242"/>
      <c r="H838" s="242"/>
      <c r="I838" s="242"/>
      <c r="J838" s="242"/>
      <c r="K838" s="242"/>
      <c r="L838" s="242"/>
      <c r="M838" s="242"/>
    </row>
    <row r="839" spans="1:13" x14ac:dyDescent="0.25">
      <c r="A839" s="242"/>
      <c r="B839" s="242"/>
      <c r="C839" s="242"/>
      <c r="D839" s="242"/>
      <c r="E839" s="242"/>
      <c r="F839" s="242"/>
      <c r="G839" s="242"/>
      <c r="H839" s="242"/>
      <c r="I839" s="242"/>
      <c r="J839" s="242"/>
      <c r="K839" s="242"/>
      <c r="L839" s="242"/>
      <c r="M839" s="242"/>
    </row>
    <row r="840" spans="1:13" x14ac:dyDescent="0.25">
      <c r="A840" s="242"/>
      <c r="B840" s="242"/>
      <c r="C840" s="242"/>
      <c r="D840" s="242"/>
      <c r="E840" s="242"/>
      <c r="F840" s="242"/>
      <c r="G840" s="242"/>
      <c r="H840" s="242"/>
      <c r="I840" s="242"/>
      <c r="J840" s="242"/>
      <c r="K840" s="242"/>
      <c r="L840" s="242"/>
      <c r="M840" s="242"/>
    </row>
    <row r="841" spans="1:13" x14ac:dyDescent="0.25">
      <c r="A841" s="242"/>
      <c r="B841" s="242"/>
      <c r="C841" s="242"/>
      <c r="D841" s="242"/>
      <c r="E841" s="242"/>
      <c r="F841" s="242"/>
      <c r="G841" s="242"/>
      <c r="H841" s="242"/>
      <c r="I841" s="242"/>
      <c r="J841" s="242"/>
      <c r="K841" s="242"/>
      <c r="L841" s="242"/>
      <c r="M841" s="242"/>
    </row>
    <row r="842" spans="1:13" x14ac:dyDescent="0.25">
      <c r="A842" s="242"/>
      <c r="B842" s="242"/>
      <c r="C842" s="242"/>
      <c r="D842" s="242"/>
      <c r="E842" s="242"/>
      <c r="F842" s="242"/>
      <c r="G842" s="242"/>
      <c r="H842" s="242"/>
      <c r="I842" s="242"/>
      <c r="J842" s="242"/>
      <c r="K842" s="242"/>
      <c r="L842" s="242"/>
      <c r="M842" s="242"/>
    </row>
    <row r="843" spans="1:13" x14ac:dyDescent="0.25">
      <c r="A843" s="242"/>
      <c r="B843" s="242"/>
      <c r="C843" s="242"/>
      <c r="D843" s="242"/>
      <c r="E843" s="242"/>
      <c r="F843" s="242"/>
      <c r="G843" s="242"/>
      <c r="H843" s="242"/>
      <c r="I843" s="242"/>
      <c r="J843" s="242"/>
      <c r="K843" s="242"/>
      <c r="L843" s="242"/>
      <c r="M843" s="242"/>
    </row>
    <row r="844" spans="1:13" x14ac:dyDescent="0.25">
      <c r="A844" s="242"/>
      <c r="B844" s="242"/>
      <c r="C844" s="242"/>
      <c r="D844" s="242"/>
      <c r="E844" s="242"/>
      <c r="F844" s="242"/>
      <c r="G844" s="242"/>
      <c r="H844" s="242"/>
      <c r="I844" s="242"/>
      <c r="J844" s="242"/>
      <c r="K844" s="242"/>
      <c r="L844" s="242"/>
      <c r="M844" s="242"/>
    </row>
    <row r="845" spans="1:13" x14ac:dyDescent="0.25">
      <c r="A845" s="242"/>
      <c r="B845" s="242"/>
      <c r="C845" s="242"/>
      <c r="D845" s="242"/>
      <c r="E845" s="242"/>
      <c r="F845" s="242"/>
      <c r="G845" s="242"/>
      <c r="H845" s="242"/>
      <c r="I845" s="242"/>
      <c r="J845" s="242"/>
      <c r="K845" s="242"/>
      <c r="L845" s="242"/>
      <c r="M845" s="242"/>
    </row>
    <row r="846" spans="1:13" x14ac:dyDescent="0.25">
      <c r="A846" s="242"/>
      <c r="B846" s="242"/>
      <c r="C846" s="242"/>
      <c r="D846" s="242"/>
      <c r="E846" s="242"/>
      <c r="F846" s="242"/>
      <c r="G846" s="242"/>
      <c r="H846" s="242"/>
      <c r="I846" s="242"/>
      <c r="J846" s="242"/>
      <c r="K846" s="242"/>
      <c r="L846" s="242"/>
      <c r="M846" s="242"/>
    </row>
    <row r="847" spans="1:13" x14ac:dyDescent="0.25">
      <c r="A847" s="242"/>
      <c r="B847" s="242"/>
      <c r="C847" s="242"/>
      <c r="D847" s="242"/>
      <c r="E847" s="242"/>
      <c r="F847" s="242"/>
      <c r="G847" s="242"/>
      <c r="H847" s="242"/>
      <c r="I847" s="242"/>
      <c r="J847" s="242"/>
      <c r="K847" s="242"/>
      <c r="L847" s="242"/>
      <c r="M847" s="242"/>
    </row>
    <row r="848" spans="1:13" x14ac:dyDescent="0.25">
      <c r="A848" s="242"/>
      <c r="B848" s="242"/>
      <c r="C848" s="242"/>
      <c r="D848" s="242"/>
      <c r="E848" s="242"/>
      <c r="F848" s="242"/>
      <c r="G848" s="242"/>
      <c r="H848" s="242"/>
      <c r="I848" s="242"/>
      <c r="J848" s="242"/>
      <c r="K848" s="242"/>
      <c r="L848" s="242"/>
      <c r="M848" s="242"/>
    </row>
    <row r="849" spans="1:13" x14ac:dyDescent="0.25">
      <c r="A849" s="242"/>
      <c r="B849" s="242"/>
      <c r="C849" s="242"/>
      <c r="D849" s="242"/>
      <c r="E849" s="242"/>
      <c r="F849" s="242"/>
      <c r="G849" s="242"/>
      <c r="H849" s="242"/>
      <c r="I849" s="242"/>
      <c r="J849" s="242"/>
      <c r="K849" s="242"/>
      <c r="L849" s="242"/>
      <c r="M849" s="242"/>
    </row>
    <row r="850" spans="1:13" x14ac:dyDescent="0.25">
      <c r="A850" s="242"/>
      <c r="B850" s="242"/>
      <c r="C850" s="242"/>
      <c r="D850" s="242"/>
      <c r="E850" s="242"/>
      <c r="F850" s="242"/>
      <c r="G850" s="242"/>
      <c r="H850" s="242"/>
      <c r="I850" s="242"/>
      <c r="J850" s="242"/>
      <c r="K850" s="242"/>
      <c r="L850" s="242"/>
      <c r="M850" s="242"/>
    </row>
    <row r="851" spans="1:13" x14ac:dyDescent="0.25">
      <c r="A851" s="242"/>
      <c r="B851" s="242"/>
      <c r="C851" s="242"/>
      <c r="D851" s="242"/>
      <c r="E851" s="242"/>
      <c r="F851" s="242"/>
      <c r="G851" s="242"/>
      <c r="H851" s="242"/>
      <c r="I851" s="242"/>
      <c r="J851" s="242"/>
      <c r="K851" s="242"/>
      <c r="L851" s="242"/>
      <c r="M851" s="242"/>
    </row>
    <row r="852" spans="1:13" x14ac:dyDescent="0.25">
      <c r="A852" s="242"/>
      <c r="B852" s="242"/>
      <c r="C852" s="242"/>
      <c r="D852" s="242"/>
      <c r="E852" s="242"/>
      <c r="F852" s="242"/>
      <c r="G852" s="242"/>
      <c r="H852" s="242"/>
      <c r="I852" s="242"/>
      <c r="J852" s="242"/>
      <c r="K852" s="242"/>
      <c r="L852" s="242"/>
      <c r="M852" s="242"/>
    </row>
    <row r="853" spans="1:13" x14ac:dyDescent="0.25">
      <c r="A853" s="242"/>
      <c r="B853" s="242"/>
      <c r="C853" s="242"/>
      <c r="D853" s="242"/>
      <c r="E853" s="242"/>
      <c r="F853" s="242"/>
      <c r="G853" s="242"/>
      <c r="H853" s="242"/>
      <c r="I853" s="242"/>
      <c r="J853" s="242"/>
      <c r="K853" s="242"/>
      <c r="L853" s="242"/>
      <c r="M853" s="242"/>
    </row>
    <row r="854" spans="1:13" x14ac:dyDescent="0.25">
      <c r="A854" s="242"/>
      <c r="B854" s="242"/>
      <c r="C854" s="242"/>
      <c r="D854" s="242"/>
      <c r="E854" s="242"/>
      <c r="F854" s="242"/>
      <c r="G854" s="242"/>
      <c r="H854" s="242"/>
      <c r="I854" s="242"/>
      <c r="J854" s="242"/>
      <c r="K854" s="242"/>
      <c r="L854" s="242"/>
      <c r="M854" s="242"/>
    </row>
    <row r="855" spans="1:13" x14ac:dyDescent="0.25">
      <c r="A855" s="242"/>
      <c r="B855" s="242"/>
      <c r="C855" s="242"/>
      <c r="D855" s="242"/>
      <c r="E855" s="242"/>
      <c r="F855" s="242"/>
      <c r="G855" s="242"/>
      <c r="H855" s="242"/>
      <c r="I855" s="242"/>
      <c r="J855" s="242"/>
      <c r="K855" s="242"/>
      <c r="L855" s="242"/>
      <c r="M855" s="242"/>
    </row>
    <row r="856" spans="1:13" x14ac:dyDescent="0.25">
      <c r="A856" s="242"/>
      <c r="B856" s="242"/>
      <c r="C856" s="242"/>
      <c r="D856" s="242"/>
      <c r="E856" s="242"/>
      <c r="F856" s="242"/>
      <c r="G856" s="242"/>
      <c r="H856" s="242"/>
      <c r="I856" s="242"/>
      <c r="J856" s="242"/>
      <c r="K856" s="242"/>
      <c r="L856" s="242"/>
      <c r="M856" s="242"/>
    </row>
    <row r="857" spans="1:13" x14ac:dyDescent="0.25">
      <c r="A857" s="242"/>
      <c r="B857" s="242"/>
      <c r="C857" s="242"/>
      <c r="D857" s="242"/>
      <c r="E857" s="242"/>
      <c r="F857" s="242"/>
      <c r="G857" s="242"/>
      <c r="H857" s="242"/>
      <c r="I857" s="242"/>
      <c r="J857" s="242"/>
      <c r="K857" s="242"/>
      <c r="L857" s="242"/>
      <c r="M857" s="242"/>
    </row>
    <row r="858" spans="1:13" x14ac:dyDescent="0.25">
      <c r="A858" s="242"/>
      <c r="B858" s="242"/>
      <c r="C858" s="242"/>
      <c r="D858" s="242"/>
      <c r="E858" s="242"/>
      <c r="F858" s="242"/>
      <c r="G858" s="242"/>
      <c r="H858" s="242"/>
      <c r="I858" s="242"/>
      <c r="J858" s="242"/>
      <c r="K858" s="242"/>
      <c r="L858" s="242"/>
      <c r="M858" s="242"/>
    </row>
    <row r="859" spans="1:13" x14ac:dyDescent="0.25">
      <c r="A859" s="242"/>
      <c r="B859" s="242"/>
      <c r="C859" s="242"/>
      <c r="D859" s="242"/>
      <c r="E859" s="242"/>
      <c r="F859" s="242"/>
      <c r="G859" s="242"/>
      <c r="H859" s="242"/>
      <c r="I859" s="242"/>
      <c r="J859" s="242"/>
      <c r="K859" s="242"/>
      <c r="L859" s="242"/>
      <c r="M859" s="242"/>
    </row>
    <row r="860" spans="1:13" x14ac:dyDescent="0.25">
      <c r="A860" s="242"/>
      <c r="B860" s="242"/>
      <c r="C860" s="242"/>
      <c r="D860" s="242"/>
      <c r="E860" s="242"/>
      <c r="F860" s="242"/>
      <c r="G860" s="242"/>
      <c r="H860" s="242"/>
      <c r="I860" s="242"/>
      <c r="J860" s="242"/>
      <c r="K860" s="242"/>
      <c r="L860" s="242"/>
      <c r="M860" s="242"/>
    </row>
    <row r="861" spans="1:13" x14ac:dyDescent="0.25">
      <c r="A861" s="242"/>
      <c r="B861" s="242"/>
      <c r="C861" s="242"/>
      <c r="D861" s="242"/>
      <c r="E861" s="242"/>
      <c r="F861" s="242"/>
      <c r="G861" s="242"/>
      <c r="H861" s="242"/>
      <c r="I861" s="242"/>
      <c r="J861" s="242"/>
      <c r="K861" s="242"/>
      <c r="L861" s="242"/>
      <c r="M861" s="242"/>
    </row>
    <row r="862" spans="1:13" x14ac:dyDescent="0.25">
      <c r="A862" s="242"/>
      <c r="B862" s="242"/>
      <c r="C862" s="242"/>
      <c r="D862" s="242"/>
      <c r="E862" s="242"/>
      <c r="F862" s="242"/>
      <c r="G862" s="242"/>
      <c r="H862" s="242"/>
      <c r="I862" s="242"/>
      <c r="J862" s="242"/>
      <c r="K862" s="242"/>
      <c r="L862" s="242"/>
      <c r="M862" s="242"/>
    </row>
    <row r="863" spans="1:13" x14ac:dyDescent="0.25">
      <c r="A863" s="242"/>
      <c r="B863" s="242"/>
      <c r="C863" s="242"/>
      <c r="D863" s="242"/>
      <c r="E863" s="242"/>
      <c r="F863" s="242"/>
      <c r="G863" s="242"/>
      <c r="H863" s="242"/>
      <c r="I863" s="242"/>
      <c r="J863" s="242"/>
      <c r="K863" s="242"/>
      <c r="L863" s="242"/>
      <c r="M863" s="242"/>
    </row>
    <row r="864" spans="1:13" x14ac:dyDescent="0.25">
      <c r="A864" s="242"/>
      <c r="B864" s="242"/>
      <c r="C864" s="242"/>
      <c r="D864" s="242"/>
      <c r="E864" s="242"/>
      <c r="F864" s="242"/>
      <c r="G864" s="242"/>
      <c r="H864" s="242"/>
      <c r="I864" s="242"/>
      <c r="J864" s="242"/>
      <c r="K864" s="242"/>
      <c r="L864" s="242"/>
      <c r="M864" s="242"/>
    </row>
    <row r="865" spans="1:13" x14ac:dyDescent="0.25">
      <c r="A865" s="242"/>
      <c r="B865" s="242"/>
      <c r="C865" s="242"/>
      <c r="D865" s="242"/>
      <c r="E865" s="242"/>
      <c r="F865" s="242"/>
      <c r="G865" s="242"/>
      <c r="H865" s="242"/>
      <c r="I865" s="242"/>
      <c r="J865" s="242"/>
      <c r="K865" s="242"/>
      <c r="L865" s="242"/>
      <c r="M865" s="242"/>
    </row>
    <row r="866" spans="1:13" x14ac:dyDescent="0.25">
      <c r="A866" s="242"/>
      <c r="B866" s="242"/>
      <c r="C866" s="242"/>
      <c r="D866" s="242"/>
      <c r="E866" s="242"/>
      <c r="F866" s="242"/>
      <c r="G866" s="242"/>
      <c r="H866" s="242"/>
      <c r="I866" s="242"/>
      <c r="J866" s="242"/>
      <c r="K866" s="242"/>
      <c r="L866" s="242"/>
      <c r="M866" s="242"/>
    </row>
    <row r="867" spans="1:13" x14ac:dyDescent="0.25">
      <c r="A867" s="242"/>
      <c r="B867" s="242"/>
      <c r="C867" s="242"/>
      <c r="D867" s="242"/>
      <c r="E867" s="242"/>
      <c r="F867" s="242"/>
      <c r="G867" s="242"/>
      <c r="H867" s="242"/>
      <c r="I867" s="242"/>
      <c r="J867" s="242"/>
      <c r="K867" s="242"/>
      <c r="L867" s="242"/>
      <c r="M867" s="242"/>
    </row>
    <row r="868" spans="1:13" x14ac:dyDescent="0.25">
      <c r="A868" s="242"/>
      <c r="B868" s="242"/>
      <c r="C868" s="242"/>
      <c r="D868" s="242"/>
      <c r="E868" s="242"/>
      <c r="F868" s="242"/>
      <c r="G868" s="242"/>
      <c r="H868" s="242"/>
      <c r="I868" s="242"/>
      <c r="J868" s="242"/>
      <c r="K868" s="242"/>
      <c r="L868" s="242"/>
      <c r="M868" s="242"/>
    </row>
    <row r="869" spans="1:13" x14ac:dyDescent="0.25">
      <c r="A869" s="242"/>
      <c r="B869" s="242"/>
      <c r="C869" s="242"/>
      <c r="D869" s="242"/>
      <c r="E869" s="242"/>
      <c r="F869" s="242"/>
      <c r="G869" s="242"/>
      <c r="H869" s="242"/>
      <c r="I869" s="242"/>
      <c r="J869" s="242"/>
      <c r="K869" s="242"/>
      <c r="L869" s="242"/>
      <c r="M869" s="242"/>
    </row>
    <row r="870" spans="1:13" x14ac:dyDescent="0.25">
      <c r="A870" s="242"/>
      <c r="B870" s="242"/>
      <c r="C870" s="242"/>
      <c r="D870" s="242"/>
      <c r="E870" s="242"/>
      <c r="F870" s="242"/>
      <c r="G870" s="242"/>
      <c r="H870" s="242"/>
      <c r="I870" s="242"/>
      <c r="J870" s="242"/>
      <c r="K870" s="242"/>
      <c r="L870" s="242"/>
      <c r="M870" s="242"/>
    </row>
    <row r="871" spans="1:13" x14ac:dyDescent="0.25">
      <c r="A871" s="242"/>
      <c r="B871" s="242"/>
      <c r="C871" s="242"/>
      <c r="D871" s="242"/>
      <c r="E871" s="242"/>
      <c r="F871" s="242"/>
      <c r="G871" s="242"/>
      <c r="H871" s="242"/>
      <c r="I871" s="242"/>
      <c r="J871" s="242"/>
      <c r="K871" s="242"/>
      <c r="L871" s="242"/>
      <c r="M871" s="242"/>
    </row>
    <row r="872" spans="1:13" x14ac:dyDescent="0.25">
      <c r="A872" s="242"/>
      <c r="B872" s="242"/>
      <c r="C872" s="242"/>
      <c r="D872" s="242"/>
      <c r="E872" s="242"/>
      <c r="F872" s="242"/>
      <c r="G872" s="242"/>
      <c r="H872" s="242"/>
      <c r="I872" s="242"/>
      <c r="J872" s="242"/>
      <c r="K872" s="242"/>
      <c r="L872" s="242"/>
      <c r="M872" s="242"/>
    </row>
    <row r="873" spans="1:13" x14ac:dyDescent="0.25">
      <c r="A873" s="242"/>
      <c r="B873" s="242"/>
      <c r="C873" s="242"/>
      <c r="D873" s="242"/>
      <c r="E873" s="242"/>
      <c r="F873" s="242"/>
      <c r="G873" s="242"/>
      <c r="H873" s="242"/>
      <c r="I873" s="242"/>
      <c r="J873" s="242"/>
      <c r="K873" s="242"/>
      <c r="L873" s="242"/>
      <c r="M873" s="242"/>
    </row>
    <row r="874" spans="1:13" x14ac:dyDescent="0.25">
      <c r="A874" s="242"/>
      <c r="B874" s="242"/>
      <c r="C874" s="242"/>
      <c r="D874" s="242"/>
      <c r="E874" s="242"/>
      <c r="F874" s="242"/>
      <c r="G874" s="242"/>
      <c r="H874" s="242"/>
      <c r="I874" s="242"/>
      <c r="J874" s="242"/>
      <c r="K874" s="242"/>
      <c r="L874" s="242"/>
      <c r="M874" s="242"/>
    </row>
    <row r="875" spans="1:13" x14ac:dyDescent="0.25">
      <c r="A875" s="242"/>
      <c r="B875" s="242"/>
      <c r="C875" s="242"/>
      <c r="D875" s="242"/>
      <c r="E875" s="242"/>
      <c r="F875" s="242"/>
      <c r="G875" s="242"/>
      <c r="H875" s="242"/>
      <c r="I875" s="242"/>
      <c r="J875" s="242"/>
      <c r="K875" s="242"/>
      <c r="L875" s="242"/>
      <c r="M875" s="242"/>
    </row>
    <row r="876" spans="1:13" x14ac:dyDescent="0.25">
      <c r="A876" s="242"/>
      <c r="B876" s="242"/>
      <c r="C876" s="242"/>
      <c r="D876" s="242"/>
      <c r="E876" s="242"/>
      <c r="F876" s="242"/>
      <c r="G876" s="242"/>
      <c r="H876" s="242"/>
      <c r="I876" s="242"/>
      <c r="J876" s="242"/>
      <c r="K876" s="242"/>
      <c r="L876" s="242"/>
      <c r="M876" s="242"/>
    </row>
    <row r="877" spans="1:13" x14ac:dyDescent="0.25">
      <c r="A877" s="242"/>
      <c r="B877" s="242"/>
      <c r="C877" s="242"/>
      <c r="D877" s="242"/>
      <c r="E877" s="242"/>
      <c r="F877" s="242"/>
      <c r="G877" s="242"/>
      <c r="H877" s="242"/>
      <c r="I877" s="242"/>
      <c r="J877" s="242"/>
      <c r="K877" s="242"/>
      <c r="L877" s="242"/>
      <c r="M877" s="242"/>
    </row>
    <row r="878" spans="1:13" x14ac:dyDescent="0.25">
      <c r="A878" s="242"/>
      <c r="B878" s="242"/>
      <c r="C878" s="242"/>
      <c r="D878" s="242"/>
      <c r="E878" s="242"/>
      <c r="F878" s="242"/>
      <c r="G878" s="242"/>
      <c r="H878" s="242"/>
      <c r="I878" s="242"/>
      <c r="J878" s="242"/>
      <c r="K878" s="242"/>
      <c r="L878" s="242"/>
      <c r="M878" s="242"/>
    </row>
    <row r="879" spans="1:13" x14ac:dyDescent="0.25">
      <c r="A879" s="242"/>
      <c r="B879" s="242"/>
      <c r="C879" s="242"/>
      <c r="D879" s="242"/>
      <c r="E879" s="242"/>
      <c r="F879" s="242"/>
      <c r="G879" s="242"/>
      <c r="H879" s="242"/>
      <c r="I879" s="242"/>
      <c r="J879" s="242"/>
      <c r="K879" s="242"/>
      <c r="L879" s="242"/>
      <c r="M879" s="242"/>
    </row>
    <row r="880" spans="1:13" x14ac:dyDescent="0.25">
      <c r="A880" s="242"/>
      <c r="B880" s="242"/>
      <c r="C880" s="242"/>
      <c r="D880" s="242"/>
      <c r="E880" s="242"/>
      <c r="F880" s="242"/>
      <c r="G880" s="242"/>
      <c r="H880" s="242"/>
      <c r="I880" s="242"/>
      <c r="J880" s="242"/>
      <c r="K880" s="242"/>
      <c r="L880" s="242"/>
      <c r="M880" s="242"/>
    </row>
    <row r="881" spans="1:13" x14ac:dyDescent="0.25">
      <c r="A881" s="242"/>
      <c r="B881" s="242"/>
      <c r="C881" s="242"/>
      <c r="D881" s="242"/>
      <c r="E881" s="242"/>
      <c r="F881" s="242"/>
      <c r="G881" s="242"/>
      <c r="H881" s="242"/>
      <c r="I881" s="242"/>
      <c r="J881" s="242"/>
      <c r="K881" s="242"/>
      <c r="L881" s="242"/>
      <c r="M881" s="242"/>
    </row>
    <row r="882" spans="1:13" x14ac:dyDescent="0.25">
      <c r="A882" s="242"/>
      <c r="B882" s="242"/>
      <c r="C882" s="242"/>
      <c r="D882" s="242"/>
      <c r="E882" s="242"/>
      <c r="F882" s="242"/>
      <c r="G882" s="242"/>
      <c r="H882" s="242"/>
      <c r="I882" s="242"/>
      <c r="J882" s="242"/>
      <c r="K882" s="242"/>
      <c r="L882" s="242"/>
      <c r="M882" s="242"/>
    </row>
    <row r="883" spans="1:13" x14ac:dyDescent="0.25">
      <c r="A883" s="242"/>
      <c r="B883" s="242"/>
      <c r="C883" s="242"/>
      <c r="D883" s="242"/>
      <c r="E883" s="242"/>
      <c r="F883" s="242"/>
      <c r="G883" s="242"/>
      <c r="H883" s="242"/>
      <c r="I883" s="242"/>
      <c r="J883" s="242"/>
      <c r="K883" s="242"/>
      <c r="L883" s="242"/>
      <c r="M883" s="242"/>
    </row>
    <row r="884" spans="1:13" x14ac:dyDescent="0.25">
      <c r="A884" s="242"/>
      <c r="B884" s="242"/>
      <c r="C884" s="242"/>
      <c r="D884" s="242"/>
      <c r="E884" s="242"/>
      <c r="F884" s="242"/>
      <c r="G884" s="242"/>
      <c r="H884" s="242"/>
      <c r="I884" s="242"/>
      <c r="J884" s="242"/>
      <c r="K884" s="242"/>
      <c r="L884" s="242"/>
      <c r="M884" s="242"/>
    </row>
    <row r="885" spans="1:13" x14ac:dyDescent="0.25">
      <c r="A885" s="242"/>
      <c r="B885" s="242"/>
      <c r="C885" s="242"/>
      <c r="D885" s="242"/>
      <c r="E885" s="242"/>
      <c r="F885" s="242"/>
      <c r="G885" s="242"/>
      <c r="H885" s="242"/>
      <c r="I885" s="242"/>
      <c r="J885" s="242"/>
      <c r="K885" s="242"/>
      <c r="L885" s="242"/>
      <c r="M885" s="242"/>
    </row>
    <row r="886" spans="1:13" x14ac:dyDescent="0.25">
      <c r="A886" s="242"/>
      <c r="B886" s="242"/>
      <c r="C886" s="242"/>
      <c r="D886" s="242"/>
      <c r="E886" s="242"/>
      <c r="F886" s="242"/>
      <c r="G886" s="242"/>
      <c r="H886" s="242"/>
      <c r="I886" s="242"/>
      <c r="J886" s="242"/>
      <c r="K886" s="242"/>
      <c r="L886" s="242"/>
      <c r="M886" s="242"/>
    </row>
    <row r="887" spans="1:13" x14ac:dyDescent="0.25">
      <c r="A887" s="242"/>
      <c r="B887" s="242"/>
      <c r="C887" s="242"/>
      <c r="D887" s="242"/>
      <c r="E887" s="242"/>
      <c r="F887" s="242"/>
      <c r="G887" s="242"/>
      <c r="H887" s="242"/>
      <c r="I887" s="242"/>
      <c r="J887" s="242"/>
      <c r="K887" s="242"/>
      <c r="L887" s="242"/>
      <c r="M887" s="242"/>
    </row>
    <row r="888" spans="1:13" x14ac:dyDescent="0.25">
      <c r="A888" s="242"/>
      <c r="B888" s="242"/>
      <c r="C888" s="242"/>
      <c r="D888" s="242"/>
      <c r="E888" s="242"/>
      <c r="F888" s="242"/>
      <c r="G888" s="242"/>
      <c r="H888" s="242"/>
      <c r="I888" s="242"/>
      <c r="J888" s="242"/>
      <c r="K888" s="242"/>
      <c r="L888" s="242"/>
      <c r="M888" s="242"/>
    </row>
    <row r="889" spans="1:13" x14ac:dyDescent="0.25">
      <c r="A889" s="242"/>
      <c r="B889" s="242"/>
      <c r="C889" s="242"/>
      <c r="D889" s="242"/>
      <c r="E889" s="242"/>
      <c r="F889" s="242"/>
      <c r="G889" s="242"/>
      <c r="H889" s="242"/>
      <c r="I889" s="242"/>
      <c r="J889" s="242"/>
      <c r="K889" s="242"/>
      <c r="L889" s="242"/>
      <c r="M889" s="242"/>
    </row>
    <row r="890" spans="1:13" x14ac:dyDescent="0.25">
      <c r="A890" s="242"/>
      <c r="B890" s="242"/>
      <c r="C890" s="242"/>
      <c r="D890" s="242"/>
      <c r="E890" s="242"/>
      <c r="F890" s="242"/>
      <c r="G890" s="242"/>
      <c r="H890" s="242"/>
      <c r="I890" s="242"/>
      <c r="J890" s="242"/>
      <c r="K890" s="242"/>
      <c r="L890" s="242"/>
      <c r="M890" s="242"/>
    </row>
    <row r="891" spans="1:13" x14ac:dyDescent="0.25">
      <c r="A891" s="242"/>
      <c r="B891" s="242"/>
      <c r="C891" s="242"/>
      <c r="D891" s="242"/>
      <c r="E891" s="242"/>
      <c r="F891" s="242"/>
      <c r="G891" s="242"/>
      <c r="H891" s="242"/>
      <c r="I891" s="242"/>
      <c r="J891" s="242"/>
      <c r="K891" s="242"/>
      <c r="L891" s="242"/>
      <c r="M891" s="242"/>
    </row>
    <row r="892" spans="1:13" x14ac:dyDescent="0.25">
      <c r="A892" s="242"/>
      <c r="B892" s="242"/>
      <c r="C892" s="242"/>
      <c r="D892" s="242"/>
      <c r="E892" s="242"/>
      <c r="F892" s="242"/>
      <c r="G892" s="242"/>
      <c r="H892" s="242"/>
      <c r="I892" s="242"/>
      <c r="J892" s="242"/>
      <c r="K892" s="242"/>
      <c r="L892" s="242"/>
      <c r="M892" s="242"/>
    </row>
    <row r="893" spans="1:13" x14ac:dyDescent="0.25">
      <c r="A893" s="242"/>
      <c r="B893" s="242"/>
      <c r="C893" s="242"/>
      <c r="D893" s="242"/>
      <c r="E893" s="242"/>
      <c r="F893" s="242"/>
      <c r="G893" s="242"/>
      <c r="H893" s="242"/>
      <c r="I893" s="242"/>
      <c r="J893" s="242"/>
      <c r="K893" s="242"/>
      <c r="L893" s="242"/>
      <c r="M893" s="242"/>
    </row>
    <row r="894" spans="1:13" x14ac:dyDescent="0.25">
      <c r="A894" s="242"/>
      <c r="B894" s="242"/>
      <c r="C894" s="242"/>
      <c r="D894" s="242"/>
      <c r="E894" s="242"/>
      <c r="F894" s="242"/>
      <c r="G894" s="242"/>
      <c r="H894" s="242"/>
      <c r="I894" s="242"/>
      <c r="J894" s="242"/>
      <c r="K894" s="242"/>
      <c r="L894" s="242"/>
      <c r="M894" s="242"/>
    </row>
    <row r="895" spans="1:13" x14ac:dyDescent="0.25">
      <c r="A895" s="242"/>
      <c r="B895" s="242"/>
      <c r="C895" s="242"/>
      <c r="D895" s="242"/>
      <c r="E895" s="242"/>
      <c r="F895" s="242"/>
      <c r="G895" s="242"/>
      <c r="H895" s="242"/>
      <c r="I895" s="242"/>
      <c r="J895" s="242"/>
      <c r="K895" s="242"/>
      <c r="L895" s="242"/>
      <c r="M895" s="242"/>
    </row>
    <row r="896" spans="1:13" x14ac:dyDescent="0.25">
      <c r="A896" s="242"/>
      <c r="B896" s="242"/>
      <c r="C896" s="242"/>
      <c r="D896" s="242"/>
      <c r="E896" s="242"/>
      <c r="F896" s="242"/>
      <c r="G896" s="242"/>
      <c r="H896" s="242"/>
      <c r="I896" s="242"/>
      <c r="J896" s="242"/>
      <c r="K896" s="242"/>
      <c r="L896" s="242"/>
      <c r="M896" s="242"/>
    </row>
    <row r="897" spans="1:13" x14ac:dyDescent="0.25">
      <c r="A897" s="242"/>
      <c r="B897" s="242"/>
      <c r="C897" s="242"/>
      <c r="D897" s="242"/>
      <c r="E897" s="242"/>
      <c r="F897" s="242"/>
      <c r="G897" s="242"/>
      <c r="H897" s="242"/>
      <c r="I897" s="242"/>
      <c r="J897" s="242"/>
      <c r="K897" s="242"/>
      <c r="L897" s="242"/>
      <c r="M897" s="242"/>
    </row>
    <row r="898" spans="1:13" x14ac:dyDescent="0.25">
      <c r="A898" s="242"/>
      <c r="B898" s="242"/>
      <c r="C898" s="242"/>
      <c r="D898" s="242"/>
      <c r="E898" s="242"/>
      <c r="F898" s="242"/>
      <c r="G898" s="242"/>
      <c r="H898" s="242"/>
      <c r="I898" s="242"/>
      <c r="J898" s="242"/>
      <c r="K898" s="242"/>
      <c r="L898" s="242"/>
      <c r="M898" s="242"/>
    </row>
    <row r="899" spans="1:13" x14ac:dyDescent="0.25">
      <c r="A899" s="242"/>
      <c r="B899" s="242"/>
      <c r="C899" s="242"/>
      <c r="D899" s="242"/>
      <c r="E899" s="242"/>
      <c r="F899" s="242"/>
      <c r="G899" s="242"/>
      <c r="H899" s="242"/>
      <c r="I899" s="242"/>
      <c r="J899" s="242"/>
      <c r="K899" s="242"/>
      <c r="L899" s="242"/>
      <c r="M899" s="242"/>
    </row>
    <row r="900" spans="1:13" x14ac:dyDescent="0.25">
      <c r="A900" s="242"/>
      <c r="B900" s="242"/>
      <c r="C900" s="242"/>
      <c r="D900" s="242"/>
      <c r="E900" s="242"/>
      <c r="F900" s="242"/>
      <c r="G900" s="242"/>
      <c r="H900" s="242"/>
      <c r="I900" s="242"/>
      <c r="J900" s="242"/>
      <c r="K900" s="242"/>
      <c r="L900" s="242"/>
      <c r="M900" s="242"/>
    </row>
    <row r="901" spans="1:13" x14ac:dyDescent="0.25">
      <c r="A901" s="242"/>
      <c r="B901" s="242"/>
      <c r="C901" s="242"/>
      <c r="D901" s="242"/>
      <c r="E901" s="242"/>
      <c r="F901" s="242"/>
      <c r="G901" s="242"/>
      <c r="H901" s="242"/>
      <c r="I901" s="242"/>
      <c r="J901" s="242"/>
      <c r="K901" s="242"/>
      <c r="L901" s="242"/>
      <c r="M901" s="242"/>
    </row>
    <row r="902" spans="1:13" x14ac:dyDescent="0.25">
      <c r="A902" s="242"/>
      <c r="B902" s="242"/>
      <c r="C902" s="242"/>
      <c r="D902" s="242"/>
      <c r="E902" s="242"/>
      <c r="F902" s="242"/>
      <c r="G902" s="242"/>
      <c r="H902" s="242"/>
      <c r="I902" s="242"/>
      <c r="J902" s="242"/>
      <c r="K902" s="242"/>
      <c r="L902" s="242"/>
      <c r="M902" s="242"/>
    </row>
    <row r="903" spans="1:13" x14ac:dyDescent="0.25">
      <c r="A903" s="242"/>
      <c r="B903" s="242"/>
      <c r="C903" s="242"/>
      <c r="D903" s="242"/>
      <c r="E903" s="242"/>
      <c r="F903" s="242"/>
      <c r="G903" s="242"/>
      <c r="H903" s="242"/>
      <c r="I903" s="242"/>
      <c r="J903" s="242"/>
      <c r="K903" s="242"/>
      <c r="L903" s="242"/>
      <c r="M903" s="242"/>
    </row>
    <row r="904" spans="1:13" x14ac:dyDescent="0.25">
      <c r="A904" s="242"/>
      <c r="B904" s="242"/>
      <c r="C904" s="242"/>
      <c r="D904" s="242"/>
      <c r="E904" s="242"/>
      <c r="F904" s="242"/>
      <c r="G904" s="242"/>
      <c r="H904" s="242"/>
      <c r="I904" s="242"/>
      <c r="J904" s="242"/>
      <c r="K904" s="242"/>
      <c r="L904" s="242"/>
      <c r="M904" s="242"/>
    </row>
    <row r="905" spans="1:13" x14ac:dyDescent="0.25">
      <c r="A905" s="242"/>
      <c r="B905" s="242"/>
      <c r="C905" s="242"/>
      <c r="D905" s="242"/>
      <c r="E905" s="242"/>
      <c r="F905" s="242"/>
      <c r="G905" s="242"/>
      <c r="H905" s="242"/>
      <c r="I905" s="242"/>
      <c r="J905" s="242"/>
      <c r="K905" s="242"/>
      <c r="L905" s="242"/>
      <c r="M905" s="242"/>
    </row>
    <row r="906" spans="1:13" x14ac:dyDescent="0.25">
      <c r="A906" s="242"/>
      <c r="B906" s="242"/>
      <c r="C906" s="242"/>
      <c r="D906" s="242"/>
      <c r="E906" s="242"/>
      <c r="F906" s="242"/>
      <c r="G906" s="242"/>
      <c r="H906" s="242"/>
      <c r="I906" s="242"/>
      <c r="J906" s="242"/>
      <c r="K906" s="242"/>
      <c r="L906" s="242"/>
      <c r="M906" s="242"/>
    </row>
    <row r="907" spans="1:13" x14ac:dyDescent="0.25">
      <c r="A907" s="242"/>
      <c r="B907" s="242"/>
      <c r="C907" s="242"/>
      <c r="D907" s="242"/>
      <c r="E907" s="242"/>
      <c r="F907" s="242"/>
      <c r="G907" s="242"/>
      <c r="H907" s="242"/>
      <c r="I907" s="242"/>
      <c r="J907" s="242"/>
      <c r="K907" s="242"/>
      <c r="L907" s="242"/>
      <c r="M907" s="242"/>
    </row>
    <row r="908" spans="1:13" x14ac:dyDescent="0.25">
      <c r="A908" s="242"/>
      <c r="B908" s="242"/>
      <c r="C908" s="242"/>
      <c r="D908" s="242"/>
      <c r="E908" s="242"/>
      <c r="F908" s="242"/>
      <c r="G908" s="242"/>
      <c r="H908" s="242"/>
      <c r="I908" s="242"/>
      <c r="J908" s="242"/>
      <c r="K908" s="242"/>
      <c r="L908" s="242"/>
      <c r="M908" s="242"/>
    </row>
    <row r="909" spans="1:13" x14ac:dyDescent="0.25">
      <c r="A909" s="242"/>
      <c r="B909" s="242"/>
      <c r="C909" s="242"/>
      <c r="D909" s="242"/>
      <c r="E909" s="242"/>
      <c r="F909" s="242"/>
      <c r="G909" s="242"/>
      <c r="H909" s="242"/>
      <c r="I909" s="242"/>
      <c r="J909" s="242"/>
      <c r="K909" s="242"/>
      <c r="L909" s="242"/>
      <c r="M909" s="242"/>
    </row>
    <row r="910" spans="1:13" x14ac:dyDescent="0.25">
      <c r="A910" s="242"/>
      <c r="B910" s="242"/>
      <c r="C910" s="242"/>
      <c r="D910" s="242"/>
      <c r="E910" s="242"/>
      <c r="F910" s="242"/>
      <c r="G910" s="242"/>
      <c r="H910" s="242"/>
      <c r="I910" s="242"/>
      <c r="J910" s="242"/>
      <c r="K910" s="242"/>
      <c r="L910" s="242"/>
      <c r="M910" s="242"/>
    </row>
    <row r="911" spans="1:13" x14ac:dyDescent="0.25">
      <c r="A911" s="242"/>
      <c r="B911" s="242"/>
      <c r="C911" s="242"/>
      <c r="D911" s="242"/>
      <c r="E911" s="242"/>
      <c r="F911" s="242"/>
      <c r="G911" s="242"/>
      <c r="H911" s="242"/>
      <c r="I911" s="242"/>
      <c r="J911" s="242"/>
      <c r="K911" s="242"/>
      <c r="L911" s="242"/>
      <c r="M911" s="242"/>
    </row>
    <row r="912" spans="1:13" x14ac:dyDescent="0.25">
      <c r="A912" s="242"/>
      <c r="B912" s="242"/>
      <c r="C912" s="242"/>
      <c r="D912" s="242"/>
      <c r="E912" s="242"/>
      <c r="F912" s="242"/>
      <c r="G912" s="242"/>
      <c r="H912" s="242"/>
      <c r="I912" s="242"/>
      <c r="J912" s="242"/>
      <c r="K912" s="242"/>
      <c r="L912" s="242"/>
      <c r="M912" s="242"/>
    </row>
    <row r="913" spans="1:13" x14ac:dyDescent="0.25">
      <c r="A913" s="242"/>
      <c r="B913" s="242"/>
      <c r="C913" s="242"/>
      <c r="D913" s="242"/>
      <c r="E913" s="242"/>
      <c r="F913" s="242"/>
      <c r="G913" s="242"/>
      <c r="H913" s="242"/>
      <c r="I913" s="242"/>
      <c r="J913" s="242"/>
      <c r="K913" s="242"/>
      <c r="L913" s="242"/>
      <c r="M913" s="242"/>
    </row>
    <row r="914" spans="1:13" x14ac:dyDescent="0.25">
      <c r="A914" s="242"/>
      <c r="B914" s="242"/>
      <c r="C914" s="242"/>
      <c r="D914" s="242"/>
      <c r="E914" s="242"/>
      <c r="F914" s="242"/>
      <c r="G914" s="242"/>
      <c r="H914" s="242"/>
      <c r="I914" s="242"/>
      <c r="J914" s="242"/>
      <c r="K914" s="242"/>
      <c r="L914" s="242"/>
      <c r="M914" s="242"/>
    </row>
    <row r="915" spans="1:13" x14ac:dyDescent="0.25">
      <c r="A915" s="242"/>
      <c r="B915" s="242"/>
      <c r="C915" s="242"/>
      <c r="D915" s="242"/>
      <c r="E915" s="242"/>
      <c r="F915" s="242"/>
      <c r="G915" s="242"/>
      <c r="H915" s="242"/>
      <c r="I915" s="242"/>
      <c r="J915" s="242"/>
      <c r="K915" s="242"/>
      <c r="L915" s="242"/>
      <c r="M915" s="242"/>
    </row>
    <row r="916" spans="1:13" x14ac:dyDescent="0.25">
      <c r="A916" s="242"/>
      <c r="B916" s="242"/>
      <c r="C916" s="242"/>
      <c r="D916" s="242"/>
      <c r="E916" s="242"/>
      <c r="F916" s="242"/>
      <c r="G916" s="242"/>
      <c r="H916" s="242"/>
      <c r="I916" s="242"/>
      <c r="J916" s="242"/>
      <c r="K916" s="242"/>
      <c r="L916" s="242"/>
      <c r="M916" s="242"/>
    </row>
    <row r="917" spans="1:13" x14ac:dyDescent="0.25">
      <c r="A917" s="242"/>
      <c r="B917" s="242"/>
      <c r="C917" s="242"/>
      <c r="D917" s="242"/>
      <c r="E917" s="242"/>
      <c r="F917" s="242"/>
      <c r="G917" s="242"/>
      <c r="H917" s="242"/>
      <c r="I917" s="242"/>
      <c r="J917" s="242"/>
      <c r="K917" s="242"/>
      <c r="L917" s="242"/>
      <c r="M917" s="242"/>
    </row>
    <row r="918" spans="1:13" x14ac:dyDescent="0.25">
      <c r="A918" s="242"/>
      <c r="B918" s="242"/>
      <c r="C918" s="242"/>
      <c r="D918" s="242"/>
      <c r="E918" s="242"/>
      <c r="F918" s="242"/>
      <c r="G918" s="242"/>
      <c r="H918" s="242"/>
      <c r="I918" s="242"/>
      <c r="J918" s="242"/>
      <c r="K918" s="242"/>
      <c r="L918" s="242"/>
      <c r="M918" s="242"/>
    </row>
    <row r="919" spans="1:13" x14ac:dyDescent="0.25">
      <c r="A919" s="242"/>
      <c r="B919" s="242"/>
      <c r="C919" s="242"/>
      <c r="D919" s="242"/>
      <c r="E919" s="242"/>
      <c r="F919" s="242"/>
      <c r="G919" s="242"/>
      <c r="H919" s="242"/>
      <c r="I919" s="242"/>
      <c r="J919" s="242"/>
      <c r="K919" s="242"/>
      <c r="L919" s="242"/>
      <c r="M919" s="242"/>
    </row>
    <row r="920" spans="1:13" x14ac:dyDescent="0.25">
      <c r="A920" s="242"/>
      <c r="B920" s="242"/>
      <c r="C920" s="242"/>
      <c r="D920" s="242"/>
      <c r="E920" s="242"/>
      <c r="F920" s="242"/>
      <c r="G920" s="242"/>
      <c r="H920" s="242"/>
      <c r="I920" s="242"/>
      <c r="J920" s="242"/>
      <c r="K920" s="242"/>
      <c r="L920" s="242"/>
      <c r="M920" s="242"/>
    </row>
    <row r="921" spans="1:13" x14ac:dyDescent="0.25">
      <c r="A921" s="242"/>
      <c r="B921" s="242"/>
      <c r="C921" s="242"/>
      <c r="D921" s="242"/>
      <c r="E921" s="242"/>
      <c r="F921" s="242"/>
      <c r="G921" s="242"/>
      <c r="H921" s="242"/>
      <c r="I921" s="242"/>
      <c r="J921" s="242"/>
      <c r="K921" s="242"/>
      <c r="L921" s="242"/>
      <c r="M921" s="242"/>
    </row>
    <row r="922" spans="1:13" x14ac:dyDescent="0.25">
      <c r="A922" s="242"/>
      <c r="B922" s="242"/>
      <c r="C922" s="242"/>
      <c r="D922" s="242"/>
      <c r="E922" s="242"/>
      <c r="F922" s="242"/>
      <c r="G922" s="242"/>
      <c r="H922" s="242"/>
      <c r="I922" s="242"/>
      <c r="J922" s="242"/>
      <c r="K922" s="242"/>
      <c r="L922" s="242"/>
      <c r="M922" s="242"/>
    </row>
    <row r="923" spans="1:13" x14ac:dyDescent="0.25">
      <c r="A923" s="242"/>
      <c r="B923" s="242"/>
      <c r="C923" s="242"/>
      <c r="D923" s="242"/>
      <c r="E923" s="242"/>
      <c r="F923" s="242"/>
      <c r="G923" s="242"/>
      <c r="H923" s="242"/>
      <c r="I923" s="242"/>
      <c r="J923" s="242"/>
      <c r="K923" s="242"/>
      <c r="L923" s="242"/>
      <c r="M923" s="242"/>
    </row>
    <row r="924" spans="1:13" x14ac:dyDescent="0.25">
      <c r="A924" s="242"/>
      <c r="B924" s="242"/>
      <c r="C924" s="242"/>
      <c r="D924" s="242"/>
      <c r="E924" s="242"/>
      <c r="F924" s="242"/>
      <c r="G924" s="242"/>
      <c r="H924" s="242"/>
      <c r="I924" s="242"/>
      <c r="J924" s="242"/>
      <c r="K924" s="242"/>
      <c r="L924" s="242"/>
      <c r="M924" s="242"/>
    </row>
    <row r="925" spans="1:13" x14ac:dyDescent="0.25">
      <c r="A925" s="242"/>
      <c r="B925" s="242"/>
      <c r="C925" s="242"/>
      <c r="D925" s="242"/>
      <c r="E925" s="242"/>
      <c r="F925" s="242"/>
      <c r="G925" s="242"/>
      <c r="H925" s="242"/>
      <c r="I925" s="242"/>
      <c r="J925" s="242"/>
      <c r="K925" s="242"/>
      <c r="L925" s="242"/>
      <c r="M925" s="242"/>
    </row>
    <row r="926" spans="1:13" x14ac:dyDescent="0.25">
      <c r="A926" s="242"/>
      <c r="B926" s="242"/>
      <c r="C926" s="242"/>
      <c r="D926" s="242"/>
      <c r="E926" s="242"/>
      <c r="F926" s="242"/>
      <c r="G926" s="242"/>
      <c r="H926" s="242"/>
      <c r="I926" s="242"/>
      <c r="J926" s="242"/>
      <c r="K926" s="242"/>
      <c r="L926" s="242"/>
      <c r="M926" s="242"/>
    </row>
    <row r="927" spans="1:13" x14ac:dyDescent="0.25">
      <c r="A927" s="242"/>
      <c r="B927" s="242"/>
      <c r="C927" s="242"/>
      <c r="D927" s="242"/>
      <c r="E927" s="242"/>
      <c r="F927" s="242"/>
      <c r="G927" s="242"/>
      <c r="H927" s="242"/>
      <c r="I927" s="242"/>
      <c r="J927" s="242"/>
      <c r="K927" s="242"/>
      <c r="L927" s="242"/>
      <c r="M927" s="242"/>
    </row>
    <row r="928" spans="1:13" x14ac:dyDescent="0.25">
      <c r="A928" s="242"/>
      <c r="B928" s="242"/>
      <c r="C928" s="242"/>
      <c r="D928" s="242"/>
      <c r="E928" s="242"/>
      <c r="F928" s="242"/>
      <c r="G928" s="242"/>
      <c r="H928" s="242"/>
      <c r="I928" s="242"/>
      <c r="J928" s="242"/>
      <c r="K928" s="242"/>
      <c r="L928" s="242"/>
      <c r="M928" s="242"/>
    </row>
    <row r="929" spans="1:13" x14ac:dyDescent="0.25">
      <c r="A929" s="242"/>
      <c r="B929" s="242"/>
      <c r="C929" s="242"/>
      <c r="D929" s="242"/>
      <c r="E929" s="242"/>
      <c r="F929" s="242"/>
      <c r="G929" s="242"/>
      <c r="H929" s="242"/>
      <c r="I929" s="242"/>
      <c r="J929" s="242"/>
      <c r="K929" s="242"/>
      <c r="L929" s="242"/>
      <c r="M929" s="242"/>
    </row>
    <row r="930" spans="1:13" x14ac:dyDescent="0.25">
      <c r="A930" s="242"/>
      <c r="B930" s="242"/>
      <c r="C930" s="242"/>
      <c r="D930" s="242"/>
      <c r="E930" s="242"/>
      <c r="F930" s="242"/>
      <c r="G930" s="242"/>
      <c r="H930" s="242"/>
      <c r="I930" s="242"/>
      <c r="J930" s="242"/>
      <c r="K930" s="242"/>
      <c r="L930" s="242"/>
      <c r="M930" s="242"/>
    </row>
    <row r="931" spans="1:13" x14ac:dyDescent="0.25">
      <c r="A931" s="242"/>
      <c r="B931" s="242"/>
      <c r="C931" s="242"/>
      <c r="D931" s="242"/>
      <c r="E931" s="242"/>
      <c r="F931" s="242"/>
      <c r="G931" s="242"/>
      <c r="H931" s="242"/>
      <c r="I931" s="242"/>
      <c r="J931" s="242"/>
      <c r="K931" s="242"/>
      <c r="L931" s="242"/>
      <c r="M931" s="242"/>
    </row>
    <row r="932" spans="1:13" x14ac:dyDescent="0.25">
      <c r="A932" s="242"/>
      <c r="B932" s="242"/>
      <c r="C932" s="242"/>
      <c r="D932" s="242"/>
      <c r="E932" s="242"/>
      <c r="F932" s="242"/>
      <c r="G932" s="242"/>
      <c r="H932" s="242"/>
      <c r="I932" s="242"/>
      <c r="J932" s="242"/>
      <c r="K932" s="242"/>
      <c r="L932" s="242"/>
      <c r="M932" s="242"/>
    </row>
    <row r="933" spans="1:13" x14ac:dyDescent="0.25">
      <c r="A933" s="242"/>
      <c r="B933" s="242"/>
      <c r="C933" s="242"/>
      <c r="D933" s="242"/>
      <c r="E933" s="242"/>
      <c r="F933" s="242"/>
      <c r="G933" s="242"/>
      <c r="H933" s="242"/>
      <c r="I933" s="242"/>
      <c r="J933" s="242"/>
      <c r="K933" s="242"/>
      <c r="L933" s="242"/>
      <c r="M933" s="242"/>
    </row>
    <row r="934" spans="1:13" x14ac:dyDescent="0.25">
      <c r="A934" s="242"/>
      <c r="B934" s="242"/>
      <c r="C934" s="242"/>
      <c r="D934" s="242"/>
      <c r="E934" s="242"/>
      <c r="F934" s="242"/>
      <c r="G934" s="242"/>
      <c r="H934" s="242"/>
      <c r="I934" s="242"/>
      <c r="J934" s="242"/>
      <c r="K934" s="242"/>
      <c r="L934" s="242"/>
      <c r="M934" s="242"/>
    </row>
    <row r="935" spans="1:13" x14ac:dyDescent="0.25">
      <c r="A935" s="242"/>
      <c r="B935" s="242"/>
      <c r="C935" s="242"/>
      <c r="D935" s="242"/>
      <c r="E935" s="242"/>
      <c r="F935" s="242"/>
      <c r="G935" s="242"/>
      <c r="H935" s="242"/>
      <c r="I935" s="242"/>
      <c r="J935" s="242"/>
      <c r="K935" s="242"/>
      <c r="L935" s="242"/>
      <c r="M935" s="242"/>
    </row>
    <row r="936" spans="1:13" x14ac:dyDescent="0.25">
      <c r="A936" s="242"/>
      <c r="B936" s="242"/>
      <c r="C936" s="242"/>
      <c r="D936" s="242"/>
      <c r="E936" s="242"/>
      <c r="F936" s="242"/>
      <c r="G936" s="242"/>
      <c r="H936" s="242"/>
      <c r="I936" s="242"/>
      <c r="J936" s="242"/>
      <c r="K936" s="242"/>
      <c r="L936" s="242"/>
      <c r="M936" s="242"/>
    </row>
    <row r="937" spans="1:13" x14ac:dyDescent="0.25">
      <c r="A937" s="242"/>
      <c r="B937" s="242"/>
      <c r="C937" s="242"/>
      <c r="D937" s="242"/>
      <c r="E937" s="242"/>
      <c r="F937" s="242"/>
      <c r="G937" s="242"/>
      <c r="H937" s="242"/>
      <c r="I937" s="242"/>
      <c r="J937" s="242"/>
      <c r="K937" s="242"/>
      <c r="L937" s="242"/>
      <c r="M937" s="242"/>
    </row>
    <row r="938" spans="1:13" x14ac:dyDescent="0.25">
      <c r="A938" s="242"/>
      <c r="B938" s="242"/>
      <c r="C938" s="242"/>
      <c r="D938" s="242"/>
      <c r="E938" s="242"/>
      <c r="F938" s="242"/>
      <c r="G938" s="242"/>
      <c r="H938" s="242"/>
      <c r="I938" s="242"/>
      <c r="J938" s="242"/>
      <c r="K938" s="242"/>
      <c r="L938" s="242"/>
      <c r="M938" s="242"/>
    </row>
    <row r="939" spans="1:13" x14ac:dyDescent="0.25">
      <c r="A939" s="242"/>
      <c r="B939" s="242"/>
      <c r="C939" s="242"/>
      <c r="D939" s="242"/>
      <c r="E939" s="242"/>
      <c r="F939" s="242"/>
      <c r="G939" s="242"/>
      <c r="H939" s="242"/>
      <c r="I939" s="242"/>
      <c r="J939" s="242"/>
      <c r="K939" s="242"/>
      <c r="L939" s="242"/>
      <c r="M939" s="242"/>
    </row>
    <row r="940" spans="1:13" x14ac:dyDescent="0.25">
      <c r="A940" s="242"/>
      <c r="B940" s="242"/>
      <c r="C940" s="242"/>
      <c r="D940" s="242"/>
      <c r="E940" s="242"/>
      <c r="F940" s="242"/>
      <c r="G940" s="242"/>
      <c r="H940" s="242"/>
      <c r="I940" s="242"/>
      <c r="J940" s="242"/>
      <c r="K940" s="242"/>
      <c r="L940" s="242"/>
      <c r="M940" s="242"/>
    </row>
    <row r="941" spans="1:13" x14ac:dyDescent="0.25">
      <c r="A941" s="242"/>
      <c r="B941" s="242"/>
      <c r="C941" s="242"/>
      <c r="D941" s="242"/>
      <c r="E941" s="242"/>
      <c r="F941" s="242"/>
      <c r="G941" s="242"/>
      <c r="H941" s="242"/>
      <c r="I941" s="242"/>
      <c r="J941" s="242"/>
      <c r="K941" s="242"/>
      <c r="L941" s="242"/>
      <c r="M941" s="242"/>
    </row>
    <row r="942" spans="1:13" x14ac:dyDescent="0.25">
      <c r="A942" s="242"/>
      <c r="B942" s="242"/>
      <c r="C942" s="242"/>
      <c r="D942" s="242"/>
      <c r="E942" s="242"/>
      <c r="F942" s="242"/>
      <c r="G942" s="242"/>
      <c r="H942" s="242"/>
      <c r="I942" s="242"/>
      <c r="J942" s="242"/>
      <c r="K942" s="242"/>
      <c r="L942" s="242"/>
      <c r="M942" s="242"/>
    </row>
    <row r="943" spans="1:13" x14ac:dyDescent="0.25">
      <c r="A943" s="242"/>
      <c r="B943" s="242"/>
      <c r="C943" s="242"/>
      <c r="D943" s="242"/>
      <c r="E943" s="242"/>
      <c r="F943" s="242"/>
      <c r="G943" s="242"/>
      <c r="H943" s="242"/>
      <c r="I943" s="242"/>
      <c r="J943" s="242"/>
      <c r="K943" s="242"/>
      <c r="L943" s="242"/>
      <c r="M943" s="242"/>
    </row>
    <row r="944" spans="1:13" x14ac:dyDescent="0.25">
      <c r="A944" s="242"/>
      <c r="B944" s="242"/>
      <c r="C944" s="242"/>
      <c r="D944" s="242"/>
      <c r="E944" s="242"/>
      <c r="F944" s="242"/>
      <c r="G944" s="242"/>
      <c r="H944" s="242"/>
      <c r="I944" s="242"/>
      <c r="J944" s="242"/>
      <c r="K944" s="242"/>
      <c r="L944" s="242"/>
      <c r="M944" s="242"/>
    </row>
    <row r="945" spans="1:13" x14ac:dyDescent="0.25">
      <c r="A945" s="242"/>
      <c r="B945" s="242"/>
      <c r="C945" s="242"/>
      <c r="D945" s="242"/>
      <c r="E945" s="242"/>
      <c r="F945" s="242"/>
      <c r="G945" s="242"/>
      <c r="H945" s="242"/>
      <c r="I945" s="242"/>
      <c r="J945" s="242"/>
      <c r="K945" s="242"/>
      <c r="L945" s="242"/>
      <c r="M945" s="242"/>
    </row>
    <row r="946" spans="1:13" x14ac:dyDescent="0.25">
      <c r="A946" s="242"/>
      <c r="B946" s="242"/>
      <c r="C946" s="242"/>
      <c r="D946" s="242"/>
      <c r="E946" s="242"/>
      <c r="F946" s="242"/>
      <c r="G946" s="242"/>
      <c r="H946" s="242"/>
      <c r="I946" s="242"/>
      <c r="J946" s="242"/>
      <c r="K946" s="242"/>
      <c r="L946" s="242"/>
      <c r="M946" s="242"/>
    </row>
    <row r="947" spans="1:13" x14ac:dyDescent="0.25">
      <c r="A947" s="242"/>
      <c r="B947" s="242"/>
      <c r="C947" s="242"/>
      <c r="D947" s="242"/>
      <c r="E947" s="242"/>
      <c r="F947" s="242"/>
      <c r="G947" s="242"/>
      <c r="H947" s="242"/>
      <c r="I947" s="242"/>
      <c r="J947" s="242"/>
      <c r="K947" s="242"/>
      <c r="L947" s="242"/>
      <c r="M947" s="242"/>
    </row>
    <row r="948" spans="1:13" x14ac:dyDescent="0.25">
      <c r="A948" s="242"/>
      <c r="B948" s="242"/>
      <c r="C948" s="242"/>
      <c r="D948" s="242"/>
      <c r="E948" s="242"/>
      <c r="F948" s="242"/>
      <c r="G948" s="242"/>
      <c r="H948" s="242"/>
      <c r="I948" s="242"/>
      <c r="J948" s="242"/>
      <c r="K948" s="242"/>
      <c r="L948" s="242"/>
      <c r="M948" s="242"/>
    </row>
    <row r="949" spans="1:13" x14ac:dyDescent="0.25">
      <c r="A949" s="242"/>
      <c r="B949" s="242"/>
      <c r="C949" s="242"/>
      <c r="D949" s="242"/>
      <c r="E949" s="242"/>
      <c r="F949" s="242"/>
      <c r="G949" s="242"/>
      <c r="H949" s="242"/>
      <c r="I949" s="242"/>
      <c r="J949" s="242"/>
      <c r="K949" s="242"/>
      <c r="L949" s="242"/>
      <c r="M949" s="242"/>
    </row>
    <row r="950" spans="1:13" x14ac:dyDescent="0.25">
      <c r="A950" s="242"/>
      <c r="B950" s="242"/>
      <c r="C950" s="242"/>
      <c r="D950" s="242"/>
      <c r="E950" s="242"/>
      <c r="F950" s="242"/>
      <c r="G950" s="242"/>
      <c r="H950" s="242"/>
      <c r="I950" s="242"/>
      <c r="J950" s="242"/>
      <c r="K950" s="242"/>
      <c r="L950" s="242"/>
      <c r="M950" s="242"/>
    </row>
    <row r="951" spans="1:13" x14ac:dyDescent="0.25">
      <c r="A951" s="242"/>
      <c r="B951" s="242"/>
      <c r="C951" s="242"/>
      <c r="D951" s="242"/>
      <c r="E951" s="242"/>
      <c r="F951" s="242"/>
      <c r="G951" s="242"/>
      <c r="H951" s="242"/>
      <c r="I951" s="242"/>
      <c r="J951" s="242"/>
      <c r="K951" s="242"/>
      <c r="L951" s="242"/>
      <c r="M951" s="242"/>
    </row>
    <row r="952" spans="1:13" x14ac:dyDescent="0.25">
      <c r="A952" s="242"/>
      <c r="B952" s="242"/>
      <c r="C952" s="242"/>
      <c r="D952" s="242"/>
      <c r="E952" s="242"/>
      <c r="F952" s="242"/>
      <c r="G952" s="242"/>
      <c r="H952" s="242"/>
      <c r="I952" s="242"/>
      <c r="J952" s="242"/>
      <c r="K952" s="242"/>
      <c r="L952" s="242"/>
      <c r="M952" s="242"/>
    </row>
    <row r="953" spans="1:13" x14ac:dyDescent="0.25">
      <c r="A953" s="242"/>
      <c r="B953" s="242"/>
      <c r="C953" s="242"/>
      <c r="D953" s="242"/>
      <c r="E953" s="242"/>
      <c r="F953" s="242"/>
      <c r="G953" s="242"/>
      <c r="H953" s="242"/>
      <c r="I953" s="242"/>
      <c r="J953" s="242"/>
      <c r="K953" s="242"/>
      <c r="L953" s="242"/>
      <c r="M953" s="242"/>
    </row>
    <row r="954" spans="1:13" x14ac:dyDescent="0.25">
      <c r="A954" s="242"/>
      <c r="B954" s="242"/>
      <c r="C954" s="242"/>
      <c r="D954" s="242"/>
      <c r="E954" s="242"/>
      <c r="F954" s="242"/>
      <c r="G954" s="242"/>
      <c r="H954" s="242"/>
      <c r="I954" s="242"/>
      <c r="J954" s="242"/>
      <c r="K954" s="242"/>
      <c r="L954" s="242"/>
      <c r="M954" s="242"/>
    </row>
    <row r="955" spans="1:13" x14ac:dyDescent="0.25">
      <c r="A955" s="242"/>
      <c r="B955" s="242"/>
      <c r="C955" s="242"/>
      <c r="D955" s="242"/>
      <c r="E955" s="242"/>
      <c r="F955" s="242"/>
      <c r="G955" s="242"/>
      <c r="H955" s="242"/>
      <c r="I955" s="242"/>
      <c r="J955" s="242"/>
      <c r="K955" s="242"/>
      <c r="L955" s="242"/>
      <c r="M955" s="242"/>
    </row>
    <row r="956" spans="1:13" x14ac:dyDescent="0.25">
      <c r="A956" s="242"/>
      <c r="B956" s="242"/>
      <c r="C956" s="242"/>
      <c r="D956" s="242"/>
      <c r="E956" s="242"/>
      <c r="F956" s="242"/>
      <c r="G956" s="242"/>
      <c r="H956" s="242"/>
      <c r="I956" s="242"/>
      <c r="J956" s="242"/>
      <c r="K956" s="242"/>
      <c r="L956" s="242"/>
      <c r="M956" s="242"/>
    </row>
    <row r="957" spans="1:13" x14ac:dyDescent="0.25">
      <c r="A957" s="242"/>
      <c r="B957" s="242"/>
      <c r="C957" s="242"/>
      <c r="D957" s="242"/>
      <c r="E957" s="242"/>
      <c r="F957" s="242"/>
      <c r="G957" s="242"/>
      <c r="H957" s="242"/>
      <c r="I957" s="242"/>
      <c r="J957" s="242"/>
      <c r="K957" s="242"/>
      <c r="L957" s="242"/>
      <c r="M957" s="242"/>
    </row>
    <row r="958" spans="1:13" x14ac:dyDescent="0.25">
      <c r="A958" s="242"/>
      <c r="B958" s="242"/>
      <c r="C958" s="242"/>
      <c r="D958" s="242"/>
      <c r="E958" s="242"/>
      <c r="F958" s="242"/>
      <c r="G958" s="242"/>
      <c r="H958" s="242"/>
      <c r="I958" s="242"/>
      <c r="J958" s="242"/>
      <c r="K958" s="242"/>
      <c r="L958" s="242"/>
      <c r="M958" s="242"/>
    </row>
    <row r="959" spans="1:13" x14ac:dyDescent="0.25">
      <c r="A959" s="242"/>
      <c r="B959" s="242"/>
      <c r="C959" s="242"/>
      <c r="D959" s="242"/>
      <c r="E959" s="242"/>
      <c r="F959" s="242"/>
      <c r="G959" s="242"/>
      <c r="H959" s="242"/>
      <c r="I959" s="242"/>
      <c r="J959" s="242"/>
      <c r="K959" s="242"/>
      <c r="L959" s="242"/>
      <c r="M959" s="242"/>
    </row>
    <row r="960" spans="1:13" x14ac:dyDescent="0.25">
      <c r="A960" s="242"/>
      <c r="B960" s="242"/>
      <c r="C960" s="242"/>
      <c r="D960" s="242"/>
      <c r="E960" s="242"/>
      <c r="F960" s="242"/>
      <c r="G960" s="242"/>
      <c r="H960" s="242"/>
      <c r="I960" s="242"/>
      <c r="J960" s="242"/>
      <c r="K960" s="242"/>
      <c r="L960" s="242"/>
      <c r="M960" s="242"/>
    </row>
    <row r="961" spans="1:13" x14ac:dyDescent="0.25">
      <c r="A961" s="242"/>
      <c r="B961" s="242"/>
      <c r="C961" s="242"/>
      <c r="D961" s="242"/>
      <c r="E961" s="242"/>
      <c r="F961" s="242"/>
      <c r="G961" s="242"/>
      <c r="H961" s="242"/>
      <c r="I961" s="242"/>
      <c r="J961" s="242"/>
      <c r="K961" s="242"/>
      <c r="L961" s="242"/>
      <c r="M961" s="242"/>
    </row>
    <row r="962" spans="1:13" x14ac:dyDescent="0.25">
      <c r="A962" s="242"/>
      <c r="B962" s="242"/>
      <c r="C962" s="242"/>
      <c r="D962" s="242"/>
      <c r="E962" s="242"/>
      <c r="F962" s="242"/>
      <c r="G962" s="242"/>
      <c r="H962" s="242"/>
      <c r="I962" s="242"/>
      <c r="J962" s="242"/>
      <c r="K962" s="242"/>
      <c r="L962" s="242"/>
      <c r="M962" s="242"/>
    </row>
    <row r="963" spans="1:13" x14ac:dyDescent="0.25">
      <c r="A963" s="242"/>
      <c r="B963" s="242"/>
      <c r="C963" s="242"/>
      <c r="D963" s="242"/>
      <c r="E963" s="242"/>
      <c r="F963" s="242"/>
      <c r="G963" s="242"/>
      <c r="H963" s="242"/>
      <c r="I963" s="242"/>
      <c r="J963" s="242"/>
      <c r="K963" s="242"/>
      <c r="L963" s="242"/>
      <c r="M963" s="242"/>
    </row>
    <row r="964" spans="1:13" x14ac:dyDescent="0.25">
      <c r="A964" s="242"/>
      <c r="B964" s="242"/>
      <c r="C964" s="242"/>
      <c r="D964" s="242"/>
      <c r="E964" s="242"/>
      <c r="F964" s="242"/>
      <c r="G964" s="242"/>
      <c r="H964" s="242"/>
      <c r="I964" s="242"/>
      <c r="J964" s="242"/>
      <c r="K964" s="242"/>
      <c r="L964" s="242"/>
      <c r="M964" s="242"/>
    </row>
    <row r="965" spans="1:13" x14ac:dyDescent="0.25">
      <c r="A965" s="242"/>
      <c r="B965" s="242"/>
      <c r="C965" s="242"/>
      <c r="D965" s="242"/>
      <c r="E965" s="242"/>
      <c r="F965" s="242"/>
      <c r="G965" s="242"/>
      <c r="H965" s="242"/>
      <c r="I965" s="242"/>
      <c r="J965" s="242"/>
      <c r="K965" s="242"/>
      <c r="L965" s="242"/>
      <c r="M965" s="242"/>
    </row>
    <row r="966" spans="1:13" x14ac:dyDescent="0.25">
      <c r="A966" s="242"/>
      <c r="B966" s="242"/>
      <c r="C966" s="242"/>
      <c r="D966" s="242"/>
      <c r="E966" s="242"/>
      <c r="F966" s="242"/>
      <c r="G966" s="242"/>
      <c r="H966" s="242"/>
      <c r="I966" s="242"/>
      <c r="J966" s="242"/>
      <c r="K966" s="242"/>
      <c r="L966" s="242"/>
      <c r="M966" s="242"/>
    </row>
    <row r="967" spans="1:13" x14ac:dyDescent="0.25">
      <c r="A967" s="242"/>
      <c r="B967" s="242"/>
      <c r="C967" s="242"/>
      <c r="D967" s="242"/>
      <c r="E967" s="242"/>
      <c r="F967" s="242"/>
      <c r="G967" s="242"/>
      <c r="H967" s="242"/>
      <c r="I967" s="242"/>
      <c r="J967" s="242"/>
      <c r="K967" s="242"/>
      <c r="L967" s="242"/>
      <c r="M967" s="242"/>
    </row>
    <row r="968" spans="1:13" x14ac:dyDescent="0.25">
      <c r="A968" s="242"/>
      <c r="B968" s="242"/>
      <c r="C968" s="242"/>
      <c r="D968" s="242"/>
      <c r="E968" s="242"/>
      <c r="F968" s="242"/>
      <c r="G968" s="242"/>
      <c r="H968" s="242"/>
      <c r="I968" s="242"/>
      <c r="J968" s="242"/>
      <c r="K968" s="242"/>
      <c r="L968" s="242"/>
      <c r="M968" s="242"/>
    </row>
    <row r="969" spans="1:13" x14ac:dyDescent="0.25">
      <c r="A969" s="242"/>
      <c r="B969" s="242"/>
      <c r="C969" s="242"/>
      <c r="D969" s="242"/>
      <c r="E969" s="242"/>
      <c r="F969" s="242"/>
      <c r="G969" s="242"/>
      <c r="H969" s="242"/>
      <c r="I969" s="242"/>
      <c r="J969" s="242"/>
      <c r="K969" s="242"/>
      <c r="L969" s="242"/>
      <c r="M969" s="242"/>
    </row>
    <row r="970" spans="1:13" x14ac:dyDescent="0.25">
      <c r="A970" s="242"/>
      <c r="B970" s="242"/>
      <c r="C970" s="242"/>
      <c r="D970" s="242"/>
      <c r="E970" s="242"/>
      <c r="F970" s="242"/>
      <c r="G970" s="242"/>
      <c r="H970" s="242"/>
      <c r="I970" s="242"/>
      <c r="J970" s="242"/>
      <c r="K970" s="242"/>
      <c r="L970" s="242"/>
      <c r="M970" s="242"/>
    </row>
    <row r="971" spans="1:13" x14ac:dyDescent="0.25">
      <c r="A971" s="242"/>
      <c r="B971" s="242"/>
      <c r="C971" s="242"/>
      <c r="D971" s="242"/>
      <c r="E971" s="242"/>
      <c r="F971" s="242"/>
      <c r="G971" s="242"/>
      <c r="H971" s="242"/>
      <c r="I971" s="242"/>
      <c r="J971" s="242"/>
      <c r="K971" s="242"/>
      <c r="L971" s="242"/>
      <c r="M971" s="242"/>
    </row>
    <row r="972" spans="1:13" x14ac:dyDescent="0.25">
      <c r="A972" s="242"/>
      <c r="B972" s="242"/>
      <c r="C972" s="242"/>
      <c r="D972" s="242"/>
      <c r="E972" s="242"/>
      <c r="F972" s="242"/>
      <c r="G972" s="242"/>
      <c r="H972" s="242"/>
      <c r="I972" s="242"/>
      <c r="J972" s="242"/>
      <c r="K972" s="242"/>
      <c r="L972" s="242"/>
      <c r="M972" s="242"/>
    </row>
    <row r="973" spans="1:13" x14ac:dyDescent="0.25">
      <c r="A973" s="242"/>
      <c r="B973" s="242"/>
      <c r="C973" s="242"/>
      <c r="D973" s="242"/>
      <c r="E973" s="242"/>
      <c r="F973" s="242"/>
      <c r="G973" s="242"/>
      <c r="H973" s="242"/>
      <c r="I973" s="242"/>
      <c r="J973" s="242"/>
      <c r="K973" s="242"/>
      <c r="L973" s="242"/>
      <c r="M973" s="242"/>
    </row>
    <row r="974" spans="1:13" x14ac:dyDescent="0.25">
      <c r="A974" s="242"/>
      <c r="B974" s="242"/>
      <c r="C974" s="242"/>
      <c r="D974" s="242"/>
      <c r="E974" s="242"/>
      <c r="F974" s="242"/>
      <c r="G974" s="242"/>
      <c r="H974" s="242"/>
      <c r="I974" s="242"/>
      <c r="J974" s="242"/>
      <c r="K974" s="242"/>
      <c r="L974" s="242"/>
      <c r="M974" s="242"/>
    </row>
    <row r="975" spans="1:13" x14ac:dyDescent="0.25">
      <c r="A975" s="242"/>
      <c r="B975" s="242"/>
      <c r="C975" s="242"/>
      <c r="D975" s="242"/>
      <c r="E975" s="242"/>
      <c r="F975" s="242"/>
      <c r="G975" s="242"/>
      <c r="H975" s="242"/>
      <c r="I975" s="242"/>
      <c r="J975" s="242"/>
      <c r="K975" s="242"/>
      <c r="L975" s="242"/>
      <c r="M975" s="242"/>
    </row>
    <row r="976" spans="1:13" x14ac:dyDescent="0.25">
      <c r="A976" s="242"/>
      <c r="B976" s="242"/>
      <c r="C976" s="242"/>
      <c r="D976" s="242"/>
      <c r="E976" s="242"/>
      <c r="F976" s="242"/>
      <c r="G976" s="242"/>
      <c r="H976" s="242"/>
      <c r="I976" s="242"/>
      <c r="J976" s="242"/>
      <c r="K976" s="242"/>
      <c r="L976" s="242"/>
      <c r="M976" s="242"/>
    </row>
    <row r="977" spans="1:13" x14ac:dyDescent="0.25">
      <c r="A977" s="242"/>
      <c r="B977" s="242"/>
      <c r="C977" s="242"/>
      <c r="D977" s="242"/>
      <c r="E977" s="242"/>
      <c r="F977" s="242"/>
      <c r="G977" s="242"/>
      <c r="H977" s="242"/>
      <c r="I977" s="242"/>
      <c r="J977" s="242"/>
      <c r="K977" s="242"/>
      <c r="L977" s="242"/>
      <c r="M977" s="242"/>
    </row>
    <row r="978" spans="1:13" x14ac:dyDescent="0.25">
      <c r="A978" s="242"/>
      <c r="B978" s="242"/>
      <c r="C978" s="242"/>
      <c r="D978" s="242"/>
      <c r="E978" s="242"/>
      <c r="F978" s="242"/>
      <c r="G978" s="242"/>
      <c r="H978" s="242"/>
      <c r="I978" s="242"/>
      <c r="J978" s="242"/>
      <c r="K978" s="242"/>
      <c r="L978" s="242"/>
      <c r="M978" s="242"/>
    </row>
    <row r="979" spans="1:13" x14ac:dyDescent="0.25">
      <c r="A979" s="242"/>
      <c r="B979" s="242"/>
      <c r="C979" s="242"/>
      <c r="D979" s="242"/>
      <c r="E979" s="242"/>
      <c r="F979" s="242"/>
      <c r="G979" s="242"/>
      <c r="H979" s="242"/>
      <c r="I979" s="242"/>
      <c r="J979" s="242"/>
      <c r="K979" s="242"/>
      <c r="L979" s="242"/>
      <c r="M979" s="242"/>
    </row>
    <row r="980" spans="1:13" x14ac:dyDescent="0.25">
      <c r="A980" s="242"/>
      <c r="B980" s="242"/>
      <c r="C980" s="242"/>
      <c r="D980" s="242"/>
      <c r="E980" s="242"/>
      <c r="F980" s="242"/>
      <c r="G980" s="242"/>
      <c r="H980" s="242"/>
      <c r="I980" s="242"/>
      <c r="J980" s="242"/>
      <c r="K980" s="242"/>
      <c r="L980" s="242"/>
      <c r="M980" s="242"/>
    </row>
    <row r="981" spans="1:13" x14ac:dyDescent="0.25">
      <c r="A981" s="242"/>
      <c r="B981" s="242"/>
      <c r="C981" s="242"/>
      <c r="D981" s="242"/>
      <c r="E981" s="242"/>
      <c r="F981" s="242"/>
      <c r="G981" s="242"/>
      <c r="H981" s="242"/>
      <c r="I981" s="242"/>
      <c r="J981" s="242"/>
      <c r="K981" s="242"/>
      <c r="L981" s="242"/>
      <c r="M981" s="242"/>
    </row>
    <row r="982" spans="1:13" x14ac:dyDescent="0.25">
      <c r="A982" s="242"/>
      <c r="B982" s="242"/>
      <c r="C982" s="242"/>
      <c r="D982" s="242"/>
      <c r="E982" s="242"/>
      <c r="F982" s="242"/>
      <c r="G982" s="242"/>
      <c r="H982" s="242"/>
      <c r="I982" s="242"/>
      <c r="J982" s="242"/>
      <c r="K982" s="242"/>
      <c r="L982" s="242"/>
      <c r="M982" s="242"/>
    </row>
    <row r="983" spans="1:13" x14ac:dyDescent="0.25">
      <c r="A983" s="242"/>
      <c r="B983" s="242"/>
      <c r="C983" s="242"/>
      <c r="D983" s="242"/>
      <c r="E983" s="242"/>
      <c r="F983" s="242"/>
      <c r="G983" s="242"/>
      <c r="H983" s="242"/>
      <c r="I983" s="242"/>
      <c r="J983" s="242"/>
      <c r="K983" s="242"/>
      <c r="L983" s="242"/>
      <c r="M983" s="242"/>
    </row>
    <row r="984" spans="1:13" x14ac:dyDescent="0.25">
      <c r="A984" s="242"/>
      <c r="B984" s="242"/>
      <c r="C984" s="242"/>
      <c r="D984" s="242"/>
      <c r="E984" s="242"/>
      <c r="F984" s="242"/>
      <c r="G984" s="242"/>
      <c r="H984" s="242"/>
      <c r="I984" s="242"/>
      <c r="J984" s="242"/>
      <c r="K984" s="242"/>
      <c r="L984" s="242"/>
      <c r="M984" s="242"/>
    </row>
    <row r="985" spans="1:13" x14ac:dyDescent="0.25">
      <c r="A985" s="242"/>
      <c r="B985" s="242"/>
      <c r="C985" s="242"/>
      <c r="D985" s="242"/>
      <c r="E985" s="242"/>
      <c r="F985" s="242"/>
      <c r="G985" s="242"/>
      <c r="H985" s="242"/>
      <c r="I985" s="242"/>
      <c r="J985" s="242"/>
      <c r="K985" s="242"/>
      <c r="L985" s="242"/>
      <c r="M985" s="242"/>
    </row>
    <row r="986" spans="1:13" x14ac:dyDescent="0.25">
      <c r="A986" s="242"/>
      <c r="B986" s="242"/>
      <c r="C986" s="242"/>
      <c r="D986" s="242"/>
      <c r="E986" s="242"/>
      <c r="F986" s="242"/>
      <c r="G986" s="242"/>
      <c r="H986" s="242"/>
      <c r="I986" s="242"/>
      <c r="J986" s="242"/>
      <c r="K986" s="242"/>
      <c r="L986" s="242"/>
      <c r="M986" s="242"/>
    </row>
    <row r="987" spans="1:13" x14ac:dyDescent="0.25">
      <c r="A987" s="242"/>
      <c r="B987" s="242"/>
      <c r="C987" s="242"/>
      <c r="D987" s="242"/>
      <c r="E987" s="242"/>
      <c r="F987" s="242"/>
      <c r="G987" s="242"/>
      <c r="H987" s="242"/>
      <c r="I987" s="242"/>
      <c r="J987" s="242"/>
      <c r="K987" s="242"/>
      <c r="L987" s="242"/>
      <c r="M987" s="242"/>
    </row>
    <row r="988" spans="1:13" x14ac:dyDescent="0.25">
      <c r="A988" s="242"/>
      <c r="B988" s="242"/>
      <c r="C988" s="242"/>
      <c r="D988" s="242"/>
      <c r="E988" s="242"/>
      <c r="F988" s="242"/>
      <c r="G988" s="242"/>
      <c r="H988" s="242"/>
      <c r="I988" s="242"/>
      <c r="J988" s="242"/>
      <c r="K988" s="242"/>
      <c r="L988" s="242"/>
      <c r="M988" s="242"/>
    </row>
    <row r="989" spans="1:13" x14ac:dyDescent="0.25">
      <c r="A989" s="242"/>
      <c r="B989" s="242"/>
      <c r="C989" s="242"/>
      <c r="D989" s="242"/>
      <c r="E989" s="242"/>
      <c r="F989" s="242"/>
      <c r="G989" s="242"/>
      <c r="H989" s="242"/>
      <c r="I989" s="242"/>
      <c r="J989" s="242"/>
      <c r="K989" s="242"/>
      <c r="L989" s="242"/>
      <c r="M989" s="242"/>
    </row>
    <row r="990" spans="1:13" x14ac:dyDescent="0.25">
      <c r="A990" s="242"/>
      <c r="B990" s="242"/>
      <c r="C990" s="242"/>
      <c r="D990" s="242"/>
      <c r="E990" s="242"/>
      <c r="F990" s="242"/>
      <c r="G990" s="242"/>
      <c r="H990" s="242"/>
      <c r="I990" s="242"/>
      <c r="J990" s="242"/>
      <c r="K990" s="242"/>
      <c r="L990" s="242"/>
      <c r="M990" s="242"/>
    </row>
    <row r="991" spans="1:13" x14ac:dyDescent="0.25">
      <c r="A991" s="242"/>
      <c r="B991" s="242"/>
      <c r="C991" s="242"/>
      <c r="D991" s="242"/>
      <c r="E991" s="242"/>
      <c r="F991" s="242"/>
      <c r="G991" s="242"/>
      <c r="H991" s="242"/>
      <c r="I991" s="242"/>
      <c r="J991" s="242"/>
      <c r="K991" s="242"/>
      <c r="L991" s="242"/>
      <c r="M991" s="242"/>
    </row>
    <row r="992" spans="1:13" x14ac:dyDescent="0.25">
      <c r="A992" s="242"/>
      <c r="B992" s="242"/>
      <c r="C992" s="242"/>
      <c r="D992" s="242"/>
      <c r="E992" s="242"/>
      <c r="F992" s="242"/>
      <c r="G992" s="242"/>
      <c r="H992" s="242"/>
      <c r="I992" s="242"/>
      <c r="J992" s="242"/>
      <c r="K992" s="242"/>
      <c r="L992" s="242"/>
      <c r="M992" s="242"/>
    </row>
    <row r="993" spans="1:13" x14ac:dyDescent="0.25">
      <c r="A993" s="242"/>
      <c r="B993" s="242"/>
      <c r="C993" s="242"/>
      <c r="D993" s="242"/>
      <c r="E993" s="242"/>
      <c r="F993" s="242"/>
      <c r="G993" s="242"/>
      <c r="H993" s="242"/>
      <c r="I993" s="242"/>
      <c r="J993" s="242"/>
      <c r="K993" s="242"/>
      <c r="L993" s="242"/>
      <c r="M993" s="242"/>
    </row>
    <row r="994" spans="1:13" x14ac:dyDescent="0.25">
      <c r="A994" s="242"/>
      <c r="B994" s="242"/>
      <c r="C994" s="242"/>
      <c r="D994" s="242"/>
      <c r="E994" s="242"/>
      <c r="F994" s="242"/>
      <c r="G994" s="242"/>
      <c r="H994" s="242"/>
      <c r="I994" s="242"/>
      <c r="J994" s="242"/>
      <c r="K994" s="242"/>
      <c r="L994" s="242"/>
      <c r="M994" s="242"/>
    </row>
    <row r="995" spans="1:13" x14ac:dyDescent="0.25">
      <c r="A995" s="242"/>
      <c r="B995" s="242"/>
      <c r="C995" s="242"/>
      <c r="D995" s="242"/>
      <c r="E995" s="242"/>
      <c r="F995" s="242"/>
      <c r="G995" s="242"/>
      <c r="H995" s="242"/>
      <c r="I995" s="242"/>
      <c r="J995" s="242"/>
      <c r="K995" s="242"/>
      <c r="L995" s="242"/>
      <c r="M995" s="242"/>
    </row>
    <row r="996" spans="1:13" x14ac:dyDescent="0.25">
      <c r="A996" s="242"/>
      <c r="B996" s="242"/>
      <c r="C996" s="242"/>
      <c r="D996" s="242"/>
      <c r="E996" s="242"/>
      <c r="F996" s="242"/>
      <c r="G996" s="242"/>
      <c r="H996" s="242"/>
      <c r="I996" s="242"/>
      <c r="J996" s="242"/>
      <c r="K996" s="242"/>
      <c r="L996" s="242"/>
      <c r="M996" s="242"/>
    </row>
    <row r="997" spans="1:13" x14ac:dyDescent="0.25">
      <c r="A997" s="242"/>
      <c r="B997" s="242"/>
      <c r="C997" s="242"/>
      <c r="D997" s="242"/>
      <c r="E997" s="242"/>
      <c r="F997" s="242"/>
      <c r="G997" s="242"/>
      <c r="H997" s="242"/>
      <c r="I997" s="242"/>
      <c r="J997" s="242"/>
      <c r="K997" s="242"/>
      <c r="L997" s="242"/>
      <c r="M997" s="242"/>
    </row>
    <row r="998" spans="1:13" x14ac:dyDescent="0.25">
      <c r="A998" s="242"/>
      <c r="B998" s="242"/>
      <c r="C998" s="242"/>
      <c r="D998" s="242"/>
      <c r="E998" s="242"/>
      <c r="F998" s="242"/>
      <c r="G998" s="242"/>
      <c r="H998" s="242"/>
      <c r="I998" s="242"/>
      <c r="J998" s="242"/>
      <c r="K998" s="242"/>
      <c r="L998" s="242"/>
      <c r="M998" s="242"/>
    </row>
    <row r="999" spans="1:13" x14ac:dyDescent="0.25">
      <c r="A999" s="242"/>
      <c r="B999" s="242"/>
      <c r="C999" s="242"/>
      <c r="D999" s="242"/>
      <c r="E999" s="242"/>
      <c r="F999" s="242"/>
      <c r="G999" s="242"/>
      <c r="H999" s="242"/>
      <c r="I999" s="242"/>
      <c r="J999" s="242"/>
      <c r="K999" s="242"/>
      <c r="L999" s="242"/>
      <c r="M999" s="242"/>
    </row>
    <row r="1000" spans="1:13" x14ac:dyDescent="0.25">
      <c r="A1000" s="242"/>
      <c r="B1000" s="242"/>
      <c r="C1000" s="242"/>
      <c r="D1000" s="242"/>
      <c r="E1000" s="242"/>
      <c r="F1000" s="242"/>
      <c r="G1000" s="242"/>
      <c r="H1000" s="242"/>
      <c r="I1000" s="242"/>
      <c r="J1000" s="242"/>
      <c r="K1000" s="242"/>
      <c r="L1000" s="242"/>
      <c r="M1000" s="242"/>
    </row>
    <row r="1001" spans="1:13" x14ac:dyDescent="0.25">
      <c r="A1001" s="242"/>
      <c r="B1001" s="242"/>
      <c r="C1001" s="242"/>
      <c r="D1001" s="242"/>
      <c r="E1001" s="242"/>
      <c r="F1001" s="242"/>
      <c r="G1001" s="242"/>
      <c r="H1001" s="242"/>
      <c r="I1001" s="242"/>
      <c r="J1001" s="242"/>
      <c r="K1001" s="242"/>
      <c r="L1001" s="242"/>
      <c r="M1001" s="242"/>
    </row>
    <row r="1002" spans="1:13" x14ac:dyDescent="0.25">
      <c r="A1002" s="242"/>
      <c r="B1002" s="242"/>
      <c r="C1002" s="242"/>
      <c r="D1002" s="242"/>
      <c r="E1002" s="242"/>
      <c r="F1002" s="242"/>
      <c r="G1002" s="242"/>
      <c r="H1002" s="242"/>
      <c r="I1002" s="242"/>
      <c r="J1002" s="242"/>
      <c r="K1002" s="242"/>
      <c r="L1002" s="242"/>
      <c r="M1002" s="242"/>
    </row>
    <row r="1003" spans="1:13" x14ac:dyDescent="0.25">
      <c r="A1003" s="242"/>
      <c r="B1003" s="242"/>
      <c r="C1003" s="242"/>
      <c r="D1003" s="242"/>
      <c r="E1003" s="242"/>
      <c r="F1003" s="242"/>
      <c r="G1003" s="242"/>
      <c r="H1003" s="242"/>
      <c r="I1003" s="242"/>
      <c r="J1003" s="242"/>
      <c r="K1003" s="242"/>
      <c r="L1003" s="242"/>
      <c r="M1003" s="242"/>
    </row>
    <row r="1004" spans="1:13" x14ac:dyDescent="0.25">
      <c r="A1004" s="242"/>
      <c r="B1004" s="242"/>
      <c r="C1004" s="242"/>
      <c r="D1004" s="242"/>
      <c r="E1004" s="242"/>
      <c r="F1004" s="242"/>
      <c r="G1004" s="242"/>
      <c r="H1004" s="242"/>
      <c r="I1004" s="242"/>
      <c r="J1004" s="242"/>
      <c r="K1004" s="242"/>
      <c r="L1004" s="242"/>
      <c r="M1004" s="242"/>
    </row>
    <row r="1005" spans="1:13" x14ac:dyDescent="0.25">
      <c r="A1005" s="242"/>
      <c r="B1005" s="242"/>
      <c r="C1005" s="242"/>
      <c r="D1005" s="242"/>
      <c r="E1005" s="242"/>
      <c r="F1005" s="242"/>
      <c r="G1005" s="242"/>
      <c r="H1005" s="242"/>
      <c r="I1005" s="242"/>
      <c r="J1005" s="242"/>
      <c r="K1005" s="242"/>
      <c r="L1005" s="242"/>
      <c r="M1005" s="242"/>
    </row>
    <row r="1006" spans="1:13" x14ac:dyDescent="0.25">
      <c r="A1006" s="242"/>
      <c r="B1006" s="242"/>
      <c r="C1006" s="242"/>
      <c r="D1006" s="242"/>
      <c r="E1006" s="242"/>
      <c r="F1006" s="242"/>
      <c r="G1006" s="242"/>
      <c r="H1006" s="242"/>
      <c r="I1006" s="242"/>
      <c r="J1006" s="242"/>
      <c r="K1006" s="242"/>
      <c r="L1006" s="242"/>
      <c r="M1006" s="242"/>
    </row>
    <row r="1007" spans="1:13" x14ac:dyDescent="0.25">
      <c r="A1007" s="242"/>
      <c r="B1007" s="242"/>
      <c r="C1007" s="242"/>
      <c r="D1007" s="242"/>
      <c r="E1007" s="242"/>
      <c r="F1007" s="242"/>
      <c r="G1007" s="242"/>
      <c r="H1007" s="242"/>
      <c r="I1007" s="242"/>
      <c r="J1007" s="242"/>
      <c r="K1007" s="242"/>
      <c r="L1007" s="242"/>
      <c r="M1007" s="242"/>
    </row>
    <row r="1008" spans="1:13" x14ac:dyDescent="0.25">
      <c r="A1008" s="242"/>
      <c r="B1008" s="242"/>
      <c r="C1008" s="242"/>
      <c r="D1008" s="242"/>
      <c r="E1008" s="242"/>
      <c r="F1008" s="242"/>
      <c r="G1008" s="242"/>
      <c r="H1008" s="242"/>
      <c r="I1008" s="242"/>
      <c r="J1008" s="242"/>
      <c r="K1008" s="242"/>
      <c r="L1008" s="242"/>
      <c r="M1008" s="242"/>
    </row>
    <row r="1009" spans="1:13" x14ac:dyDescent="0.25">
      <c r="A1009" s="242"/>
      <c r="B1009" s="242"/>
      <c r="C1009" s="242"/>
      <c r="D1009" s="242"/>
      <c r="E1009" s="242"/>
      <c r="F1009" s="242"/>
      <c r="G1009" s="242"/>
      <c r="H1009" s="242"/>
      <c r="I1009" s="242"/>
      <c r="J1009" s="242"/>
      <c r="K1009" s="242"/>
      <c r="L1009" s="242"/>
      <c r="M1009" s="242"/>
    </row>
    <row r="1010" spans="1:13" x14ac:dyDescent="0.25">
      <c r="A1010" s="242"/>
      <c r="B1010" s="242"/>
      <c r="C1010" s="242"/>
      <c r="D1010" s="242"/>
      <c r="E1010" s="242"/>
      <c r="F1010" s="242"/>
      <c r="G1010" s="242"/>
      <c r="H1010" s="242"/>
      <c r="I1010" s="242"/>
      <c r="J1010" s="242"/>
      <c r="K1010" s="242"/>
      <c r="L1010" s="242"/>
      <c r="M1010" s="242"/>
    </row>
    <row r="1011" spans="1:13" x14ac:dyDescent="0.25">
      <c r="A1011" s="242"/>
      <c r="B1011" s="242"/>
      <c r="C1011" s="242"/>
      <c r="D1011" s="242"/>
      <c r="E1011" s="242"/>
      <c r="F1011" s="242"/>
      <c r="G1011" s="242"/>
      <c r="H1011" s="242"/>
      <c r="I1011" s="242"/>
      <c r="J1011" s="242"/>
      <c r="K1011" s="242"/>
      <c r="L1011" s="242"/>
      <c r="M1011" s="242"/>
    </row>
    <row r="1012" spans="1:13" x14ac:dyDescent="0.25">
      <c r="A1012" s="242"/>
      <c r="B1012" s="242"/>
      <c r="C1012" s="242"/>
      <c r="D1012" s="242"/>
      <c r="E1012" s="242"/>
      <c r="F1012" s="242"/>
      <c r="G1012" s="242"/>
      <c r="H1012" s="242"/>
      <c r="I1012" s="242"/>
      <c r="J1012" s="242"/>
      <c r="K1012" s="242"/>
      <c r="L1012" s="242"/>
      <c r="M1012" s="242"/>
    </row>
    <row r="1013" spans="1:13" x14ac:dyDescent="0.25">
      <c r="A1013" s="242"/>
      <c r="B1013" s="242"/>
      <c r="C1013" s="242"/>
      <c r="D1013" s="242"/>
      <c r="E1013" s="242"/>
      <c r="F1013" s="242"/>
      <c r="G1013" s="242"/>
      <c r="H1013" s="242"/>
      <c r="I1013" s="242"/>
      <c r="J1013" s="242"/>
      <c r="K1013" s="242"/>
      <c r="L1013" s="242"/>
      <c r="M1013" s="242"/>
    </row>
    <row r="1014" spans="1:13" x14ac:dyDescent="0.25">
      <c r="A1014" s="242"/>
      <c r="B1014" s="242"/>
      <c r="C1014" s="242"/>
      <c r="D1014" s="242"/>
      <c r="E1014" s="242"/>
      <c r="F1014" s="242"/>
      <c r="G1014" s="242"/>
      <c r="H1014" s="242"/>
      <c r="I1014" s="242"/>
      <c r="J1014" s="242"/>
      <c r="K1014" s="242"/>
      <c r="L1014" s="242"/>
      <c r="M1014" s="242"/>
    </row>
    <row r="1015" spans="1:13" x14ac:dyDescent="0.25">
      <c r="A1015" s="242"/>
      <c r="B1015" s="242"/>
      <c r="C1015" s="242"/>
      <c r="D1015" s="242"/>
      <c r="E1015" s="242"/>
      <c r="F1015" s="242"/>
      <c r="G1015" s="242"/>
      <c r="H1015" s="242"/>
      <c r="I1015" s="242"/>
      <c r="J1015" s="242"/>
      <c r="K1015" s="242"/>
      <c r="L1015" s="242"/>
      <c r="M1015" s="242"/>
    </row>
    <row r="1016" spans="1:13" x14ac:dyDescent="0.25">
      <c r="A1016" s="242"/>
      <c r="B1016" s="242"/>
      <c r="C1016" s="242"/>
      <c r="D1016" s="242"/>
      <c r="E1016" s="242"/>
      <c r="F1016" s="242"/>
      <c r="G1016" s="242"/>
      <c r="H1016" s="242"/>
      <c r="I1016" s="242"/>
      <c r="J1016" s="242"/>
      <c r="K1016" s="242"/>
      <c r="L1016" s="242"/>
      <c r="M1016" s="242"/>
    </row>
    <row r="1017" spans="1:13" x14ac:dyDescent="0.25">
      <c r="A1017" s="242"/>
      <c r="B1017" s="242"/>
      <c r="C1017" s="242"/>
      <c r="D1017" s="242"/>
      <c r="E1017" s="242"/>
      <c r="F1017" s="242"/>
      <c r="G1017" s="242"/>
      <c r="H1017" s="242"/>
      <c r="I1017" s="242"/>
      <c r="J1017" s="242"/>
      <c r="K1017" s="242"/>
      <c r="L1017" s="242"/>
      <c r="M1017" s="242"/>
    </row>
    <row r="1018" spans="1:13" x14ac:dyDescent="0.25">
      <c r="A1018" s="242"/>
      <c r="B1018" s="242"/>
      <c r="C1018" s="242"/>
      <c r="D1018" s="242"/>
      <c r="E1018" s="242"/>
      <c r="F1018" s="242"/>
      <c r="G1018" s="242"/>
      <c r="H1018" s="242"/>
      <c r="I1018" s="242"/>
      <c r="J1018" s="242"/>
      <c r="K1018" s="242"/>
      <c r="L1018" s="242"/>
      <c r="M1018" s="242"/>
    </row>
    <row r="1019" spans="1:13" x14ac:dyDescent="0.25">
      <c r="A1019" s="242"/>
      <c r="B1019" s="242"/>
      <c r="C1019" s="242"/>
      <c r="D1019" s="242"/>
      <c r="E1019" s="242"/>
      <c r="F1019" s="242"/>
      <c r="G1019" s="242"/>
      <c r="H1019" s="242"/>
      <c r="I1019" s="242"/>
      <c r="J1019" s="242"/>
      <c r="K1019" s="242"/>
      <c r="L1019" s="242"/>
      <c r="M1019" s="242"/>
    </row>
    <row r="1020" spans="1:13" x14ac:dyDescent="0.25">
      <c r="A1020" s="242"/>
      <c r="B1020" s="242"/>
      <c r="C1020" s="242"/>
      <c r="D1020" s="242"/>
      <c r="E1020" s="242"/>
      <c r="F1020" s="242"/>
      <c r="G1020" s="242"/>
      <c r="H1020" s="242"/>
      <c r="I1020" s="242"/>
      <c r="J1020" s="242"/>
      <c r="K1020" s="242"/>
      <c r="L1020" s="242"/>
      <c r="M1020" s="242"/>
    </row>
    <row r="1021" spans="1:13" x14ac:dyDescent="0.25">
      <c r="A1021" s="242"/>
      <c r="B1021" s="242"/>
      <c r="C1021" s="242"/>
      <c r="D1021" s="242"/>
      <c r="E1021" s="242"/>
      <c r="F1021" s="242"/>
      <c r="G1021" s="242"/>
      <c r="H1021" s="242"/>
      <c r="I1021" s="242"/>
      <c r="J1021" s="242"/>
      <c r="K1021" s="242"/>
      <c r="L1021" s="242"/>
      <c r="M1021" s="242"/>
    </row>
    <row r="1022" spans="1:13" x14ac:dyDescent="0.25">
      <c r="A1022" s="242"/>
      <c r="B1022" s="242"/>
      <c r="C1022" s="242"/>
      <c r="D1022" s="242"/>
      <c r="E1022" s="242"/>
      <c r="F1022" s="242"/>
      <c r="G1022" s="242"/>
      <c r="H1022" s="242"/>
      <c r="I1022" s="242"/>
      <c r="J1022" s="242"/>
      <c r="K1022" s="242"/>
      <c r="L1022" s="242"/>
      <c r="M1022" s="242"/>
    </row>
    <row r="1023" spans="1:13" x14ac:dyDescent="0.25">
      <c r="A1023" s="242"/>
      <c r="B1023" s="242"/>
      <c r="C1023" s="242"/>
      <c r="D1023" s="242"/>
      <c r="E1023" s="242"/>
      <c r="F1023" s="242"/>
      <c r="G1023" s="242"/>
      <c r="H1023" s="242"/>
      <c r="I1023" s="242"/>
      <c r="J1023" s="242"/>
      <c r="K1023" s="242"/>
      <c r="L1023" s="242"/>
      <c r="M1023" s="242"/>
    </row>
    <row r="1024" spans="1:13" x14ac:dyDescent="0.25">
      <c r="A1024" s="242"/>
      <c r="B1024" s="242"/>
      <c r="C1024" s="242"/>
      <c r="D1024" s="242"/>
      <c r="E1024" s="242"/>
      <c r="F1024" s="242"/>
      <c r="G1024" s="242"/>
      <c r="H1024" s="242"/>
      <c r="I1024" s="242"/>
      <c r="J1024" s="242"/>
      <c r="K1024" s="242"/>
      <c r="L1024" s="242"/>
      <c r="M1024" s="242"/>
    </row>
    <row r="1025" spans="1:13" x14ac:dyDescent="0.25">
      <c r="A1025" s="242"/>
      <c r="B1025" s="242"/>
      <c r="C1025" s="242"/>
      <c r="D1025" s="242"/>
      <c r="E1025" s="242"/>
      <c r="F1025" s="242"/>
      <c r="G1025" s="242"/>
      <c r="H1025" s="242"/>
      <c r="I1025" s="242"/>
      <c r="J1025" s="242"/>
      <c r="K1025" s="242"/>
      <c r="L1025" s="242"/>
      <c r="M1025" s="242"/>
    </row>
    <row r="1026" spans="1:13" x14ac:dyDescent="0.25">
      <c r="A1026" s="242"/>
      <c r="B1026" s="242"/>
      <c r="C1026" s="242"/>
      <c r="D1026" s="242"/>
      <c r="E1026" s="242"/>
      <c r="F1026" s="242"/>
      <c r="G1026" s="242"/>
      <c r="H1026" s="242"/>
      <c r="I1026" s="242"/>
      <c r="J1026" s="242"/>
      <c r="K1026" s="242"/>
      <c r="L1026" s="242"/>
      <c r="M1026" s="242"/>
    </row>
    <row r="1027" spans="1:13" x14ac:dyDescent="0.25">
      <c r="A1027" s="242"/>
      <c r="B1027" s="242"/>
      <c r="C1027" s="242"/>
      <c r="D1027" s="242"/>
      <c r="E1027" s="242"/>
      <c r="F1027" s="242"/>
      <c r="G1027" s="242"/>
      <c r="H1027" s="242"/>
      <c r="I1027" s="242"/>
      <c r="J1027" s="242"/>
      <c r="K1027" s="242"/>
      <c r="L1027" s="242"/>
      <c r="M1027" s="242"/>
    </row>
    <row r="1028" spans="1:13" x14ac:dyDescent="0.25">
      <c r="A1028" s="242"/>
      <c r="B1028" s="242"/>
      <c r="C1028" s="242"/>
      <c r="D1028" s="242"/>
      <c r="E1028" s="242"/>
      <c r="F1028" s="242"/>
      <c r="G1028" s="242"/>
      <c r="H1028" s="242"/>
      <c r="I1028" s="242"/>
      <c r="J1028" s="242"/>
      <c r="K1028" s="242"/>
      <c r="L1028" s="242"/>
      <c r="M1028" s="242"/>
    </row>
    <row r="1029" spans="1:13" x14ac:dyDescent="0.25">
      <c r="A1029" s="242"/>
      <c r="B1029" s="242"/>
      <c r="C1029" s="242"/>
      <c r="D1029" s="242"/>
      <c r="E1029" s="242"/>
      <c r="F1029" s="242"/>
      <c r="G1029" s="242"/>
      <c r="H1029" s="242"/>
      <c r="I1029" s="242"/>
      <c r="J1029" s="242"/>
      <c r="K1029" s="242"/>
      <c r="L1029" s="242"/>
      <c r="M1029" s="242"/>
    </row>
    <row r="1030" spans="1:13" x14ac:dyDescent="0.25">
      <c r="A1030" s="242"/>
      <c r="B1030" s="242"/>
      <c r="C1030" s="242"/>
      <c r="D1030" s="242"/>
      <c r="E1030" s="242"/>
      <c r="F1030" s="242"/>
      <c r="G1030" s="242"/>
      <c r="H1030" s="242"/>
      <c r="I1030" s="242"/>
      <c r="J1030" s="242"/>
      <c r="K1030" s="242"/>
      <c r="L1030" s="242"/>
      <c r="M1030" s="242"/>
    </row>
    <row r="1031" spans="1:13" x14ac:dyDescent="0.25">
      <c r="A1031" s="242"/>
      <c r="B1031" s="242"/>
      <c r="C1031" s="242"/>
      <c r="D1031" s="242"/>
      <c r="E1031" s="242"/>
      <c r="F1031" s="242"/>
      <c r="G1031" s="242"/>
      <c r="H1031" s="242"/>
      <c r="I1031" s="242"/>
      <c r="J1031" s="242"/>
      <c r="K1031" s="242"/>
      <c r="L1031" s="242"/>
      <c r="M1031" s="242"/>
    </row>
    <row r="1032" spans="1:13" x14ac:dyDescent="0.25">
      <c r="A1032" s="242"/>
      <c r="B1032" s="242"/>
      <c r="C1032" s="242"/>
      <c r="D1032" s="242"/>
      <c r="E1032" s="242"/>
      <c r="F1032" s="242"/>
      <c r="G1032" s="242"/>
      <c r="H1032" s="242"/>
      <c r="I1032" s="242"/>
      <c r="J1032" s="242"/>
      <c r="K1032" s="242"/>
      <c r="L1032" s="242"/>
      <c r="M1032" s="242"/>
    </row>
    <row r="1033" spans="1:13" x14ac:dyDescent="0.25">
      <c r="A1033" s="242"/>
      <c r="B1033" s="242"/>
      <c r="C1033" s="242"/>
      <c r="D1033" s="242"/>
      <c r="E1033" s="242"/>
      <c r="F1033" s="242"/>
      <c r="G1033" s="242"/>
      <c r="H1033" s="242"/>
      <c r="I1033" s="242"/>
      <c r="J1033" s="242"/>
      <c r="K1033" s="242"/>
      <c r="L1033" s="242"/>
      <c r="M1033" s="242"/>
    </row>
    <row r="1034" spans="1:13" x14ac:dyDescent="0.25">
      <c r="A1034" s="242"/>
      <c r="B1034" s="242"/>
      <c r="C1034" s="242"/>
      <c r="D1034" s="242"/>
      <c r="E1034" s="242"/>
      <c r="F1034" s="242"/>
      <c r="G1034" s="242"/>
      <c r="H1034" s="242"/>
      <c r="I1034" s="242"/>
      <c r="J1034" s="242"/>
      <c r="K1034" s="242"/>
      <c r="L1034" s="242"/>
      <c r="M1034" s="242"/>
    </row>
    <row r="1035" spans="1:13" x14ac:dyDescent="0.25">
      <c r="A1035" s="242"/>
      <c r="B1035" s="242"/>
      <c r="C1035" s="242"/>
      <c r="D1035" s="242"/>
      <c r="E1035" s="242"/>
      <c r="F1035" s="242"/>
      <c r="G1035" s="242"/>
      <c r="H1035" s="242"/>
      <c r="I1035" s="242"/>
      <c r="J1035" s="242"/>
      <c r="K1035" s="242"/>
      <c r="L1035" s="242"/>
      <c r="M1035" s="242"/>
    </row>
    <row r="1036" spans="1:13" x14ac:dyDescent="0.25">
      <c r="A1036" s="242"/>
      <c r="B1036" s="242"/>
      <c r="C1036" s="242"/>
      <c r="D1036" s="242"/>
      <c r="E1036" s="242"/>
      <c r="F1036" s="242"/>
      <c r="G1036" s="242"/>
      <c r="H1036" s="242"/>
      <c r="I1036" s="242"/>
      <c r="J1036" s="242"/>
      <c r="K1036" s="242"/>
      <c r="L1036" s="242"/>
      <c r="M1036" s="242"/>
    </row>
    <row r="1037" spans="1:13" x14ac:dyDescent="0.25">
      <c r="A1037" s="242"/>
      <c r="B1037" s="242"/>
      <c r="C1037" s="242"/>
      <c r="D1037" s="242"/>
      <c r="E1037" s="242"/>
      <c r="F1037" s="242"/>
      <c r="G1037" s="242"/>
      <c r="H1037" s="242"/>
      <c r="I1037" s="242"/>
      <c r="J1037" s="242"/>
      <c r="K1037" s="242"/>
      <c r="L1037" s="242"/>
      <c r="M1037" s="242"/>
    </row>
    <row r="1038" spans="1:13" x14ac:dyDescent="0.25">
      <c r="A1038" s="242"/>
      <c r="B1038" s="242"/>
      <c r="C1038" s="242"/>
      <c r="D1038" s="242"/>
      <c r="E1038" s="242"/>
      <c r="F1038" s="242"/>
      <c r="G1038" s="242"/>
      <c r="H1038" s="242"/>
      <c r="I1038" s="242"/>
      <c r="J1038" s="242"/>
      <c r="K1038" s="242"/>
      <c r="L1038" s="242"/>
      <c r="M1038" s="242"/>
    </row>
    <row r="1039" spans="1:13" x14ac:dyDescent="0.25">
      <c r="A1039" s="242"/>
      <c r="B1039" s="242"/>
      <c r="C1039" s="242"/>
      <c r="D1039" s="242"/>
      <c r="E1039" s="242"/>
      <c r="F1039" s="242"/>
      <c r="G1039" s="242"/>
      <c r="H1039" s="242"/>
      <c r="I1039" s="242"/>
      <c r="J1039" s="242"/>
      <c r="K1039" s="242"/>
      <c r="L1039" s="242"/>
      <c r="M1039" s="242"/>
    </row>
    <row r="1040" spans="1:13" x14ac:dyDescent="0.25">
      <c r="A1040" s="242"/>
      <c r="B1040" s="242"/>
      <c r="C1040" s="242"/>
      <c r="D1040" s="242"/>
      <c r="E1040" s="242"/>
      <c r="F1040" s="242"/>
      <c r="G1040" s="242"/>
      <c r="H1040" s="242"/>
      <c r="I1040" s="242"/>
      <c r="J1040" s="242"/>
      <c r="K1040" s="242"/>
      <c r="L1040" s="242"/>
      <c r="M1040" s="242"/>
    </row>
    <row r="1041" spans="1:13" x14ac:dyDescent="0.25">
      <c r="A1041" s="242"/>
      <c r="B1041" s="242"/>
      <c r="C1041" s="242"/>
      <c r="D1041" s="242"/>
      <c r="E1041" s="242"/>
      <c r="F1041" s="242"/>
      <c r="G1041" s="242"/>
      <c r="H1041" s="242"/>
      <c r="I1041" s="242"/>
      <c r="J1041" s="242"/>
      <c r="K1041" s="242"/>
      <c r="L1041" s="242"/>
      <c r="M1041" s="242"/>
    </row>
    <row r="1042" spans="1:13" x14ac:dyDescent="0.25">
      <c r="A1042" s="242"/>
      <c r="B1042" s="242"/>
      <c r="C1042" s="242"/>
      <c r="D1042" s="242"/>
      <c r="E1042" s="242"/>
      <c r="F1042" s="242"/>
      <c r="G1042" s="242"/>
      <c r="H1042" s="242"/>
      <c r="I1042" s="242"/>
      <c r="J1042" s="242"/>
      <c r="K1042" s="242"/>
      <c r="L1042" s="242"/>
      <c r="M1042" s="242"/>
    </row>
    <row r="1043" spans="1:13" x14ac:dyDescent="0.25">
      <c r="A1043" s="242"/>
      <c r="B1043" s="242"/>
      <c r="C1043" s="242"/>
      <c r="D1043" s="242"/>
      <c r="E1043" s="242"/>
      <c r="F1043" s="242"/>
      <c r="G1043" s="242"/>
      <c r="H1043" s="242"/>
      <c r="I1043" s="242"/>
      <c r="J1043" s="242"/>
      <c r="K1043" s="242"/>
      <c r="L1043" s="242"/>
      <c r="M1043" s="242"/>
    </row>
    <row r="1044" spans="1:13" x14ac:dyDescent="0.25">
      <c r="A1044" s="242"/>
      <c r="B1044" s="242"/>
      <c r="C1044" s="242"/>
      <c r="D1044" s="242"/>
      <c r="E1044" s="242"/>
      <c r="F1044" s="242"/>
      <c r="G1044" s="242"/>
      <c r="H1044" s="242"/>
      <c r="I1044" s="242"/>
      <c r="J1044" s="242"/>
      <c r="K1044" s="242"/>
      <c r="L1044" s="242"/>
      <c r="M1044" s="242"/>
    </row>
    <row r="1045" spans="1:13" x14ac:dyDescent="0.25">
      <c r="A1045" s="242"/>
      <c r="B1045" s="242"/>
      <c r="C1045" s="242"/>
      <c r="D1045" s="242"/>
      <c r="E1045" s="242"/>
      <c r="F1045" s="242"/>
      <c r="G1045" s="242"/>
      <c r="H1045" s="242"/>
      <c r="I1045" s="242"/>
      <c r="J1045" s="242"/>
      <c r="K1045" s="242"/>
      <c r="L1045" s="242"/>
      <c r="M1045" s="242"/>
    </row>
    <row r="1046" spans="1:13" x14ac:dyDescent="0.25">
      <c r="A1046" s="242"/>
      <c r="B1046" s="242"/>
      <c r="C1046" s="242"/>
      <c r="D1046" s="242"/>
      <c r="E1046" s="242"/>
      <c r="F1046" s="242"/>
      <c r="G1046" s="242"/>
      <c r="H1046" s="242"/>
      <c r="I1046" s="242"/>
      <c r="J1046" s="242"/>
      <c r="K1046" s="242"/>
      <c r="L1046" s="242"/>
      <c r="M1046" s="242"/>
    </row>
    <row r="1047" spans="1:13" x14ac:dyDescent="0.25">
      <c r="A1047" s="242"/>
      <c r="B1047" s="242"/>
      <c r="C1047" s="242"/>
      <c r="D1047" s="242"/>
      <c r="E1047" s="242"/>
      <c r="F1047" s="242"/>
      <c r="G1047" s="242"/>
      <c r="H1047" s="242"/>
      <c r="I1047" s="242"/>
      <c r="J1047" s="242"/>
      <c r="K1047" s="242"/>
      <c r="L1047" s="242"/>
      <c r="M1047" s="242"/>
    </row>
    <row r="1048" spans="1:13" x14ac:dyDescent="0.25">
      <c r="A1048" s="242"/>
      <c r="B1048" s="242"/>
      <c r="C1048" s="242"/>
      <c r="D1048" s="242"/>
      <c r="E1048" s="242"/>
      <c r="F1048" s="242"/>
      <c r="G1048" s="242"/>
      <c r="H1048" s="242"/>
      <c r="I1048" s="242"/>
      <c r="J1048" s="242"/>
      <c r="K1048" s="242"/>
      <c r="L1048" s="242"/>
      <c r="M1048" s="242"/>
    </row>
    <row r="1049" spans="1:13" x14ac:dyDescent="0.25">
      <c r="A1049" s="242"/>
      <c r="B1049" s="242"/>
      <c r="C1049" s="242"/>
      <c r="D1049" s="242"/>
      <c r="E1049" s="242"/>
      <c r="F1049" s="242"/>
      <c r="G1049" s="242"/>
      <c r="H1049" s="242"/>
      <c r="I1049" s="242"/>
      <c r="J1049" s="242"/>
      <c r="K1049" s="242"/>
      <c r="L1049" s="242"/>
      <c r="M1049" s="242"/>
    </row>
    <row r="1050" spans="1:13" x14ac:dyDescent="0.25">
      <c r="A1050" s="242"/>
      <c r="B1050" s="242"/>
      <c r="C1050" s="242"/>
      <c r="D1050" s="242"/>
      <c r="E1050" s="242"/>
      <c r="F1050" s="242"/>
      <c r="G1050" s="242"/>
      <c r="H1050" s="242"/>
      <c r="I1050" s="242"/>
      <c r="J1050" s="242"/>
      <c r="K1050" s="242"/>
      <c r="L1050" s="242"/>
      <c r="M1050" s="242"/>
    </row>
    <row r="1051" spans="1:13" x14ac:dyDescent="0.25">
      <c r="A1051" s="242"/>
      <c r="B1051" s="242"/>
      <c r="C1051" s="242"/>
      <c r="D1051" s="242"/>
      <c r="E1051" s="242"/>
      <c r="F1051" s="242"/>
      <c r="G1051" s="242"/>
      <c r="H1051" s="242"/>
      <c r="I1051" s="242"/>
      <c r="J1051" s="242"/>
      <c r="K1051" s="242"/>
      <c r="L1051" s="242"/>
      <c r="M1051" s="242"/>
    </row>
    <row r="1052" spans="1:13" x14ac:dyDescent="0.25">
      <c r="A1052" s="242"/>
      <c r="B1052" s="242"/>
      <c r="C1052" s="242"/>
      <c r="D1052" s="242"/>
      <c r="E1052" s="242"/>
      <c r="F1052" s="242"/>
      <c r="G1052" s="242"/>
      <c r="H1052" s="242"/>
      <c r="I1052" s="242"/>
      <c r="J1052" s="242"/>
      <c r="K1052" s="242"/>
      <c r="L1052" s="242"/>
      <c r="M1052" s="242"/>
    </row>
    <row r="1053" spans="1:13" x14ac:dyDescent="0.25">
      <c r="A1053" s="242"/>
      <c r="B1053" s="242"/>
      <c r="C1053" s="242"/>
      <c r="D1053" s="242"/>
      <c r="E1053" s="242"/>
      <c r="F1053" s="242"/>
      <c r="G1053" s="242"/>
      <c r="H1053" s="242"/>
      <c r="I1053" s="242"/>
      <c r="J1053" s="242"/>
      <c r="K1053" s="242"/>
      <c r="L1053" s="242"/>
      <c r="M1053" s="242"/>
    </row>
    <row r="1054" spans="1:13" x14ac:dyDescent="0.25">
      <c r="A1054" s="242"/>
      <c r="B1054" s="242"/>
      <c r="C1054" s="242"/>
      <c r="D1054" s="242"/>
      <c r="E1054" s="242"/>
      <c r="F1054" s="242"/>
      <c r="G1054" s="242"/>
      <c r="H1054" s="242"/>
      <c r="I1054" s="242"/>
      <c r="J1054" s="242"/>
      <c r="K1054" s="242"/>
      <c r="L1054" s="242"/>
      <c r="M1054" s="242"/>
    </row>
    <row r="1055" spans="1:13" x14ac:dyDescent="0.25">
      <c r="A1055" s="242"/>
      <c r="B1055" s="242"/>
      <c r="C1055" s="242"/>
      <c r="D1055" s="242"/>
      <c r="E1055" s="242"/>
      <c r="F1055" s="242"/>
      <c r="G1055" s="242"/>
      <c r="H1055" s="242"/>
      <c r="I1055" s="242"/>
      <c r="J1055" s="242"/>
      <c r="K1055" s="242"/>
      <c r="L1055" s="242"/>
      <c r="M1055" s="242"/>
    </row>
    <row r="1056" spans="1:13" x14ac:dyDescent="0.25">
      <c r="A1056" s="242"/>
      <c r="B1056" s="242"/>
      <c r="C1056" s="242"/>
      <c r="D1056" s="242"/>
      <c r="E1056" s="242"/>
      <c r="F1056" s="242"/>
      <c r="G1056" s="242"/>
      <c r="H1056" s="242"/>
      <c r="I1056" s="242"/>
      <c r="J1056" s="242"/>
      <c r="K1056" s="242"/>
      <c r="L1056" s="242"/>
      <c r="M1056" s="242"/>
    </row>
    <row r="1057" spans="1:13" x14ac:dyDescent="0.25">
      <c r="A1057" s="242"/>
      <c r="B1057" s="242"/>
      <c r="C1057" s="242"/>
      <c r="D1057" s="242"/>
      <c r="E1057" s="242"/>
      <c r="F1057" s="242"/>
      <c r="G1057" s="242"/>
      <c r="H1057" s="242"/>
      <c r="I1057" s="242"/>
      <c r="J1057" s="242"/>
      <c r="K1057" s="242"/>
      <c r="L1057" s="242"/>
      <c r="M1057" s="242"/>
    </row>
    <row r="1058" spans="1:13" x14ac:dyDescent="0.25">
      <c r="A1058" s="242"/>
      <c r="B1058" s="242"/>
      <c r="C1058" s="242"/>
      <c r="D1058" s="242"/>
      <c r="E1058" s="242"/>
      <c r="F1058" s="242"/>
      <c r="G1058" s="242"/>
      <c r="H1058" s="242"/>
      <c r="I1058" s="242"/>
      <c r="J1058" s="242"/>
      <c r="K1058" s="242"/>
      <c r="L1058" s="242"/>
      <c r="M1058" s="242"/>
    </row>
    <row r="1059" spans="1:13" x14ac:dyDescent="0.25">
      <c r="A1059" s="242"/>
      <c r="B1059" s="242"/>
      <c r="C1059" s="242"/>
      <c r="D1059" s="242"/>
      <c r="E1059" s="242"/>
      <c r="F1059" s="242"/>
      <c r="G1059" s="242"/>
      <c r="H1059" s="242"/>
      <c r="I1059" s="242"/>
      <c r="J1059" s="242"/>
      <c r="K1059" s="242"/>
      <c r="L1059" s="242"/>
      <c r="M1059" s="242"/>
    </row>
    <row r="1060" spans="1:13" x14ac:dyDescent="0.25">
      <c r="A1060" s="242"/>
      <c r="B1060" s="242"/>
      <c r="C1060" s="242"/>
      <c r="D1060" s="242"/>
      <c r="E1060" s="242"/>
      <c r="F1060" s="242"/>
      <c r="G1060" s="242"/>
      <c r="H1060" s="242"/>
      <c r="I1060" s="242"/>
      <c r="J1060" s="242"/>
      <c r="K1060" s="242"/>
      <c r="L1060" s="242"/>
      <c r="M1060" s="242"/>
    </row>
    <row r="1061" spans="1:13" x14ac:dyDescent="0.25">
      <c r="A1061" s="242"/>
      <c r="B1061" s="242"/>
      <c r="C1061" s="242"/>
      <c r="D1061" s="242"/>
      <c r="E1061" s="242"/>
      <c r="F1061" s="242"/>
      <c r="G1061" s="242"/>
      <c r="H1061" s="242"/>
      <c r="I1061" s="242"/>
      <c r="J1061" s="242"/>
      <c r="K1061" s="242"/>
      <c r="L1061" s="242"/>
      <c r="M1061" s="242"/>
    </row>
    <row r="1062" spans="1:13" x14ac:dyDescent="0.25">
      <c r="A1062" s="242"/>
      <c r="B1062" s="242"/>
      <c r="C1062" s="242"/>
      <c r="D1062" s="242"/>
      <c r="E1062" s="242"/>
      <c r="F1062" s="242"/>
      <c r="G1062" s="242"/>
      <c r="H1062" s="242"/>
      <c r="I1062" s="242"/>
      <c r="J1062" s="242"/>
      <c r="K1062" s="242"/>
      <c r="L1062" s="242"/>
      <c r="M1062" s="242"/>
    </row>
    <row r="1063" spans="1:13" x14ac:dyDescent="0.25">
      <c r="A1063" s="242"/>
      <c r="B1063" s="242"/>
      <c r="C1063" s="242"/>
      <c r="D1063" s="242"/>
      <c r="E1063" s="242"/>
      <c r="F1063" s="242"/>
      <c r="G1063" s="242"/>
      <c r="H1063" s="242"/>
      <c r="I1063" s="242"/>
      <c r="J1063" s="242"/>
      <c r="K1063" s="242"/>
      <c r="L1063" s="242"/>
      <c r="M1063" s="242"/>
    </row>
    <row r="1064" spans="1:13" x14ac:dyDescent="0.25">
      <c r="A1064" s="242"/>
      <c r="B1064" s="242"/>
      <c r="C1064" s="242"/>
      <c r="D1064" s="242"/>
      <c r="E1064" s="242"/>
      <c r="F1064" s="242"/>
      <c r="G1064" s="242"/>
      <c r="H1064" s="242"/>
      <c r="I1064" s="242"/>
      <c r="J1064" s="242"/>
      <c r="K1064" s="242"/>
      <c r="L1064" s="242"/>
      <c r="M1064" s="242"/>
    </row>
    <row r="1065" spans="1:13" x14ac:dyDescent="0.25">
      <c r="A1065" s="242"/>
      <c r="B1065" s="242"/>
      <c r="C1065" s="242"/>
      <c r="D1065" s="242"/>
      <c r="E1065" s="242"/>
      <c r="F1065" s="242"/>
      <c r="G1065" s="242"/>
      <c r="H1065" s="242"/>
      <c r="I1065" s="242"/>
      <c r="J1065" s="242"/>
      <c r="K1065" s="242"/>
      <c r="L1065" s="242"/>
      <c r="M1065" s="242"/>
    </row>
    <row r="1066" spans="1:13" x14ac:dyDescent="0.25">
      <c r="A1066" s="242"/>
      <c r="B1066" s="242"/>
      <c r="C1066" s="242"/>
      <c r="D1066" s="242"/>
      <c r="E1066" s="242"/>
      <c r="F1066" s="242"/>
      <c r="G1066" s="242"/>
      <c r="H1066" s="242"/>
      <c r="I1066" s="242"/>
      <c r="J1066" s="242"/>
      <c r="K1066" s="242"/>
      <c r="L1066" s="242"/>
      <c r="M1066" s="242"/>
    </row>
    <row r="1067" spans="1:13" x14ac:dyDescent="0.25">
      <c r="A1067" s="242"/>
      <c r="B1067" s="242"/>
      <c r="C1067" s="242"/>
      <c r="D1067" s="242"/>
      <c r="E1067" s="242"/>
      <c r="F1067" s="242"/>
      <c r="G1067" s="242"/>
      <c r="H1067" s="242"/>
      <c r="I1067" s="242"/>
      <c r="J1067" s="242"/>
      <c r="K1067" s="242"/>
      <c r="L1067" s="242"/>
      <c r="M1067" s="242"/>
    </row>
    <row r="1068" spans="1:13" x14ac:dyDescent="0.25">
      <c r="A1068" s="242"/>
      <c r="B1068" s="242"/>
      <c r="C1068" s="242"/>
      <c r="D1068" s="242"/>
      <c r="E1068" s="242"/>
      <c r="F1068" s="242"/>
      <c r="G1068" s="242"/>
      <c r="H1068" s="242"/>
      <c r="I1068" s="242"/>
      <c r="J1068" s="242"/>
      <c r="K1068" s="242"/>
      <c r="L1068" s="242"/>
      <c r="M1068" s="242"/>
    </row>
    <row r="1069" spans="1:13" x14ac:dyDescent="0.25">
      <c r="A1069" s="242"/>
      <c r="B1069" s="242"/>
      <c r="C1069" s="242"/>
      <c r="D1069" s="242"/>
      <c r="E1069" s="242"/>
      <c r="F1069" s="242"/>
      <c r="G1069" s="242"/>
      <c r="H1069" s="242"/>
      <c r="I1069" s="242"/>
      <c r="J1069" s="242"/>
      <c r="K1069" s="242"/>
      <c r="L1069" s="242"/>
      <c r="M1069" s="242"/>
    </row>
    <row r="1070" spans="1:13" x14ac:dyDescent="0.25">
      <c r="A1070" s="242"/>
      <c r="B1070" s="242"/>
      <c r="C1070" s="242"/>
      <c r="D1070" s="242"/>
      <c r="E1070" s="242"/>
      <c r="F1070" s="242"/>
      <c r="G1070" s="242"/>
      <c r="H1070" s="242"/>
      <c r="I1070" s="242"/>
      <c r="J1070" s="242"/>
      <c r="K1070" s="242"/>
      <c r="L1070" s="242"/>
      <c r="M1070" s="242"/>
    </row>
    <row r="1071" spans="1:13" x14ac:dyDescent="0.25">
      <c r="A1071" s="242"/>
      <c r="B1071" s="242"/>
      <c r="C1071" s="242"/>
      <c r="D1071" s="242"/>
      <c r="E1071" s="242"/>
      <c r="F1071" s="242"/>
      <c r="G1071" s="242"/>
      <c r="H1071" s="242"/>
      <c r="I1071" s="242"/>
      <c r="J1071" s="242"/>
      <c r="K1071" s="242"/>
      <c r="L1071" s="242"/>
      <c r="M1071" s="242"/>
    </row>
    <row r="1072" spans="1:13" x14ac:dyDescent="0.25">
      <c r="A1072" s="242"/>
      <c r="B1072" s="242"/>
      <c r="C1072" s="242"/>
      <c r="D1072" s="242"/>
      <c r="E1072" s="242"/>
      <c r="F1072" s="242"/>
      <c r="G1072" s="242"/>
      <c r="H1072" s="242"/>
      <c r="I1072" s="242"/>
      <c r="J1072" s="242"/>
      <c r="K1072" s="242"/>
      <c r="L1072" s="242"/>
      <c r="M1072" s="242"/>
    </row>
    <row r="1073" spans="1:13" x14ac:dyDescent="0.25">
      <c r="A1073" s="242"/>
      <c r="B1073" s="242"/>
      <c r="C1073" s="242"/>
      <c r="D1073" s="242"/>
      <c r="E1073" s="242"/>
      <c r="F1073" s="242"/>
      <c r="G1073" s="242"/>
      <c r="H1073" s="242"/>
      <c r="I1073" s="242"/>
      <c r="J1073" s="242"/>
      <c r="K1073" s="242"/>
      <c r="L1073" s="242"/>
      <c r="M1073" s="242"/>
    </row>
    <row r="1074" spans="1:13" x14ac:dyDescent="0.25">
      <c r="A1074" s="242"/>
      <c r="B1074" s="242"/>
      <c r="C1074" s="242"/>
      <c r="D1074" s="242"/>
      <c r="E1074" s="242"/>
      <c r="F1074" s="242"/>
      <c r="G1074" s="242"/>
      <c r="H1074" s="242"/>
      <c r="I1074" s="242"/>
      <c r="J1074" s="242"/>
      <c r="K1074" s="242"/>
      <c r="L1074" s="242"/>
      <c r="M1074" s="242"/>
    </row>
    <row r="1075" spans="1:13" x14ac:dyDescent="0.25">
      <c r="A1075" s="242"/>
      <c r="B1075" s="242"/>
      <c r="C1075" s="242"/>
      <c r="D1075" s="242"/>
      <c r="E1075" s="242"/>
      <c r="F1075" s="242"/>
      <c r="G1075" s="242"/>
      <c r="H1075" s="242"/>
      <c r="I1075" s="242"/>
      <c r="J1075" s="242"/>
      <c r="K1075" s="242"/>
      <c r="L1075" s="242"/>
      <c r="M1075" s="242"/>
    </row>
    <row r="1076" spans="1:13" x14ac:dyDescent="0.25">
      <c r="A1076" s="242"/>
      <c r="B1076" s="242"/>
      <c r="C1076" s="242"/>
      <c r="D1076" s="242"/>
      <c r="E1076" s="242"/>
      <c r="F1076" s="242"/>
      <c r="G1076" s="242"/>
      <c r="H1076" s="242"/>
      <c r="I1076" s="242"/>
      <c r="J1076" s="242"/>
      <c r="K1076" s="242"/>
      <c r="L1076" s="242"/>
      <c r="M1076" s="242"/>
    </row>
    <row r="1077" spans="1:13" x14ac:dyDescent="0.25">
      <c r="A1077" s="242"/>
      <c r="B1077" s="242"/>
      <c r="C1077" s="242"/>
      <c r="D1077" s="242"/>
      <c r="E1077" s="242"/>
      <c r="F1077" s="242"/>
      <c r="G1077" s="242"/>
      <c r="H1077" s="242"/>
      <c r="I1077" s="242"/>
      <c r="J1077" s="242"/>
      <c r="K1077" s="242"/>
      <c r="L1077" s="242"/>
      <c r="M1077" s="242"/>
    </row>
    <row r="1078" spans="1:13" x14ac:dyDescent="0.25">
      <c r="A1078" s="242"/>
      <c r="B1078" s="242"/>
      <c r="C1078" s="242"/>
      <c r="D1078" s="242"/>
      <c r="E1078" s="242"/>
      <c r="F1078" s="242"/>
      <c r="G1078" s="242"/>
      <c r="H1078" s="242"/>
      <c r="I1078" s="242"/>
      <c r="J1078" s="242"/>
      <c r="K1078" s="242"/>
      <c r="L1078" s="242"/>
      <c r="M1078" s="242"/>
    </row>
    <row r="1079" spans="1:13" x14ac:dyDescent="0.25">
      <c r="A1079" s="242"/>
      <c r="B1079" s="242"/>
      <c r="C1079" s="242"/>
      <c r="D1079" s="242"/>
      <c r="E1079" s="242"/>
      <c r="F1079" s="242"/>
      <c r="G1079" s="242"/>
      <c r="H1079" s="242"/>
      <c r="I1079" s="242"/>
      <c r="J1079" s="242"/>
      <c r="K1079" s="242"/>
      <c r="L1079" s="242"/>
      <c r="M1079" s="242"/>
    </row>
    <row r="1080" spans="1:13" x14ac:dyDescent="0.25">
      <c r="A1080" s="242"/>
      <c r="B1080" s="242"/>
      <c r="C1080" s="242"/>
      <c r="D1080" s="242"/>
      <c r="E1080" s="242"/>
      <c r="F1080" s="242"/>
      <c r="G1080" s="242"/>
      <c r="H1080" s="242"/>
      <c r="I1080" s="242"/>
      <c r="J1080" s="242"/>
      <c r="K1080" s="242"/>
      <c r="L1080" s="242"/>
      <c r="M1080" s="242"/>
    </row>
    <row r="1081" spans="1:13" x14ac:dyDescent="0.25">
      <c r="A1081" s="242"/>
      <c r="B1081" s="242"/>
      <c r="C1081" s="242"/>
      <c r="D1081" s="242"/>
      <c r="E1081" s="242"/>
      <c r="F1081" s="242"/>
      <c r="G1081" s="242"/>
      <c r="H1081" s="242"/>
      <c r="I1081" s="242"/>
      <c r="J1081" s="242"/>
      <c r="K1081" s="242"/>
      <c r="L1081" s="242"/>
      <c r="M1081" s="242"/>
    </row>
    <row r="1082" spans="1:13" x14ac:dyDescent="0.25">
      <c r="A1082" s="242"/>
      <c r="B1082" s="242"/>
      <c r="C1082" s="242"/>
      <c r="D1082" s="242"/>
      <c r="E1082" s="242"/>
      <c r="F1082" s="242"/>
      <c r="G1082" s="242"/>
      <c r="H1082" s="242"/>
      <c r="I1082" s="242"/>
      <c r="J1082" s="242"/>
      <c r="K1082" s="242"/>
      <c r="L1082" s="242"/>
      <c r="M1082" s="242"/>
    </row>
    <row r="1083" spans="1:13" x14ac:dyDescent="0.25">
      <c r="A1083" s="242"/>
      <c r="B1083" s="242"/>
      <c r="C1083" s="242"/>
      <c r="D1083" s="242"/>
      <c r="E1083" s="242"/>
      <c r="F1083" s="242"/>
      <c r="G1083" s="242"/>
      <c r="H1083" s="242"/>
      <c r="I1083" s="242"/>
      <c r="J1083" s="242"/>
      <c r="K1083" s="242"/>
      <c r="L1083" s="242"/>
      <c r="M1083" s="242"/>
    </row>
    <row r="1084" spans="1:13" x14ac:dyDescent="0.25">
      <c r="A1084" s="242"/>
      <c r="B1084" s="242"/>
      <c r="C1084" s="242"/>
      <c r="D1084" s="242"/>
      <c r="E1084" s="242"/>
      <c r="F1084" s="242"/>
      <c r="G1084" s="242"/>
      <c r="H1084" s="242"/>
      <c r="I1084" s="242"/>
      <c r="J1084" s="242"/>
      <c r="K1084" s="242"/>
      <c r="L1084" s="242"/>
      <c r="M1084" s="242"/>
    </row>
    <row r="1085" spans="1:13" x14ac:dyDescent="0.25">
      <c r="A1085" s="242"/>
      <c r="B1085" s="242"/>
      <c r="C1085" s="242"/>
      <c r="D1085" s="242"/>
      <c r="E1085" s="242"/>
      <c r="F1085" s="242"/>
      <c r="G1085" s="242"/>
      <c r="H1085" s="242"/>
      <c r="I1085" s="242"/>
      <c r="J1085" s="242"/>
      <c r="K1085" s="242"/>
      <c r="L1085" s="242"/>
      <c r="M1085" s="242"/>
    </row>
    <row r="1086" spans="1:13" x14ac:dyDescent="0.25">
      <c r="A1086" s="242"/>
      <c r="B1086" s="242"/>
      <c r="C1086" s="242"/>
      <c r="D1086" s="242"/>
      <c r="E1086" s="242"/>
      <c r="F1086" s="242"/>
      <c r="G1086" s="242"/>
      <c r="H1086" s="242"/>
      <c r="I1086" s="242"/>
      <c r="J1086" s="242"/>
      <c r="K1086" s="242"/>
      <c r="L1086" s="242"/>
      <c r="M1086" s="242"/>
    </row>
    <row r="1087" spans="1:13" x14ac:dyDescent="0.25">
      <c r="A1087" s="242"/>
      <c r="B1087" s="242"/>
      <c r="C1087" s="242"/>
      <c r="D1087" s="242"/>
      <c r="E1087" s="242"/>
      <c r="F1087" s="242"/>
      <c r="G1087" s="242"/>
      <c r="H1087" s="242"/>
      <c r="I1087" s="242"/>
      <c r="J1087" s="242"/>
      <c r="K1087" s="242"/>
      <c r="L1087" s="242"/>
      <c r="M1087" s="242"/>
    </row>
    <row r="1088" spans="1:13" x14ac:dyDescent="0.25">
      <c r="A1088" s="242"/>
      <c r="B1088" s="242"/>
      <c r="C1088" s="242"/>
      <c r="D1088" s="242"/>
      <c r="E1088" s="242"/>
      <c r="F1088" s="242"/>
      <c r="G1088" s="242"/>
      <c r="H1088" s="242"/>
      <c r="I1088" s="242"/>
      <c r="J1088" s="242"/>
      <c r="K1088" s="242"/>
      <c r="L1088" s="242"/>
      <c r="M1088" s="242"/>
    </row>
    <row r="1089" spans="1:13" x14ac:dyDescent="0.25">
      <c r="A1089" s="242"/>
      <c r="B1089" s="242"/>
      <c r="C1089" s="242"/>
      <c r="D1089" s="242"/>
      <c r="E1089" s="242"/>
      <c r="F1089" s="242"/>
      <c r="G1089" s="242"/>
      <c r="H1089" s="242"/>
      <c r="I1089" s="242"/>
      <c r="J1089" s="242"/>
      <c r="K1089" s="242"/>
      <c r="L1089" s="242"/>
      <c r="M1089" s="242"/>
    </row>
    <row r="1090" spans="1:13" x14ac:dyDescent="0.25">
      <c r="A1090" s="242"/>
      <c r="B1090" s="242"/>
      <c r="C1090" s="242"/>
      <c r="D1090" s="242"/>
      <c r="E1090" s="242"/>
      <c r="F1090" s="242"/>
      <c r="G1090" s="242"/>
      <c r="H1090" s="242"/>
      <c r="I1090" s="242"/>
      <c r="J1090" s="242"/>
      <c r="K1090" s="242"/>
      <c r="L1090" s="242"/>
      <c r="M1090" s="242"/>
    </row>
    <row r="1091" spans="1:13" x14ac:dyDescent="0.25">
      <c r="A1091" s="242"/>
      <c r="B1091" s="242"/>
      <c r="C1091" s="242"/>
      <c r="D1091" s="242"/>
      <c r="E1091" s="242"/>
      <c r="F1091" s="242"/>
      <c r="G1091" s="242"/>
      <c r="H1091" s="242"/>
      <c r="I1091" s="242"/>
      <c r="J1091" s="242"/>
      <c r="K1091" s="242"/>
      <c r="L1091" s="242"/>
      <c r="M1091" s="242"/>
    </row>
    <row r="1092" spans="1:13" x14ac:dyDescent="0.25">
      <c r="A1092" s="242"/>
      <c r="B1092" s="242"/>
      <c r="C1092" s="242"/>
      <c r="D1092" s="242"/>
      <c r="E1092" s="242"/>
      <c r="F1092" s="242"/>
      <c r="G1092" s="242"/>
      <c r="H1092" s="242"/>
      <c r="I1092" s="242"/>
      <c r="J1092" s="242"/>
      <c r="K1092" s="242"/>
      <c r="L1092" s="242"/>
      <c r="M1092" s="242"/>
    </row>
    <row r="1093" spans="1:13" x14ac:dyDescent="0.25">
      <c r="A1093" s="242"/>
      <c r="B1093" s="242"/>
      <c r="C1093" s="242"/>
      <c r="D1093" s="242"/>
      <c r="E1093" s="242"/>
      <c r="F1093" s="242"/>
      <c r="G1093" s="242"/>
      <c r="H1093" s="242"/>
      <c r="I1093" s="242"/>
      <c r="J1093" s="242"/>
      <c r="K1093" s="242"/>
      <c r="L1093" s="242"/>
      <c r="M1093" s="242"/>
    </row>
    <row r="1094" spans="1:13" x14ac:dyDescent="0.25">
      <c r="A1094" s="242"/>
      <c r="B1094" s="242"/>
      <c r="C1094" s="242"/>
      <c r="D1094" s="242"/>
      <c r="E1094" s="242"/>
      <c r="F1094" s="242"/>
      <c r="G1094" s="242"/>
      <c r="H1094" s="242"/>
      <c r="I1094" s="242"/>
      <c r="J1094" s="242"/>
      <c r="K1094" s="242"/>
      <c r="L1094" s="242"/>
      <c r="M1094" s="242"/>
    </row>
    <row r="1095" spans="1:13" x14ac:dyDescent="0.25">
      <c r="A1095" s="242"/>
      <c r="B1095" s="242"/>
      <c r="C1095" s="242"/>
      <c r="D1095" s="242"/>
      <c r="E1095" s="242"/>
      <c r="F1095" s="242"/>
      <c r="G1095" s="242"/>
      <c r="H1095" s="242"/>
      <c r="I1095" s="242"/>
      <c r="J1095" s="242"/>
      <c r="K1095" s="242"/>
      <c r="L1095" s="242"/>
      <c r="M1095" s="242"/>
    </row>
    <row r="1096" spans="1:13" x14ac:dyDescent="0.25">
      <c r="A1096" s="242"/>
      <c r="B1096" s="242"/>
      <c r="C1096" s="242"/>
      <c r="D1096" s="242"/>
      <c r="E1096" s="242"/>
      <c r="F1096" s="242"/>
      <c r="G1096" s="242"/>
      <c r="H1096" s="242"/>
      <c r="I1096" s="242"/>
      <c r="J1096" s="242"/>
      <c r="K1096" s="242"/>
      <c r="L1096" s="242"/>
      <c r="M1096" s="242"/>
    </row>
    <row r="1097" spans="1:13" x14ac:dyDescent="0.25">
      <c r="A1097" s="242"/>
      <c r="B1097" s="242"/>
      <c r="C1097" s="242"/>
      <c r="D1097" s="242"/>
      <c r="E1097" s="242"/>
      <c r="F1097" s="242"/>
      <c r="G1097" s="242"/>
      <c r="H1097" s="242"/>
      <c r="I1097" s="242"/>
      <c r="J1097" s="242"/>
      <c r="K1097" s="242"/>
      <c r="L1097" s="242"/>
      <c r="M1097" s="242"/>
    </row>
    <row r="1098" spans="1:13" x14ac:dyDescent="0.25">
      <c r="A1098" s="242"/>
      <c r="B1098" s="242"/>
      <c r="C1098" s="242"/>
      <c r="D1098" s="242"/>
      <c r="E1098" s="242"/>
      <c r="F1098" s="242"/>
      <c r="G1098" s="242"/>
      <c r="H1098" s="242"/>
      <c r="I1098" s="242"/>
      <c r="J1098" s="242"/>
      <c r="K1098" s="242"/>
      <c r="L1098" s="242"/>
      <c r="M1098" s="242"/>
    </row>
    <row r="1099" spans="1:13" x14ac:dyDescent="0.25">
      <c r="A1099" s="242"/>
      <c r="B1099" s="242"/>
      <c r="C1099" s="242"/>
      <c r="D1099" s="242"/>
      <c r="E1099" s="242"/>
      <c r="F1099" s="242"/>
      <c r="G1099" s="242"/>
      <c r="H1099" s="242"/>
      <c r="I1099" s="242"/>
      <c r="J1099" s="242"/>
      <c r="K1099" s="242"/>
      <c r="L1099" s="242"/>
      <c r="M1099" s="242"/>
    </row>
    <row r="1100" spans="1:13" x14ac:dyDescent="0.25">
      <c r="A1100" s="242"/>
      <c r="B1100" s="242"/>
      <c r="C1100" s="242"/>
      <c r="D1100" s="242"/>
      <c r="E1100" s="242"/>
      <c r="F1100" s="242"/>
      <c r="G1100" s="242"/>
      <c r="H1100" s="242"/>
      <c r="I1100" s="242"/>
      <c r="J1100" s="242"/>
      <c r="K1100" s="242"/>
      <c r="L1100" s="242"/>
      <c r="M1100" s="242"/>
    </row>
    <row r="1101" spans="1:13" x14ac:dyDescent="0.25">
      <c r="A1101" s="242"/>
      <c r="B1101" s="242"/>
      <c r="C1101" s="242"/>
      <c r="D1101" s="242"/>
      <c r="E1101" s="242"/>
      <c r="F1101" s="242"/>
      <c r="G1101" s="242"/>
      <c r="H1101" s="242"/>
      <c r="I1101" s="242"/>
      <c r="J1101" s="242"/>
      <c r="K1101" s="242"/>
      <c r="L1101" s="242"/>
      <c r="M1101" s="242"/>
    </row>
    <row r="1102" spans="1:13" x14ac:dyDescent="0.25">
      <c r="A1102" s="242"/>
      <c r="B1102" s="242"/>
      <c r="C1102" s="242"/>
      <c r="D1102" s="242"/>
      <c r="E1102" s="242"/>
      <c r="F1102" s="242"/>
      <c r="G1102" s="242"/>
      <c r="H1102" s="242"/>
      <c r="I1102" s="242"/>
      <c r="J1102" s="242"/>
      <c r="K1102" s="242"/>
      <c r="L1102" s="242"/>
      <c r="M1102" s="242"/>
    </row>
    <row r="1103" spans="1:13" x14ac:dyDescent="0.25">
      <c r="A1103" s="242"/>
      <c r="B1103" s="242"/>
      <c r="C1103" s="242"/>
      <c r="D1103" s="242"/>
      <c r="E1103" s="242"/>
      <c r="F1103" s="242"/>
      <c r="G1103" s="242"/>
      <c r="H1103" s="242"/>
      <c r="I1103" s="242"/>
      <c r="J1103" s="242"/>
      <c r="K1103" s="242"/>
      <c r="L1103" s="242"/>
      <c r="M1103" s="242"/>
    </row>
    <row r="1104" spans="1:13" x14ac:dyDescent="0.25">
      <c r="A1104" s="242"/>
      <c r="B1104" s="242"/>
      <c r="C1104" s="242"/>
      <c r="D1104" s="242"/>
      <c r="E1104" s="242"/>
      <c r="F1104" s="242"/>
      <c r="G1104" s="242"/>
      <c r="H1104" s="242"/>
      <c r="I1104" s="242"/>
      <c r="J1104" s="242"/>
      <c r="K1104" s="242"/>
      <c r="L1104" s="242"/>
      <c r="M1104" s="242"/>
    </row>
    <row r="1105" spans="1:13" x14ac:dyDescent="0.25">
      <c r="A1105" s="242"/>
      <c r="B1105" s="242"/>
      <c r="C1105" s="242"/>
      <c r="D1105" s="242"/>
      <c r="E1105" s="242"/>
      <c r="F1105" s="242"/>
      <c r="G1105" s="242"/>
      <c r="H1105" s="242"/>
      <c r="I1105" s="242"/>
      <c r="J1105" s="242"/>
      <c r="K1105" s="242"/>
      <c r="L1105" s="242"/>
      <c r="M1105" s="242"/>
    </row>
    <row r="1106" spans="1:13" x14ac:dyDescent="0.25">
      <c r="A1106" s="242"/>
      <c r="B1106" s="242"/>
      <c r="C1106" s="242"/>
      <c r="D1106" s="242"/>
      <c r="E1106" s="242"/>
      <c r="F1106" s="242"/>
      <c r="G1106" s="242"/>
      <c r="H1106" s="242"/>
      <c r="I1106" s="242"/>
      <c r="J1106" s="242"/>
      <c r="K1106" s="242"/>
      <c r="L1106" s="242"/>
      <c r="M1106" s="242"/>
    </row>
    <row r="1107" spans="1:13" x14ac:dyDescent="0.25">
      <c r="A1107" s="242"/>
      <c r="B1107" s="242"/>
      <c r="C1107" s="242"/>
      <c r="D1107" s="242"/>
      <c r="E1107" s="242"/>
      <c r="F1107" s="242"/>
      <c r="G1107" s="242"/>
      <c r="H1107" s="242"/>
      <c r="I1107" s="242"/>
      <c r="J1107" s="242"/>
      <c r="K1107" s="242"/>
      <c r="L1107" s="242"/>
      <c r="M1107" s="242"/>
    </row>
    <row r="1108" spans="1:13" x14ac:dyDescent="0.25">
      <c r="A1108" s="242"/>
      <c r="B1108" s="242"/>
      <c r="C1108" s="242"/>
      <c r="D1108" s="242"/>
      <c r="E1108" s="242"/>
      <c r="F1108" s="242"/>
      <c r="G1108" s="242"/>
      <c r="H1108" s="242"/>
      <c r="I1108" s="242"/>
      <c r="J1108" s="242"/>
      <c r="K1108" s="242"/>
      <c r="L1108" s="242"/>
      <c r="M1108" s="242"/>
    </row>
    <row r="1109" spans="1:13" x14ac:dyDescent="0.25">
      <c r="A1109" s="242"/>
      <c r="B1109" s="242"/>
      <c r="C1109" s="242"/>
      <c r="D1109" s="242"/>
      <c r="E1109" s="242"/>
      <c r="F1109" s="242"/>
      <c r="G1109" s="242"/>
      <c r="H1109" s="242"/>
      <c r="I1109" s="242"/>
      <c r="J1109" s="242"/>
      <c r="K1109" s="242"/>
      <c r="L1109" s="242"/>
      <c r="M1109" s="242"/>
    </row>
    <row r="1110" spans="1:13" x14ac:dyDescent="0.25">
      <c r="A1110" s="242"/>
      <c r="B1110" s="242"/>
      <c r="C1110" s="242"/>
      <c r="D1110" s="242"/>
      <c r="E1110" s="242"/>
      <c r="F1110" s="242"/>
      <c r="G1110" s="242"/>
      <c r="H1110" s="242"/>
      <c r="I1110" s="242"/>
      <c r="J1110" s="242"/>
      <c r="K1110" s="242"/>
      <c r="L1110" s="242"/>
      <c r="M1110" s="242"/>
    </row>
    <row r="1111" spans="1:13" x14ac:dyDescent="0.25">
      <c r="A1111" s="242"/>
      <c r="B1111" s="242"/>
      <c r="C1111" s="242"/>
      <c r="D1111" s="242"/>
      <c r="E1111" s="242"/>
      <c r="F1111" s="242"/>
      <c r="G1111" s="242"/>
      <c r="H1111" s="242"/>
      <c r="I1111" s="242"/>
      <c r="J1111" s="242"/>
      <c r="K1111" s="242"/>
      <c r="L1111" s="242"/>
      <c r="M1111" s="242"/>
    </row>
    <row r="1112" spans="1:13" x14ac:dyDescent="0.25">
      <c r="A1112" s="242"/>
      <c r="B1112" s="242"/>
      <c r="C1112" s="242"/>
      <c r="D1112" s="242"/>
      <c r="E1112" s="242"/>
      <c r="F1112" s="242"/>
      <c r="G1112" s="242"/>
      <c r="H1112" s="242"/>
      <c r="I1112" s="242"/>
      <c r="J1112" s="242"/>
      <c r="K1112" s="242"/>
      <c r="L1112" s="242"/>
      <c r="M1112" s="242"/>
    </row>
    <row r="1113" spans="1:13" x14ac:dyDescent="0.25">
      <c r="A1113" s="242"/>
      <c r="B1113" s="242"/>
      <c r="C1113" s="242"/>
      <c r="D1113" s="242"/>
      <c r="E1113" s="242"/>
      <c r="F1113" s="242"/>
      <c r="G1113" s="242"/>
      <c r="H1113" s="242"/>
      <c r="I1113" s="242"/>
      <c r="J1113" s="242"/>
      <c r="K1113" s="242"/>
      <c r="L1113" s="242"/>
      <c r="M1113" s="242"/>
    </row>
    <row r="1114" spans="1:13" x14ac:dyDescent="0.25">
      <c r="A1114" s="242"/>
      <c r="B1114" s="242"/>
      <c r="C1114" s="242"/>
      <c r="D1114" s="242"/>
      <c r="E1114" s="242"/>
      <c r="F1114" s="242"/>
      <c r="G1114" s="242"/>
      <c r="H1114" s="242"/>
      <c r="I1114" s="242"/>
      <c r="J1114" s="242"/>
      <c r="K1114" s="242"/>
      <c r="L1114" s="242"/>
      <c r="M1114" s="242"/>
    </row>
    <row r="1115" spans="1:13" x14ac:dyDescent="0.25">
      <c r="A1115" s="242"/>
      <c r="B1115" s="242"/>
      <c r="C1115" s="242"/>
      <c r="D1115" s="242"/>
      <c r="E1115" s="242"/>
      <c r="F1115" s="242"/>
      <c r="G1115" s="242"/>
      <c r="H1115" s="242"/>
      <c r="I1115" s="242"/>
      <c r="J1115" s="242"/>
      <c r="K1115" s="242"/>
      <c r="L1115" s="242"/>
      <c r="M1115" s="242"/>
    </row>
    <row r="1116" spans="1:13" x14ac:dyDescent="0.25">
      <c r="A1116" s="242"/>
      <c r="B1116" s="242"/>
      <c r="C1116" s="242"/>
      <c r="D1116" s="242"/>
      <c r="E1116" s="242"/>
      <c r="F1116" s="242"/>
      <c r="G1116" s="242"/>
      <c r="H1116" s="242"/>
      <c r="I1116" s="242"/>
      <c r="J1116" s="242"/>
      <c r="K1116" s="242"/>
      <c r="L1116" s="242"/>
      <c r="M1116" s="242"/>
    </row>
    <row r="1117" spans="1:13" x14ac:dyDescent="0.25">
      <c r="A1117" s="242"/>
      <c r="B1117" s="242"/>
      <c r="C1117" s="242"/>
      <c r="D1117" s="242"/>
      <c r="E1117" s="242"/>
      <c r="F1117" s="242"/>
      <c r="G1117" s="242"/>
      <c r="H1117" s="242"/>
      <c r="I1117" s="242"/>
      <c r="J1117" s="242"/>
      <c r="K1117" s="242"/>
      <c r="L1117" s="242"/>
      <c r="M1117" s="242"/>
    </row>
    <row r="1118" spans="1:13" x14ac:dyDescent="0.25">
      <c r="A1118" s="242"/>
      <c r="B1118" s="242"/>
      <c r="C1118" s="242"/>
      <c r="D1118" s="242"/>
      <c r="E1118" s="242"/>
      <c r="F1118" s="242"/>
      <c r="G1118" s="242"/>
      <c r="H1118" s="242"/>
      <c r="I1118" s="242"/>
      <c r="J1118" s="242"/>
      <c r="K1118" s="242"/>
      <c r="L1118" s="242"/>
      <c r="M1118" s="242"/>
    </row>
    <row r="1119" spans="1:13" x14ac:dyDescent="0.25">
      <c r="A1119" s="242"/>
      <c r="B1119" s="242"/>
      <c r="C1119" s="242"/>
      <c r="D1119" s="242"/>
      <c r="E1119" s="242"/>
      <c r="F1119" s="242"/>
      <c r="G1119" s="242"/>
      <c r="H1119" s="242"/>
      <c r="I1119" s="242"/>
      <c r="J1119" s="242"/>
      <c r="K1119" s="242"/>
      <c r="L1119" s="242"/>
      <c r="M1119" s="242"/>
    </row>
    <row r="1120" spans="1:13" x14ac:dyDescent="0.25">
      <c r="A1120" s="242"/>
      <c r="B1120" s="242"/>
      <c r="C1120" s="242"/>
      <c r="D1120" s="242"/>
      <c r="E1120" s="242"/>
      <c r="F1120" s="242"/>
      <c r="G1120" s="242"/>
      <c r="H1120" s="242"/>
      <c r="I1120" s="242"/>
      <c r="J1120" s="242"/>
      <c r="K1120" s="242"/>
      <c r="L1120" s="242"/>
      <c r="M1120" s="242"/>
    </row>
    <row r="1121" spans="1:13" x14ac:dyDescent="0.25">
      <c r="A1121" s="242"/>
      <c r="B1121" s="242"/>
      <c r="C1121" s="242"/>
      <c r="D1121" s="242"/>
      <c r="E1121" s="242"/>
      <c r="F1121" s="242"/>
      <c r="G1121" s="242"/>
      <c r="H1121" s="242"/>
      <c r="I1121" s="242"/>
      <c r="J1121" s="242"/>
      <c r="K1121" s="242"/>
      <c r="L1121" s="242"/>
      <c r="M1121" s="242"/>
    </row>
    <row r="1122" spans="1:13" x14ac:dyDescent="0.25">
      <c r="A1122" s="242"/>
      <c r="B1122" s="242"/>
      <c r="C1122" s="242"/>
      <c r="D1122" s="242"/>
      <c r="E1122" s="242"/>
      <c r="F1122" s="242"/>
      <c r="G1122" s="242"/>
      <c r="H1122" s="242"/>
      <c r="I1122" s="242"/>
      <c r="J1122" s="242"/>
      <c r="K1122" s="242"/>
      <c r="L1122" s="242"/>
      <c r="M1122" s="242"/>
    </row>
    <row r="1123" spans="1:13" x14ac:dyDescent="0.25">
      <c r="A1123" s="242"/>
      <c r="B1123" s="242"/>
      <c r="C1123" s="242"/>
      <c r="D1123" s="242"/>
      <c r="E1123" s="242"/>
      <c r="F1123" s="242"/>
      <c r="G1123" s="242"/>
      <c r="H1123" s="242"/>
      <c r="I1123" s="242"/>
      <c r="J1123" s="242"/>
      <c r="K1123" s="242"/>
      <c r="L1123" s="242"/>
      <c r="M1123" s="242"/>
    </row>
    <row r="1124" spans="1:13" x14ac:dyDescent="0.25">
      <c r="A1124" s="242"/>
      <c r="B1124" s="242"/>
      <c r="C1124" s="242"/>
      <c r="D1124" s="242"/>
      <c r="E1124" s="242"/>
      <c r="F1124" s="242"/>
      <c r="G1124" s="242"/>
      <c r="H1124" s="242"/>
      <c r="I1124" s="242"/>
      <c r="J1124" s="242"/>
      <c r="K1124" s="242"/>
      <c r="L1124" s="242"/>
      <c r="M1124" s="242"/>
    </row>
    <row r="1125" spans="1:13" x14ac:dyDescent="0.25">
      <c r="A1125" s="242"/>
      <c r="B1125" s="242"/>
      <c r="C1125" s="242"/>
      <c r="D1125" s="242"/>
      <c r="E1125" s="242"/>
      <c r="F1125" s="242"/>
      <c r="G1125" s="242"/>
      <c r="H1125" s="242"/>
      <c r="I1125" s="242"/>
      <c r="J1125" s="242"/>
      <c r="K1125" s="242"/>
      <c r="L1125" s="242"/>
      <c r="M1125" s="242"/>
    </row>
    <row r="1126" spans="1:13" x14ac:dyDescent="0.25">
      <c r="A1126" s="242"/>
      <c r="B1126" s="242"/>
      <c r="C1126" s="242"/>
      <c r="D1126" s="242"/>
      <c r="E1126" s="242"/>
      <c r="F1126" s="242"/>
      <c r="G1126" s="242"/>
      <c r="H1126" s="242"/>
      <c r="I1126" s="242"/>
      <c r="J1126" s="242"/>
      <c r="K1126" s="242"/>
      <c r="L1126" s="242"/>
      <c r="M1126" s="242"/>
    </row>
    <row r="1127" spans="1:13" x14ac:dyDescent="0.25">
      <c r="A1127" s="242"/>
      <c r="B1127" s="242"/>
      <c r="C1127" s="242"/>
      <c r="D1127" s="242"/>
      <c r="E1127" s="242"/>
      <c r="F1127" s="242"/>
      <c r="G1127" s="242"/>
      <c r="H1127" s="242"/>
      <c r="I1127" s="242"/>
      <c r="J1127" s="242"/>
      <c r="K1127" s="242"/>
      <c r="L1127" s="242"/>
      <c r="M1127" s="242"/>
    </row>
    <row r="1128" spans="1:13" x14ac:dyDescent="0.25">
      <c r="A1128" s="242"/>
      <c r="B1128" s="242"/>
      <c r="C1128" s="242"/>
      <c r="D1128" s="242"/>
      <c r="E1128" s="242"/>
      <c r="F1128" s="242"/>
      <c r="G1128" s="242"/>
      <c r="H1128" s="242"/>
      <c r="I1128" s="242"/>
      <c r="J1128" s="242"/>
      <c r="K1128" s="242"/>
      <c r="L1128" s="242"/>
      <c r="M1128" s="242"/>
    </row>
    <row r="1129" spans="1:13" x14ac:dyDescent="0.25">
      <c r="A1129" s="242"/>
      <c r="B1129" s="242"/>
      <c r="C1129" s="242"/>
      <c r="D1129" s="242"/>
      <c r="E1129" s="242"/>
      <c r="F1129" s="242"/>
      <c r="G1129" s="242"/>
      <c r="H1129" s="242"/>
      <c r="I1129" s="242"/>
      <c r="J1129" s="242"/>
      <c r="K1129" s="242"/>
      <c r="L1129" s="242"/>
      <c r="M1129" s="242"/>
    </row>
    <row r="1130" spans="1:13" x14ac:dyDescent="0.25">
      <c r="A1130" s="242"/>
      <c r="B1130" s="242"/>
      <c r="C1130" s="242"/>
      <c r="D1130" s="242"/>
      <c r="E1130" s="242"/>
      <c r="F1130" s="242"/>
      <c r="G1130" s="242"/>
      <c r="H1130" s="242"/>
      <c r="I1130" s="242"/>
      <c r="J1130" s="242"/>
      <c r="K1130" s="242"/>
      <c r="L1130" s="242"/>
      <c r="M1130" s="242"/>
    </row>
    <row r="1131" spans="1:13" x14ac:dyDescent="0.25">
      <c r="A1131" s="242"/>
      <c r="B1131" s="242"/>
      <c r="C1131" s="242"/>
      <c r="D1131" s="242"/>
      <c r="E1131" s="242"/>
      <c r="F1131" s="242"/>
      <c r="G1131" s="242"/>
      <c r="H1131" s="242"/>
      <c r="I1131" s="242"/>
      <c r="J1131" s="242"/>
      <c r="K1131" s="242"/>
      <c r="L1131" s="242"/>
      <c r="M1131" s="242"/>
    </row>
    <row r="1132" spans="1:13" x14ac:dyDescent="0.25">
      <c r="A1132" s="242"/>
      <c r="B1132" s="242"/>
      <c r="C1132" s="242"/>
      <c r="D1132" s="242"/>
      <c r="E1132" s="242"/>
      <c r="F1132" s="242"/>
      <c r="G1132" s="242"/>
      <c r="H1132" s="242"/>
      <c r="I1132" s="242"/>
      <c r="J1132" s="242"/>
      <c r="K1132" s="242"/>
      <c r="L1132" s="242"/>
      <c r="M1132" s="242"/>
    </row>
    <row r="1133" spans="1:13" x14ac:dyDescent="0.25">
      <c r="A1133" s="242"/>
      <c r="B1133" s="242"/>
      <c r="C1133" s="242"/>
      <c r="D1133" s="242"/>
      <c r="E1133" s="242"/>
      <c r="F1133" s="242"/>
      <c r="G1133" s="242"/>
      <c r="H1133" s="242"/>
      <c r="I1133" s="242"/>
      <c r="J1133" s="242"/>
      <c r="K1133" s="242"/>
      <c r="L1133" s="242"/>
      <c r="M1133" s="242"/>
    </row>
    <row r="1134" spans="1:13" x14ac:dyDescent="0.25">
      <c r="A1134" s="242"/>
      <c r="B1134" s="242"/>
      <c r="C1134" s="242"/>
      <c r="D1134" s="242"/>
      <c r="E1134" s="242"/>
      <c r="F1134" s="242"/>
      <c r="G1134" s="242"/>
      <c r="H1134" s="242"/>
      <c r="I1134" s="242"/>
      <c r="J1134" s="242"/>
      <c r="K1134" s="242"/>
      <c r="L1134" s="242"/>
      <c r="M1134" s="242"/>
    </row>
    <row r="1135" spans="1:13" x14ac:dyDescent="0.25">
      <c r="A1135" s="242"/>
      <c r="B1135" s="242"/>
      <c r="C1135" s="242"/>
      <c r="D1135" s="242"/>
      <c r="E1135" s="242"/>
      <c r="F1135" s="242"/>
      <c r="G1135" s="242"/>
      <c r="H1135" s="242"/>
      <c r="I1135" s="242"/>
      <c r="J1135" s="242"/>
      <c r="K1135" s="242"/>
      <c r="L1135" s="242"/>
      <c r="M1135" s="242"/>
    </row>
    <row r="1136" spans="1:13" x14ac:dyDescent="0.25">
      <c r="A1136" s="242"/>
      <c r="B1136" s="242"/>
      <c r="C1136" s="242"/>
      <c r="D1136" s="242"/>
      <c r="E1136" s="242"/>
      <c r="F1136" s="242"/>
      <c r="G1136" s="242"/>
      <c r="H1136" s="242"/>
      <c r="I1136" s="242"/>
      <c r="J1136" s="242"/>
      <c r="K1136" s="242"/>
      <c r="L1136" s="242"/>
      <c r="M1136" s="242"/>
    </row>
    <row r="1137" spans="1:13" x14ac:dyDescent="0.25">
      <c r="A1137" s="242"/>
      <c r="B1137" s="242"/>
      <c r="C1137" s="242"/>
      <c r="D1137" s="242"/>
      <c r="E1137" s="242"/>
      <c r="F1137" s="242"/>
      <c r="G1137" s="242"/>
      <c r="H1137" s="242"/>
      <c r="I1137" s="242"/>
      <c r="J1137" s="242"/>
      <c r="K1137" s="242"/>
      <c r="L1137" s="242"/>
      <c r="M1137" s="242"/>
    </row>
    <row r="1138" spans="1:13" x14ac:dyDescent="0.25">
      <c r="A1138" s="242"/>
      <c r="B1138" s="242"/>
      <c r="C1138" s="242"/>
      <c r="D1138" s="242"/>
      <c r="E1138" s="242"/>
      <c r="F1138" s="242"/>
      <c r="G1138" s="242"/>
      <c r="H1138" s="242"/>
      <c r="I1138" s="242"/>
      <c r="J1138" s="242"/>
      <c r="K1138" s="242"/>
      <c r="L1138" s="242"/>
      <c r="M1138" s="242"/>
    </row>
    <row r="1139" spans="1:13" x14ac:dyDescent="0.25">
      <c r="A1139" s="242"/>
      <c r="B1139" s="242"/>
      <c r="C1139" s="242"/>
      <c r="D1139" s="242"/>
      <c r="E1139" s="242"/>
      <c r="F1139" s="242"/>
      <c r="G1139" s="242"/>
      <c r="H1139" s="242"/>
      <c r="I1139" s="242"/>
      <c r="J1139" s="242"/>
      <c r="K1139" s="242"/>
      <c r="L1139" s="242"/>
      <c r="M1139" s="242"/>
    </row>
    <row r="1140" spans="1:13" x14ac:dyDescent="0.25">
      <c r="A1140" s="242"/>
      <c r="B1140" s="242"/>
      <c r="C1140" s="242"/>
      <c r="D1140" s="242"/>
      <c r="E1140" s="242"/>
      <c r="F1140" s="242"/>
      <c r="G1140" s="242"/>
      <c r="H1140" s="242"/>
      <c r="I1140" s="242"/>
      <c r="J1140" s="242"/>
      <c r="K1140" s="242"/>
      <c r="L1140" s="242"/>
      <c r="M1140" s="242"/>
    </row>
    <row r="1141" spans="1:13" x14ac:dyDescent="0.25">
      <c r="A1141" s="242"/>
      <c r="B1141" s="242"/>
      <c r="C1141" s="242"/>
      <c r="D1141" s="242"/>
      <c r="E1141" s="242"/>
      <c r="F1141" s="242"/>
      <c r="G1141" s="242"/>
      <c r="H1141" s="242"/>
      <c r="I1141" s="242"/>
      <c r="J1141" s="242"/>
      <c r="K1141" s="242"/>
      <c r="L1141" s="242"/>
      <c r="M1141" s="242"/>
    </row>
    <row r="1142" spans="1:13" x14ac:dyDescent="0.25">
      <c r="A1142" s="242"/>
      <c r="B1142" s="242"/>
      <c r="C1142" s="242"/>
      <c r="D1142" s="242"/>
      <c r="E1142" s="242"/>
      <c r="F1142" s="242"/>
      <c r="G1142" s="242"/>
      <c r="H1142" s="242"/>
      <c r="I1142" s="242"/>
      <c r="J1142" s="242"/>
      <c r="K1142" s="242"/>
      <c r="L1142" s="242"/>
      <c r="M1142" s="242"/>
    </row>
    <row r="1143" spans="1:13" x14ac:dyDescent="0.25">
      <c r="A1143" s="242"/>
      <c r="B1143" s="242"/>
      <c r="C1143" s="242"/>
      <c r="D1143" s="242"/>
      <c r="E1143" s="242"/>
      <c r="F1143" s="242"/>
      <c r="G1143" s="242"/>
      <c r="H1143" s="242"/>
      <c r="I1143" s="242"/>
      <c r="J1143" s="242"/>
      <c r="K1143" s="242"/>
      <c r="L1143" s="242"/>
      <c r="M1143" s="242"/>
    </row>
    <row r="1144" spans="1:13" x14ac:dyDescent="0.25">
      <c r="A1144" s="242"/>
      <c r="B1144" s="242"/>
      <c r="C1144" s="242"/>
      <c r="D1144" s="242"/>
      <c r="E1144" s="242"/>
      <c r="F1144" s="242"/>
      <c r="G1144" s="242"/>
      <c r="H1144" s="242"/>
      <c r="I1144" s="242"/>
      <c r="J1144" s="242"/>
      <c r="K1144" s="242"/>
      <c r="L1144" s="242"/>
      <c r="M1144" s="242"/>
    </row>
    <row r="1145" spans="1:13" x14ac:dyDescent="0.25">
      <c r="A1145" s="242"/>
      <c r="B1145" s="242"/>
      <c r="C1145" s="242"/>
      <c r="D1145" s="242"/>
      <c r="E1145" s="242"/>
      <c r="F1145" s="242"/>
      <c r="G1145" s="242"/>
      <c r="H1145" s="242"/>
      <c r="I1145" s="242"/>
      <c r="J1145" s="242"/>
      <c r="K1145" s="242"/>
      <c r="L1145" s="242"/>
      <c r="M1145" s="242"/>
    </row>
    <row r="1146" spans="1:13" x14ac:dyDescent="0.25">
      <c r="A1146" s="242"/>
      <c r="B1146" s="242"/>
      <c r="C1146" s="242"/>
      <c r="D1146" s="242"/>
      <c r="E1146" s="242"/>
      <c r="F1146" s="242"/>
      <c r="G1146" s="242"/>
      <c r="H1146" s="242"/>
      <c r="I1146" s="242"/>
      <c r="J1146" s="242"/>
      <c r="K1146" s="242"/>
      <c r="L1146" s="242"/>
      <c r="M1146" s="242"/>
    </row>
    <row r="1147" spans="1:13" x14ac:dyDescent="0.25">
      <c r="A1147" s="242"/>
      <c r="B1147" s="242"/>
      <c r="C1147" s="242"/>
      <c r="D1147" s="242"/>
      <c r="E1147" s="242"/>
      <c r="F1147" s="242"/>
      <c r="G1147" s="242"/>
      <c r="H1147" s="242"/>
      <c r="I1147" s="242"/>
      <c r="J1147" s="242"/>
      <c r="K1147" s="242"/>
      <c r="L1147" s="242"/>
      <c r="M1147" s="242"/>
    </row>
    <row r="1148" spans="1:13" x14ac:dyDescent="0.25">
      <c r="A1148" s="242"/>
      <c r="B1148" s="242"/>
      <c r="C1148" s="242"/>
      <c r="D1148" s="242"/>
      <c r="E1148" s="242"/>
      <c r="F1148" s="242"/>
      <c r="G1148" s="242"/>
      <c r="H1148" s="242"/>
      <c r="I1148" s="242"/>
      <c r="J1148" s="242"/>
      <c r="K1148" s="242"/>
      <c r="L1148" s="242"/>
      <c r="M1148" s="242"/>
    </row>
    <row r="1149" spans="1:13" x14ac:dyDescent="0.25">
      <c r="A1149" s="242"/>
      <c r="B1149" s="242"/>
      <c r="C1149" s="242"/>
      <c r="D1149" s="242"/>
      <c r="E1149" s="242"/>
      <c r="F1149" s="242"/>
      <c r="G1149" s="242"/>
      <c r="H1149" s="242"/>
      <c r="I1149" s="242"/>
      <c r="J1149" s="242"/>
      <c r="K1149" s="242"/>
      <c r="L1149" s="242"/>
      <c r="M1149" s="242"/>
    </row>
    <row r="1150" spans="1:13" x14ac:dyDescent="0.25">
      <c r="A1150" s="242"/>
      <c r="B1150" s="242"/>
      <c r="C1150" s="242"/>
      <c r="D1150" s="242"/>
      <c r="E1150" s="242"/>
      <c r="F1150" s="242"/>
      <c r="G1150" s="242"/>
      <c r="H1150" s="242"/>
      <c r="I1150" s="242"/>
      <c r="J1150" s="242"/>
      <c r="K1150" s="242"/>
      <c r="L1150" s="242"/>
      <c r="M1150" s="242"/>
    </row>
    <row r="1151" spans="1:13" x14ac:dyDescent="0.25">
      <c r="A1151" s="242"/>
      <c r="B1151" s="242"/>
      <c r="C1151" s="242"/>
      <c r="D1151" s="242"/>
      <c r="E1151" s="242"/>
      <c r="F1151" s="242"/>
      <c r="G1151" s="242"/>
      <c r="H1151" s="242"/>
      <c r="I1151" s="242"/>
      <c r="J1151" s="242"/>
      <c r="K1151" s="242"/>
      <c r="L1151" s="242"/>
      <c r="M1151" s="242"/>
    </row>
    <row r="1152" spans="1:13" x14ac:dyDescent="0.25">
      <c r="A1152" s="242"/>
      <c r="B1152" s="242"/>
      <c r="C1152" s="242"/>
      <c r="D1152" s="242"/>
      <c r="E1152" s="242"/>
      <c r="F1152" s="242"/>
      <c r="G1152" s="242"/>
      <c r="H1152" s="242"/>
      <c r="I1152" s="242"/>
      <c r="J1152" s="242"/>
      <c r="K1152" s="242"/>
      <c r="L1152" s="242"/>
      <c r="M1152" s="242"/>
    </row>
    <row r="1153" spans="1:13" x14ac:dyDescent="0.25">
      <c r="A1153" s="242"/>
      <c r="B1153" s="242"/>
      <c r="C1153" s="242"/>
      <c r="D1153" s="242"/>
      <c r="E1153" s="242"/>
      <c r="F1153" s="242"/>
      <c r="G1153" s="242"/>
      <c r="H1153" s="242"/>
      <c r="I1153" s="242"/>
      <c r="J1153" s="242"/>
      <c r="K1153" s="242"/>
      <c r="L1153" s="242"/>
      <c r="M1153" s="242"/>
    </row>
    <row r="1154" spans="1:13" x14ac:dyDescent="0.25">
      <c r="A1154" s="242"/>
      <c r="B1154" s="242"/>
      <c r="C1154" s="242"/>
      <c r="D1154" s="242"/>
      <c r="E1154" s="242"/>
      <c r="F1154" s="242"/>
      <c r="G1154" s="242"/>
      <c r="H1154" s="242"/>
      <c r="I1154" s="242"/>
      <c r="J1154" s="242"/>
      <c r="K1154" s="242"/>
      <c r="L1154" s="242"/>
      <c r="M1154" s="242"/>
    </row>
    <row r="1155" spans="1:13" x14ac:dyDescent="0.25">
      <c r="A1155" s="242"/>
      <c r="B1155" s="242"/>
      <c r="C1155" s="242"/>
      <c r="D1155" s="242"/>
      <c r="E1155" s="242"/>
      <c r="F1155" s="242"/>
      <c r="G1155" s="242"/>
      <c r="H1155" s="242"/>
      <c r="I1155" s="242"/>
      <c r="J1155" s="242"/>
      <c r="K1155" s="242"/>
      <c r="L1155" s="242"/>
      <c r="M1155" s="242"/>
    </row>
    <row r="1156" spans="1:13" x14ac:dyDescent="0.25">
      <c r="A1156" s="242"/>
      <c r="B1156" s="242"/>
      <c r="C1156" s="242"/>
      <c r="D1156" s="242"/>
      <c r="E1156" s="242"/>
      <c r="F1156" s="242"/>
      <c r="G1156" s="242"/>
      <c r="H1156" s="242"/>
      <c r="I1156" s="242"/>
      <c r="J1156" s="242"/>
      <c r="K1156" s="242"/>
      <c r="L1156" s="242"/>
      <c r="M1156" s="242"/>
    </row>
    <row r="1157" spans="1:13" x14ac:dyDescent="0.25">
      <c r="A1157" s="242"/>
      <c r="B1157" s="242"/>
      <c r="C1157" s="242"/>
      <c r="D1157" s="242"/>
      <c r="E1157" s="242"/>
      <c r="F1157" s="242"/>
      <c r="G1157" s="242"/>
      <c r="H1157" s="242"/>
      <c r="I1157" s="242"/>
      <c r="J1157" s="242"/>
      <c r="K1157" s="242"/>
      <c r="L1157" s="242"/>
      <c r="M1157" s="242"/>
    </row>
    <row r="1158" spans="1:13" x14ac:dyDescent="0.25">
      <c r="A1158" s="242"/>
      <c r="B1158" s="242"/>
      <c r="C1158" s="242"/>
      <c r="D1158" s="242"/>
      <c r="E1158" s="242"/>
      <c r="F1158" s="242"/>
      <c r="G1158" s="242"/>
      <c r="H1158" s="242"/>
      <c r="I1158" s="242"/>
      <c r="J1158" s="242"/>
      <c r="K1158" s="242"/>
      <c r="L1158" s="242"/>
      <c r="M1158" s="242"/>
    </row>
    <row r="1159" spans="1:13" x14ac:dyDescent="0.25">
      <c r="A1159" s="242"/>
      <c r="B1159" s="242"/>
      <c r="C1159" s="242"/>
      <c r="D1159" s="242"/>
      <c r="E1159" s="242"/>
      <c r="F1159" s="242"/>
      <c r="G1159" s="242"/>
      <c r="H1159" s="242"/>
      <c r="I1159" s="242"/>
      <c r="J1159" s="242"/>
      <c r="K1159" s="242"/>
      <c r="L1159" s="242"/>
      <c r="M1159" s="242"/>
    </row>
    <row r="1160" spans="1:13" x14ac:dyDescent="0.25">
      <c r="A1160" s="242"/>
      <c r="B1160" s="242"/>
      <c r="C1160" s="242"/>
      <c r="D1160" s="242"/>
      <c r="E1160" s="242"/>
      <c r="F1160" s="242"/>
      <c r="G1160" s="242"/>
      <c r="H1160" s="242"/>
      <c r="I1160" s="242"/>
      <c r="J1160" s="242"/>
      <c r="K1160" s="242"/>
      <c r="L1160" s="242"/>
      <c r="M1160" s="242"/>
    </row>
    <row r="1161" spans="1:13" x14ac:dyDescent="0.25">
      <c r="A1161" s="242"/>
      <c r="B1161" s="242"/>
      <c r="C1161" s="242"/>
      <c r="D1161" s="242"/>
      <c r="E1161" s="242"/>
      <c r="F1161" s="242"/>
      <c r="G1161" s="242"/>
      <c r="H1161" s="242"/>
      <c r="I1161" s="242"/>
      <c r="J1161" s="242"/>
      <c r="K1161" s="242"/>
      <c r="L1161" s="242"/>
      <c r="M1161" s="242"/>
    </row>
    <row r="1162" spans="1:13" x14ac:dyDescent="0.25">
      <c r="A1162" s="242"/>
      <c r="B1162" s="242"/>
      <c r="C1162" s="242"/>
      <c r="D1162" s="242"/>
      <c r="E1162" s="242"/>
      <c r="F1162" s="242"/>
      <c r="G1162" s="242"/>
      <c r="H1162" s="242"/>
      <c r="I1162" s="242"/>
      <c r="J1162" s="242"/>
      <c r="K1162" s="242"/>
      <c r="L1162" s="242"/>
      <c r="M1162" s="242"/>
    </row>
    <row r="1163" spans="1:13" x14ac:dyDescent="0.25">
      <c r="A1163" s="242"/>
      <c r="B1163" s="242"/>
      <c r="C1163" s="242"/>
      <c r="D1163" s="242"/>
      <c r="E1163" s="242"/>
      <c r="F1163" s="242"/>
      <c r="G1163" s="242"/>
      <c r="H1163" s="242"/>
      <c r="I1163" s="242"/>
      <c r="J1163" s="242"/>
      <c r="K1163" s="242"/>
      <c r="L1163" s="242"/>
      <c r="M1163" s="242"/>
    </row>
    <row r="1164" spans="1:13" x14ac:dyDescent="0.25">
      <c r="A1164" s="242"/>
      <c r="B1164" s="242"/>
      <c r="C1164" s="242"/>
      <c r="D1164" s="242"/>
      <c r="E1164" s="242"/>
      <c r="F1164" s="242"/>
      <c r="G1164" s="242"/>
      <c r="H1164" s="242"/>
      <c r="I1164" s="242"/>
      <c r="J1164" s="242"/>
      <c r="K1164" s="242"/>
      <c r="L1164" s="242"/>
      <c r="M1164" s="242"/>
    </row>
    <row r="1165" spans="1:13" x14ac:dyDescent="0.25">
      <c r="A1165" s="242"/>
      <c r="B1165" s="242"/>
      <c r="C1165" s="242"/>
      <c r="D1165" s="242"/>
      <c r="E1165" s="242"/>
      <c r="F1165" s="242"/>
      <c r="G1165" s="242"/>
      <c r="H1165" s="242"/>
      <c r="I1165" s="242"/>
      <c r="J1165" s="242"/>
      <c r="K1165" s="242"/>
      <c r="L1165" s="242"/>
      <c r="M1165" s="242"/>
    </row>
    <row r="1166" spans="1:13" x14ac:dyDescent="0.25">
      <c r="A1166" s="242"/>
      <c r="B1166" s="242"/>
      <c r="C1166" s="242"/>
      <c r="D1166" s="242"/>
      <c r="E1166" s="242"/>
      <c r="F1166" s="242"/>
      <c r="G1166" s="242"/>
      <c r="H1166" s="242"/>
      <c r="I1166" s="242"/>
      <c r="J1166" s="242"/>
      <c r="K1166" s="242"/>
      <c r="L1166" s="242"/>
      <c r="M1166" s="242"/>
    </row>
    <row r="1167" spans="1:13" x14ac:dyDescent="0.25">
      <c r="A1167" s="242"/>
      <c r="B1167" s="242"/>
      <c r="C1167" s="242"/>
      <c r="D1167" s="242"/>
      <c r="E1167" s="242"/>
      <c r="F1167" s="242"/>
      <c r="G1167" s="242"/>
      <c r="H1167" s="242"/>
      <c r="I1167" s="242"/>
      <c r="J1167" s="242"/>
      <c r="K1167" s="242"/>
      <c r="L1167" s="242"/>
      <c r="M1167" s="242"/>
    </row>
    <row r="1168" spans="1:13" x14ac:dyDescent="0.25">
      <c r="A1168" s="242"/>
      <c r="B1168" s="242"/>
      <c r="C1168" s="242"/>
      <c r="D1168" s="242"/>
      <c r="E1168" s="242"/>
      <c r="F1168" s="242"/>
      <c r="G1168" s="242"/>
      <c r="H1168" s="242"/>
      <c r="I1168" s="242"/>
      <c r="J1168" s="242"/>
      <c r="K1168" s="242"/>
      <c r="L1168" s="242"/>
      <c r="M1168" s="242"/>
    </row>
    <row r="1169" spans="1:13" x14ac:dyDescent="0.25">
      <c r="A1169" s="242"/>
      <c r="B1169" s="242"/>
      <c r="C1169" s="242"/>
      <c r="D1169" s="242"/>
      <c r="E1169" s="242"/>
      <c r="F1169" s="242"/>
      <c r="G1169" s="242"/>
      <c r="H1169" s="242"/>
      <c r="I1169" s="242"/>
      <c r="J1169" s="242"/>
      <c r="K1169" s="242"/>
      <c r="L1169" s="242"/>
      <c r="M1169" s="242"/>
    </row>
    <row r="1170" spans="1:13" x14ac:dyDescent="0.25">
      <c r="A1170" s="242"/>
      <c r="B1170" s="242"/>
      <c r="C1170" s="242"/>
      <c r="D1170" s="242"/>
      <c r="E1170" s="242"/>
      <c r="F1170" s="242"/>
      <c r="G1170" s="242"/>
      <c r="H1170" s="242"/>
      <c r="I1170" s="242"/>
      <c r="J1170" s="242"/>
      <c r="K1170" s="242"/>
      <c r="L1170" s="242"/>
      <c r="M1170" s="242"/>
    </row>
    <row r="1171" spans="1:13" x14ac:dyDescent="0.25">
      <c r="A1171" s="242"/>
      <c r="B1171" s="242"/>
      <c r="C1171" s="242"/>
      <c r="D1171" s="242"/>
      <c r="E1171" s="242"/>
      <c r="F1171" s="242"/>
      <c r="G1171" s="242"/>
      <c r="H1171" s="242"/>
      <c r="I1171" s="242"/>
      <c r="J1171" s="242"/>
      <c r="K1171" s="242"/>
      <c r="L1171" s="242"/>
      <c r="M1171" s="242"/>
    </row>
    <row r="1172" spans="1:13" x14ac:dyDescent="0.25">
      <c r="A1172" s="242"/>
      <c r="B1172" s="242"/>
      <c r="C1172" s="242"/>
      <c r="D1172" s="242"/>
      <c r="E1172" s="242"/>
      <c r="F1172" s="242"/>
      <c r="G1172" s="242"/>
      <c r="H1172" s="242"/>
      <c r="I1172" s="242"/>
      <c r="J1172" s="242"/>
      <c r="K1172" s="242"/>
      <c r="L1172" s="242"/>
      <c r="M1172" s="242"/>
    </row>
    <row r="1173" spans="1:13" x14ac:dyDescent="0.25">
      <c r="A1173" s="242"/>
      <c r="B1173" s="242"/>
      <c r="C1173" s="242"/>
      <c r="D1173" s="242"/>
      <c r="E1173" s="242"/>
      <c r="F1173" s="242"/>
      <c r="G1173" s="242"/>
      <c r="H1173" s="242"/>
      <c r="I1173" s="242"/>
      <c r="J1173" s="242"/>
      <c r="K1173" s="242"/>
      <c r="L1173" s="242"/>
      <c r="M1173" s="242"/>
    </row>
    <row r="1174" spans="1:13" x14ac:dyDescent="0.25">
      <c r="A1174" s="242"/>
      <c r="B1174" s="242"/>
      <c r="C1174" s="242"/>
      <c r="D1174" s="242"/>
      <c r="E1174" s="242"/>
      <c r="F1174" s="242"/>
      <c r="G1174" s="242"/>
      <c r="H1174" s="242"/>
      <c r="I1174" s="242"/>
      <c r="J1174" s="242"/>
      <c r="K1174" s="242"/>
      <c r="L1174" s="242"/>
      <c r="M1174" s="242"/>
    </row>
    <row r="1175" spans="1:13" x14ac:dyDescent="0.25">
      <c r="A1175" s="242"/>
      <c r="B1175" s="242"/>
      <c r="C1175" s="242"/>
      <c r="D1175" s="242"/>
      <c r="E1175" s="242"/>
      <c r="F1175" s="242"/>
      <c r="G1175" s="242"/>
      <c r="H1175" s="242"/>
      <c r="I1175" s="242"/>
      <c r="J1175" s="242"/>
      <c r="K1175" s="242"/>
      <c r="L1175" s="242"/>
      <c r="M1175" s="242"/>
    </row>
    <row r="1176" spans="1:13" x14ac:dyDescent="0.25">
      <c r="A1176" s="242"/>
      <c r="B1176" s="242"/>
      <c r="C1176" s="242"/>
      <c r="D1176" s="242"/>
      <c r="E1176" s="242"/>
      <c r="F1176" s="242"/>
      <c r="G1176" s="242"/>
      <c r="H1176" s="242"/>
      <c r="I1176" s="242"/>
      <c r="J1176" s="242"/>
      <c r="K1176" s="242"/>
      <c r="L1176" s="242"/>
      <c r="M1176" s="242"/>
    </row>
    <row r="1177" spans="1:13" x14ac:dyDescent="0.25">
      <c r="A1177" s="242"/>
      <c r="B1177" s="242"/>
      <c r="C1177" s="242"/>
      <c r="D1177" s="242"/>
      <c r="E1177" s="242"/>
      <c r="F1177" s="242"/>
      <c r="G1177" s="242"/>
      <c r="H1177" s="242"/>
      <c r="I1177" s="242"/>
      <c r="J1177" s="242"/>
      <c r="K1177" s="242"/>
      <c r="L1177" s="242"/>
      <c r="M1177" s="242"/>
    </row>
    <row r="1178" spans="1:13" x14ac:dyDescent="0.25">
      <c r="A1178" s="242"/>
      <c r="B1178" s="242"/>
      <c r="C1178" s="242"/>
      <c r="D1178" s="242"/>
      <c r="E1178" s="242"/>
      <c r="F1178" s="242"/>
      <c r="G1178" s="242"/>
      <c r="H1178" s="242"/>
      <c r="I1178" s="242"/>
      <c r="J1178" s="242"/>
      <c r="K1178" s="242"/>
      <c r="L1178" s="242"/>
      <c r="M1178" s="242"/>
    </row>
    <row r="1179" spans="1:13" x14ac:dyDescent="0.25">
      <c r="A1179" s="242"/>
      <c r="B1179" s="242"/>
      <c r="C1179" s="242"/>
      <c r="D1179" s="242"/>
      <c r="E1179" s="242"/>
      <c r="F1179" s="242"/>
      <c r="G1179" s="242"/>
      <c r="H1179" s="242"/>
      <c r="I1179" s="242"/>
      <c r="J1179" s="242"/>
      <c r="K1179" s="242"/>
      <c r="L1179" s="242"/>
      <c r="M1179" s="242"/>
    </row>
    <row r="1180" spans="1:13" x14ac:dyDescent="0.25">
      <c r="A1180" s="242"/>
      <c r="B1180" s="242"/>
      <c r="C1180" s="242"/>
      <c r="D1180" s="242"/>
      <c r="E1180" s="242"/>
      <c r="F1180" s="242"/>
      <c r="G1180" s="242"/>
      <c r="H1180" s="242"/>
      <c r="I1180" s="242"/>
      <c r="J1180" s="242"/>
      <c r="K1180" s="242"/>
      <c r="L1180" s="242"/>
      <c r="M1180" s="242"/>
    </row>
    <row r="1181" spans="1:13" x14ac:dyDescent="0.25">
      <c r="A1181" s="242"/>
      <c r="B1181" s="242"/>
      <c r="C1181" s="242"/>
      <c r="D1181" s="242"/>
      <c r="E1181" s="242"/>
      <c r="F1181" s="242"/>
      <c r="G1181" s="242"/>
      <c r="H1181" s="242"/>
      <c r="I1181" s="242"/>
      <c r="J1181" s="242"/>
      <c r="K1181" s="242"/>
      <c r="L1181" s="242"/>
      <c r="M1181" s="242"/>
    </row>
    <row r="1182" spans="1:13" x14ac:dyDescent="0.25">
      <c r="A1182" s="242"/>
      <c r="B1182" s="242"/>
      <c r="C1182" s="242"/>
      <c r="D1182" s="242"/>
      <c r="E1182" s="242"/>
      <c r="F1182" s="242"/>
      <c r="G1182" s="242"/>
      <c r="H1182" s="242"/>
      <c r="I1182" s="242"/>
      <c r="J1182" s="242"/>
      <c r="K1182" s="242"/>
      <c r="L1182" s="242"/>
      <c r="M1182" s="242"/>
    </row>
    <row r="1183" spans="1:13" x14ac:dyDescent="0.25">
      <c r="A1183" s="242"/>
      <c r="B1183" s="242"/>
      <c r="C1183" s="242"/>
      <c r="D1183" s="242"/>
      <c r="E1183" s="242"/>
      <c r="F1183" s="242"/>
      <c r="G1183" s="242"/>
      <c r="H1183" s="242"/>
      <c r="I1183" s="242"/>
      <c r="J1183" s="242"/>
      <c r="K1183" s="242"/>
      <c r="L1183" s="242"/>
      <c r="M1183" s="242"/>
    </row>
    <row r="1184" spans="1:13" x14ac:dyDescent="0.25">
      <c r="A1184" s="242"/>
      <c r="B1184" s="242"/>
      <c r="C1184" s="242"/>
      <c r="D1184" s="242"/>
      <c r="E1184" s="242"/>
      <c r="F1184" s="242"/>
      <c r="G1184" s="242"/>
      <c r="H1184" s="242"/>
      <c r="I1184" s="242"/>
      <c r="J1184" s="242"/>
      <c r="K1184" s="242"/>
      <c r="L1184" s="242"/>
      <c r="M1184" s="242"/>
    </row>
    <row r="1185" spans="1:13" x14ac:dyDescent="0.25">
      <c r="A1185" s="242"/>
      <c r="B1185" s="242"/>
      <c r="C1185" s="242"/>
      <c r="D1185" s="242"/>
      <c r="E1185" s="242"/>
      <c r="F1185" s="242"/>
      <c r="G1185" s="242"/>
      <c r="H1185" s="242"/>
      <c r="I1185" s="242"/>
      <c r="J1185" s="242"/>
      <c r="K1185" s="242"/>
      <c r="L1185" s="242"/>
      <c r="M1185" s="242"/>
    </row>
    <row r="1186" spans="1:13" x14ac:dyDescent="0.25">
      <c r="A1186" s="242"/>
      <c r="B1186" s="242"/>
      <c r="C1186" s="242"/>
      <c r="D1186" s="242"/>
      <c r="E1186" s="242"/>
      <c r="F1186" s="242"/>
      <c r="G1186" s="242"/>
      <c r="H1186" s="242"/>
      <c r="I1186" s="242"/>
      <c r="J1186" s="242"/>
      <c r="K1186" s="242"/>
      <c r="L1186" s="242"/>
      <c r="M1186" s="242"/>
    </row>
    <row r="1187" spans="1:13" x14ac:dyDescent="0.25">
      <c r="A1187" s="242"/>
      <c r="B1187" s="242"/>
      <c r="C1187" s="242"/>
      <c r="D1187" s="242"/>
      <c r="E1187" s="242"/>
      <c r="F1187" s="242"/>
      <c r="G1187" s="242"/>
      <c r="H1187" s="242"/>
      <c r="I1187" s="242"/>
      <c r="J1187" s="242"/>
      <c r="K1187" s="242"/>
      <c r="L1187" s="242"/>
      <c r="M1187" s="242"/>
    </row>
    <row r="1188" spans="1:13" x14ac:dyDescent="0.25">
      <c r="A1188" s="242"/>
      <c r="B1188" s="242"/>
      <c r="C1188" s="242"/>
      <c r="D1188" s="242"/>
      <c r="E1188" s="242"/>
      <c r="F1188" s="242"/>
      <c r="G1188" s="242"/>
      <c r="H1188" s="242"/>
      <c r="I1188" s="242"/>
      <c r="J1188" s="242"/>
      <c r="K1188" s="242"/>
      <c r="L1188" s="242"/>
      <c r="M1188" s="242"/>
    </row>
    <row r="1189" spans="1:13" x14ac:dyDescent="0.25">
      <c r="A1189" s="242"/>
      <c r="B1189" s="242"/>
      <c r="C1189" s="242"/>
      <c r="D1189" s="242"/>
      <c r="E1189" s="242"/>
      <c r="F1189" s="242"/>
      <c r="G1189" s="242"/>
      <c r="H1189" s="242"/>
      <c r="I1189" s="242"/>
      <c r="J1189" s="242"/>
      <c r="K1189" s="242"/>
      <c r="L1189" s="242"/>
      <c r="M1189" s="242"/>
    </row>
    <row r="1190" spans="1:13" x14ac:dyDescent="0.25">
      <c r="A1190" s="242"/>
      <c r="B1190" s="242"/>
      <c r="C1190" s="242"/>
      <c r="D1190" s="242"/>
      <c r="E1190" s="242"/>
      <c r="F1190" s="242"/>
      <c r="G1190" s="242"/>
      <c r="H1190" s="242"/>
      <c r="I1190" s="242"/>
      <c r="J1190" s="242"/>
      <c r="K1190" s="242"/>
      <c r="L1190" s="242"/>
      <c r="M1190" s="242"/>
    </row>
    <row r="1191" spans="1:13" x14ac:dyDescent="0.25">
      <c r="A1191" s="242"/>
      <c r="B1191" s="242"/>
      <c r="C1191" s="242"/>
      <c r="D1191" s="242"/>
      <c r="E1191" s="242"/>
      <c r="F1191" s="242"/>
      <c r="G1191" s="242"/>
      <c r="H1191" s="242"/>
      <c r="I1191" s="242"/>
      <c r="J1191" s="242"/>
      <c r="K1191" s="242"/>
      <c r="L1191" s="242"/>
      <c r="M1191" s="242"/>
    </row>
    <row r="1192" spans="1:13" x14ac:dyDescent="0.25">
      <c r="A1192" s="242"/>
      <c r="B1192" s="242"/>
      <c r="C1192" s="242"/>
      <c r="D1192" s="242"/>
      <c r="E1192" s="242"/>
      <c r="F1192" s="242"/>
      <c r="G1192" s="242"/>
      <c r="H1192" s="242"/>
      <c r="I1192" s="242"/>
      <c r="J1192" s="242"/>
      <c r="K1192" s="242"/>
      <c r="L1192" s="242"/>
      <c r="M1192" s="242"/>
    </row>
    <row r="1193" spans="1:13" x14ac:dyDescent="0.25">
      <c r="A1193" s="242"/>
      <c r="B1193" s="242"/>
      <c r="C1193" s="242"/>
      <c r="D1193" s="242"/>
      <c r="E1193" s="242"/>
      <c r="F1193" s="242"/>
      <c r="G1193" s="242"/>
      <c r="H1193" s="242"/>
      <c r="I1193" s="242"/>
      <c r="J1193" s="242"/>
      <c r="K1193" s="242"/>
      <c r="L1193" s="242"/>
      <c r="M1193" s="242"/>
    </row>
    <row r="1194" spans="1:13" x14ac:dyDescent="0.25">
      <c r="A1194" s="242"/>
      <c r="B1194" s="242"/>
      <c r="C1194" s="242"/>
      <c r="D1194" s="242"/>
      <c r="E1194" s="242"/>
      <c r="F1194" s="242"/>
      <c r="G1194" s="242"/>
      <c r="H1194" s="242"/>
      <c r="I1194" s="242"/>
      <c r="J1194" s="242"/>
      <c r="K1194" s="242"/>
      <c r="L1194" s="242"/>
      <c r="M1194" s="242"/>
    </row>
    <row r="1195" spans="1:13" x14ac:dyDescent="0.25">
      <c r="A1195" s="242"/>
      <c r="B1195" s="242"/>
      <c r="C1195" s="242"/>
      <c r="D1195" s="242"/>
      <c r="E1195" s="242"/>
      <c r="F1195" s="242"/>
      <c r="G1195" s="242"/>
      <c r="H1195" s="242"/>
      <c r="I1195" s="242"/>
      <c r="J1195" s="242"/>
      <c r="K1195" s="242"/>
      <c r="L1195" s="242"/>
      <c r="M1195" s="242"/>
    </row>
    <row r="1196" spans="1:13" x14ac:dyDescent="0.25">
      <c r="A1196" s="242"/>
      <c r="B1196" s="242"/>
      <c r="C1196" s="242"/>
      <c r="D1196" s="242"/>
      <c r="E1196" s="242"/>
      <c r="F1196" s="242"/>
      <c r="G1196" s="242"/>
      <c r="H1196" s="242"/>
      <c r="I1196" s="242"/>
      <c r="J1196" s="242"/>
      <c r="K1196" s="242"/>
      <c r="L1196" s="242"/>
      <c r="M1196" s="242"/>
    </row>
    <row r="1197" spans="1:13" x14ac:dyDescent="0.25">
      <c r="A1197" s="242"/>
      <c r="B1197" s="242"/>
      <c r="C1197" s="242"/>
      <c r="D1197" s="242"/>
      <c r="E1197" s="242"/>
      <c r="F1197" s="242"/>
      <c r="G1197" s="242"/>
      <c r="H1197" s="242"/>
      <c r="I1197" s="242"/>
      <c r="J1197" s="242"/>
      <c r="K1197" s="242"/>
      <c r="L1197" s="242"/>
      <c r="M1197" s="242"/>
    </row>
    <row r="1198" spans="1:13" x14ac:dyDescent="0.25">
      <c r="A1198" s="242"/>
      <c r="B1198" s="242"/>
      <c r="C1198" s="242"/>
      <c r="D1198" s="242"/>
      <c r="E1198" s="242"/>
      <c r="F1198" s="242"/>
      <c r="G1198" s="242"/>
      <c r="H1198" s="242"/>
      <c r="I1198" s="242"/>
      <c r="J1198" s="242"/>
      <c r="K1198" s="242"/>
      <c r="L1198" s="242"/>
      <c r="M1198" s="242"/>
    </row>
    <row r="1199" spans="1:13" x14ac:dyDescent="0.25">
      <c r="A1199" s="242"/>
      <c r="B1199" s="242"/>
      <c r="C1199" s="242"/>
      <c r="D1199" s="242"/>
      <c r="E1199" s="242"/>
      <c r="F1199" s="242"/>
      <c r="G1199" s="242"/>
      <c r="H1199" s="242"/>
      <c r="I1199" s="242"/>
      <c r="J1199" s="242"/>
      <c r="K1199" s="242"/>
      <c r="L1199" s="242"/>
      <c r="M1199" s="242"/>
    </row>
    <row r="1200" spans="1:13" x14ac:dyDescent="0.25">
      <c r="A1200" s="242"/>
      <c r="B1200" s="242"/>
      <c r="C1200" s="242"/>
      <c r="D1200" s="242"/>
      <c r="E1200" s="242"/>
      <c r="F1200" s="242"/>
      <c r="G1200" s="242"/>
      <c r="H1200" s="242"/>
      <c r="I1200" s="242"/>
      <c r="J1200" s="242"/>
      <c r="K1200" s="242"/>
      <c r="L1200" s="242"/>
      <c r="M1200" s="242"/>
    </row>
    <row r="1201" spans="1:13" x14ac:dyDescent="0.25">
      <c r="A1201" s="242"/>
      <c r="B1201" s="242"/>
      <c r="C1201" s="242"/>
      <c r="D1201" s="242"/>
      <c r="E1201" s="242"/>
      <c r="F1201" s="242"/>
      <c r="G1201" s="242"/>
      <c r="H1201" s="242"/>
      <c r="I1201" s="242"/>
      <c r="J1201" s="242"/>
      <c r="K1201" s="242"/>
      <c r="L1201" s="242"/>
      <c r="M1201" s="242"/>
    </row>
    <row r="1202" spans="1:13" x14ac:dyDescent="0.25">
      <c r="A1202" s="242"/>
      <c r="B1202" s="242"/>
      <c r="C1202" s="242"/>
      <c r="D1202" s="242"/>
      <c r="E1202" s="242"/>
      <c r="F1202" s="242"/>
      <c r="G1202" s="242"/>
      <c r="H1202" s="242"/>
      <c r="I1202" s="242"/>
      <c r="J1202" s="242"/>
      <c r="K1202" s="242"/>
      <c r="L1202" s="242"/>
      <c r="M1202" s="242"/>
    </row>
    <row r="1203" spans="1:13" x14ac:dyDescent="0.25">
      <c r="A1203" s="242"/>
      <c r="B1203" s="242"/>
      <c r="C1203" s="242"/>
      <c r="D1203" s="242"/>
      <c r="E1203" s="242"/>
      <c r="F1203" s="242"/>
      <c r="G1203" s="242"/>
      <c r="H1203" s="242"/>
      <c r="I1203" s="242"/>
      <c r="J1203" s="242"/>
      <c r="K1203" s="242"/>
      <c r="L1203" s="242"/>
      <c r="M1203" s="242"/>
    </row>
    <row r="1204" spans="1:13" x14ac:dyDescent="0.25">
      <c r="A1204" s="242"/>
      <c r="B1204" s="242"/>
      <c r="C1204" s="242"/>
      <c r="D1204" s="242"/>
      <c r="E1204" s="242"/>
      <c r="F1204" s="242"/>
      <c r="G1204" s="242"/>
      <c r="H1204" s="242"/>
      <c r="I1204" s="242"/>
      <c r="J1204" s="242"/>
      <c r="K1204" s="242"/>
      <c r="L1204" s="242"/>
      <c r="M1204" s="242"/>
    </row>
    <row r="1205" spans="1:13" x14ac:dyDescent="0.25">
      <c r="A1205" s="242"/>
      <c r="B1205" s="242"/>
      <c r="C1205" s="242"/>
      <c r="D1205" s="242"/>
      <c r="E1205" s="242"/>
      <c r="F1205" s="242"/>
      <c r="G1205" s="242"/>
      <c r="H1205" s="242"/>
      <c r="I1205" s="242"/>
      <c r="J1205" s="242"/>
      <c r="K1205" s="242"/>
      <c r="L1205" s="242"/>
      <c r="M1205" s="242"/>
    </row>
    <row r="1206" spans="1:13" x14ac:dyDescent="0.25">
      <c r="A1206" s="242"/>
      <c r="B1206" s="242"/>
      <c r="C1206" s="242"/>
      <c r="D1206" s="242"/>
      <c r="E1206" s="242"/>
      <c r="F1206" s="242"/>
      <c r="G1206" s="242"/>
      <c r="H1206" s="242"/>
      <c r="I1206" s="242"/>
      <c r="J1206" s="242"/>
      <c r="K1206" s="242"/>
      <c r="L1206" s="242"/>
      <c r="M1206" s="242"/>
    </row>
    <row r="1207" spans="1:13" x14ac:dyDescent="0.25">
      <c r="A1207" s="242"/>
      <c r="B1207" s="242"/>
      <c r="C1207" s="242"/>
      <c r="D1207" s="242"/>
      <c r="E1207" s="242"/>
      <c r="F1207" s="242"/>
      <c r="G1207" s="242"/>
      <c r="H1207" s="242"/>
      <c r="I1207" s="242"/>
      <c r="J1207" s="242"/>
      <c r="K1207" s="242"/>
      <c r="L1207" s="242"/>
      <c r="M1207" s="242"/>
    </row>
    <row r="1208" spans="1:13" x14ac:dyDescent="0.25">
      <c r="A1208" s="242"/>
      <c r="B1208" s="242"/>
      <c r="C1208" s="242"/>
      <c r="D1208" s="242"/>
      <c r="E1208" s="242"/>
      <c r="F1208" s="242"/>
      <c r="G1208" s="242"/>
      <c r="H1208" s="242"/>
      <c r="I1208" s="242"/>
      <c r="J1208" s="242"/>
      <c r="K1208" s="242"/>
      <c r="L1208" s="242"/>
      <c r="M1208" s="242"/>
    </row>
    <row r="1209" spans="1:13" x14ac:dyDescent="0.25">
      <c r="A1209" s="242"/>
      <c r="B1209" s="242"/>
      <c r="C1209" s="242"/>
      <c r="D1209" s="242"/>
      <c r="E1209" s="242"/>
      <c r="F1209" s="242"/>
      <c r="G1209" s="242"/>
      <c r="H1209" s="242"/>
      <c r="I1209" s="242"/>
      <c r="J1209" s="242"/>
      <c r="K1209" s="242"/>
      <c r="L1209" s="242"/>
      <c r="M1209" s="242"/>
    </row>
    <row r="1210" spans="1:13" x14ac:dyDescent="0.25">
      <c r="A1210" s="242"/>
      <c r="B1210" s="242"/>
      <c r="C1210" s="242"/>
      <c r="D1210" s="242"/>
      <c r="E1210" s="242"/>
      <c r="F1210" s="242"/>
      <c r="G1210" s="242"/>
      <c r="H1210" s="242"/>
      <c r="I1210" s="242"/>
      <c r="J1210" s="242"/>
      <c r="K1210" s="242"/>
      <c r="L1210" s="242"/>
      <c r="M1210" s="242"/>
    </row>
    <row r="1211" spans="1:13" x14ac:dyDescent="0.25">
      <c r="A1211" s="242"/>
      <c r="B1211" s="242"/>
      <c r="C1211" s="242"/>
      <c r="D1211" s="242"/>
      <c r="E1211" s="242"/>
      <c r="F1211" s="242"/>
      <c r="G1211" s="242"/>
      <c r="H1211" s="242"/>
      <c r="I1211" s="242"/>
      <c r="J1211" s="242"/>
      <c r="K1211" s="242"/>
      <c r="L1211" s="242"/>
      <c r="M1211" s="242"/>
    </row>
    <row r="1212" spans="1:13" x14ac:dyDescent="0.25">
      <c r="A1212" s="242"/>
      <c r="B1212" s="242"/>
      <c r="C1212" s="242"/>
      <c r="D1212" s="242"/>
      <c r="E1212" s="242"/>
      <c r="F1212" s="242"/>
      <c r="G1212" s="242"/>
      <c r="H1212" s="242"/>
      <c r="I1212" s="242"/>
      <c r="J1212" s="242"/>
      <c r="K1212" s="242"/>
      <c r="L1212" s="242"/>
      <c r="M1212" s="242"/>
    </row>
    <row r="1213" spans="1:13" x14ac:dyDescent="0.25">
      <c r="A1213" s="242"/>
      <c r="B1213" s="242"/>
      <c r="C1213" s="242"/>
      <c r="D1213" s="242"/>
      <c r="E1213" s="242"/>
      <c r="F1213" s="242"/>
      <c r="G1213" s="242"/>
      <c r="H1213" s="242"/>
      <c r="I1213" s="242"/>
      <c r="J1213" s="242"/>
      <c r="K1213" s="242"/>
      <c r="L1213" s="242"/>
      <c r="M1213" s="242"/>
    </row>
    <row r="1214" spans="1:13" x14ac:dyDescent="0.25">
      <c r="A1214" s="242"/>
      <c r="B1214" s="242"/>
      <c r="C1214" s="242"/>
      <c r="D1214" s="242"/>
      <c r="E1214" s="242"/>
      <c r="F1214" s="242"/>
      <c r="G1214" s="242"/>
      <c r="H1214" s="242"/>
      <c r="I1214" s="242"/>
      <c r="J1214" s="242"/>
      <c r="K1214" s="242"/>
      <c r="L1214" s="242"/>
      <c r="M1214" s="242"/>
    </row>
    <row r="1215" spans="1:13" x14ac:dyDescent="0.25">
      <c r="A1215" s="242"/>
      <c r="B1215" s="242"/>
      <c r="C1215" s="242"/>
      <c r="D1215" s="242"/>
      <c r="E1215" s="242"/>
      <c r="F1215" s="242"/>
      <c r="G1215" s="242"/>
      <c r="H1215" s="242"/>
      <c r="I1215" s="242"/>
      <c r="J1215" s="242"/>
      <c r="K1215" s="242"/>
      <c r="L1215" s="242"/>
      <c r="M1215" s="242"/>
    </row>
    <row r="1216" spans="1:13" x14ac:dyDescent="0.25">
      <c r="A1216" s="242"/>
      <c r="B1216" s="242"/>
      <c r="C1216" s="242"/>
      <c r="D1216" s="242"/>
      <c r="E1216" s="242"/>
      <c r="F1216" s="242"/>
      <c r="G1216" s="242"/>
      <c r="H1216" s="242"/>
      <c r="I1216" s="242"/>
      <c r="J1216" s="242"/>
      <c r="K1216" s="242"/>
      <c r="L1216" s="242"/>
      <c r="M1216" s="242"/>
    </row>
    <row r="1217" spans="1:13" x14ac:dyDescent="0.25">
      <c r="A1217" s="242"/>
      <c r="B1217" s="242"/>
      <c r="C1217" s="242"/>
      <c r="D1217" s="242"/>
      <c r="E1217" s="242"/>
      <c r="F1217" s="242"/>
      <c r="G1217" s="242"/>
      <c r="H1217" s="242"/>
      <c r="I1217" s="242"/>
      <c r="J1217" s="242"/>
      <c r="K1217" s="242"/>
      <c r="L1217" s="242"/>
      <c r="M1217" s="242"/>
    </row>
    <row r="1218" spans="1:13" x14ac:dyDescent="0.25">
      <c r="A1218" s="242"/>
      <c r="B1218" s="242"/>
      <c r="C1218" s="242"/>
      <c r="D1218" s="242"/>
      <c r="E1218" s="242"/>
      <c r="F1218" s="242"/>
      <c r="G1218" s="242"/>
      <c r="H1218" s="242"/>
      <c r="I1218" s="242"/>
      <c r="J1218" s="242"/>
      <c r="K1218" s="242"/>
      <c r="L1218" s="242"/>
      <c r="M1218" s="242"/>
    </row>
    <row r="1219" spans="1:13" x14ac:dyDescent="0.25">
      <c r="A1219" s="242"/>
      <c r="B1219" s="242"/>
      <c r="C1219" s="242"/>
      <c r="D1219" s="242"/>
      <c r="E1219" s="242"/>
      <c r="F1219" s="242"/>
      <c r="G1219" s="242"/>
      <c r="H1219" s="242"/>
      <c r="I1219" s="242"/>
      <c r="J1219" s="242"/>
      <c r="K1219" s="242"/>
      <c r="L1219" s="242"/>
      <c r="M1219" s="242"/>
    </row>
    <row r="1220" spans="1:13" x14ac:dyDescent="0.25">
      <c r="A1220" s="242"/>
      <c r="B1220" s="242"/>
      <c r="C1220" s="242"/>
      <c r="D1220" s="242"/>
      <c r="E1220" s="242"/>
      <c r="F1220" s="242"/>
      <c r="G1220" s="242"/>
      <c r="H1220" s="242"/>
      <c r="I1220" s="242"/>
      <c r="J1220" s="242"/>
      <c r="K1220" s="242"/>
      <c r="L1220" s="242"/>
      <c r="M1220" s="242"/>
    </row>
    <row r="1221" spans="1:13" x14ac:dyDescent="0.25">
      <c r="A1221" s="242"/>
      <c r="B1221" s="242"/>
      <c r="C1221" s="242"/>
      <c r="D1221" s="242"/>
      <c r="E1221" s="242"/>
      <c r="F1221" s="242"/>
      <c r="G1221" s="242"/>
      <c r="H1221" s="242"/>
      <c r="I1221" s="242"/>
      <c r="J1221" s="242"/>
      <c r="K1221" s="242"/>
      <c r="L1221" s="242"/>
      <c r="M1221" s="242"/>
    </row>
    <row r="1222" spans="1:13" x14ac:dyDescent="0.25">
      <c r="A1222" s="242"/>
      <c r="B1222" s="242"/>
      <c r="C1222" s="242"/>
      <c r="D1222" s="242"/>
      <c r="E1222" s="242"/>
      <c r="F1222" s="242"/>
      <c r="G1222" s="242"/>
      <c r="H1222" s="242"/>
      <c r="I1222" s="242"/>
      <c r="J1222" s="242"/>
      <c r="K1222" s="242"/>
      <c r="L1222" s="242"/>
      <c r="M1222" s="242"/>
    </row>
    <row r="1223" spans="1:13" x14ac:dyDescent="0.25">
      <c r="A1223" s="242"/>
      <c r="B1223" s="242"/>
      <c r="C1223" s="242"/>
      <c r="D1223" s="242"/>
      <c r="E1223" s="242"/>
      <c r="F1223" s="242"/>
      <c r="G1223" s="242"/>
      <c r="H1223" s="242"/>
      <c r="I1223" s="242"/>
      <c r="J1223" s="242"/>
      <c r="K1223" s="242"/>
      <c r="L1223" s="242"/>
      <c r="M1223" s="242"/>
    </row>
    <row r="1224" spans="1:13" x14ac:dyDescent="0.25">
      <c r="A1224" s="242"/>
      <c r="B1224" s="242"/>
      <c r="C1224" s="242"/>
      <c r="D1224" s="242"/>
      <c r="E1224" s="242"/>
      <c r="F1224" s="242"/>
      <c r="G1224" s="242"/>
      <c r="H1224" s="242"/>
      <c r="I1224" s="242"/>
      <c r="J1224" s="242"/>
      <c r="K1224" s="242"/>
      <c r="L1224" s="242"/>
      <c r="M1224" s="242"/>
    </row>
    <row r="1225" spans="1:13" x14ac:dyDescent="0.25">
      <c r="A1225" s="242"/>
      <c r="B1225" s="242"/>
      <c r="C1225" s="242"/>
      <c r="D1225" s="242"/>
      <c r="E1225" s="242"/>
      <c r="F1225" s="242"/>
      <c r="G1225" s="242"/>
      <c r="H1225" s="242"/>
      <c r="I1225" s="242"/>
      <c r="J1225" s="242"/>
      <c r="K1225" s="242"/>
      <c r="L1225" s="242"/>
      <c r="M1225" s="242"/>
    </row>
    <row r="1226" spans="1:13" x14ac:dyDescent="0.25">
      <c r="A1226" s="242"/>
      <c r="B1226" s="242"/>
      <c r="C1226" s="242"/>
      <c r="D1226" s="242"/>
      <c r="E1226" s="242"/>
      <c r="F1226" s="242"/>
      <c r="G1226" s="242"/>
      <c r="H1226" s="242"/>
      <c r="I1226" s="242"/>
      <c r="J1226" s="242"/>
      <c r="K1226" s="242"/>
      <c r="L1226" s="242"/>
      <c r="M1226" s="242"/>
    </row>
    <row r="1227" spans="1:13" x14ac:dyDescent="0.25">
      <c r="A1227" s="242"/>
      <c r="B1227" s="242"/>
      <c r="C1227" s="242"/>
      <c r="D1227" s="242"/>
      <c r="E1227" s="242"/>
      <c r="F1227" s="242"/>
      <c r="G1227" s="242"/>
      <c r="H1227" s="242"/>
      <c r="I1227" s="242"/>
      <c r="J1227" s="242"/>
      <c r="K1227" s="242"/>
      <c r="L1227" s="242"/>
      <c r="M1227" s="242"/>
    </row>
    <row r="1228" spans="1:13" x14ac:dyDescent="0.25">
      <c r="A1228" s="242"/>
      <c r="B1228" s="242"/>
      <c r="C1228" s="242"/>
      <c r="D1228" s="242"/>
      <c r="E1228" s="242"/>
      <c r="F1228" s="242"/>
      <c r="G1228" s="242"/>
      <c r="H1228" s="242"/>
      <c r="I1228" s="242"/>
      <c r="J1228" s="242"/>
      <c r="K1228" s="242"/>
      <c r="L1228" s="242"/>
      <c r="M1228" s="242"/>
    </row>
    <row r="1229" spans="1:13" x14ac:dyDescent="0.25">
      <c r="A1229" s="242"/>
      <c r="B1229" s="242"/>
      <c r="C1229" s="242"/>
      <c r="D1229" s="242"/>
      <c r="E1229" s="242"/>
      <c r="F1229" s="242"/>
      <c r="G1229" s="242"/>
      <c r="H1229" s="242"/>
      <c r="I1229" s="242"/>
      <c r="J1229" s="242"/>
      <c r="K1229" s="242"/>
      <c r="L1229" s="242"/>
      <c r="M1229" s="242"/>
    </row>
    <row r="1230" spans="1:13" x14ac:dyDescent="0.25">
      <c r="A1230" s="242"/>
      <c r="B1230" s="242"/>
      <c r="C1230" s="242"/>
      <c r="D1230" s="242"/>
      <c r="E1230" s="242"/>
      <c r="F1230" s="242"/>
      <c r="G1230" s="242"/>
      <c r="H1230" s="242"/>
      <c r="I1230" s="242"/>
      <c r="J1230" s="242"/>
      <c r="K1230" s="242"/>
      <c r="L1230" s="242"/>
      <c r="M1230" s="242"/>
    </row>
    <row r="1231" spans="1:13" x14ac:dyDescent="0.25">
      <c r="A1231" s="242"/>
      <c r="B1231" s="242"/>
      <c r="C1231" s="242"/>
      <c r="D1231" s="242"/>
      <c r="E1231" s="242"/>
      <c r="F1231" s="242"/>
      <c r="G1231" s="242"/>
      <c r="H1231" s="242"/>
      <c r="I1231" s="242"/>
      <c r="J1231" s="242"/>
      <c r="K1231" s="242"/>
      <c r="L1231" s="242"/>
      <c r="M1231" s="242"/>
    </row>
    <row r="1232" spans="1:13" x14ac:dyDescent="0.25">
      <c r="A1232" s="242"/>
      <c r="B1232" s="242"/>
      <c r="C1232" s="242"/>
      <c r="D1232" s="242"/>
      <c r="E1232" s="242"/>
      <c r="F1232" s="242"/>
      <c r="G1232" s="242"/>
      <c r="H1232" s="242"/>
      <c r="I1232" s="242"/>
      <c r="J1232" s="242"/>
      <c r="K1232" s="242"/>
      <c r="L1232" s="242"/>
      <c r="M1232" s="242"/>
    </row>
    <row r="1233" spans="1:13" x14ac:dyDescent="0.25">
      <c r="A1233" s="242"/>
      <c r="B1233" s="242"/>
      <c r="C1233" s="242"/>
      <c r="D1233" s="242"/>
      <c r="E1233" s="242"/>
      <c r="F1233" s="242"/>
      <c r="G1233" s="242"/>
      <c r="H1233" s="242"/>
      <c r="I1233" s="242"/>
      <c r="J1233" s="242"/>
      <c r="K1233" s="242"/>
      <c r="L1233" s="242"/>
      <c r="M1233" s="242"/>
    </row>
    <row r="1234" spans="1:13" x14ac:dyDescent="0.25">
      <c r="A1234" s="242"/>
      <c r="B1234" s="242"/>
      <c r="C1234" s="242"/>
      <c r="D1234" s="242"/>
      <c r="E1234" s="242"/>
      <c r="F1234" s="242"/>
      <c r="G1234" s="242"/>
      <c r="H1234" s="242"/>
      <c r="I1234" s="242"/>
      <c r="J1234" s="242"/>
      <c r="K1234" s="242"/>
      <c r="L1234" s="242"/>
      <c r="M1234" s="242"/>
    </row>
    <row r="1235" spans="1:13" x14ac:dyDescent="0.25">
      <c r="A1235" s="242"/>
      <c r="B1235" s="242"/>
      <c r="C1235" s="242"/>
      <c r="D1235" s="242"/>
      <c r="E1235" s="242"/>
      <c r="F1235" s="242"/>
      <c r="G1235" s="242"/>
      <c r="H1235" s="242"/>
      <c r="I1235" s="242"/>
      <c r="J1235" s="242"/>
      <c r="K1235" s="242"/>
      <c r="L1235" s="242"/>
      <c r="M1235" s="242"/>
    </row>
    <row r="1236" spans="1:13" x14ac:dyDescent="0.25">
      <c r="A1236" s="242"/>
      <c r="B1236" s="242"/>
      <c r="C1236" s="242"/>
      <c r="D1236" s="242"/>
      <c r="E1236" s="242"/>
      <c r="F1236" s="242"/>
      <c r="G1236" s="242"/>
      <c r="H1236" s="242"/>
      <c r="I1236" s="242"/>
      <c r="J1236" s="242"/>
      <c r="K1236" s="242"/>
      <c r="L1236" s="242"/>
      <c r="M1236" s="242"/>
    </row>
    <row r="1237" spans="1:13" x14ac:dyDescent="0.25">
      <c r="A1237" s="242"/>
      <c r="B1237" s="242"/>
      <c r="C1237" s="242"/>
      <c r="D1237" s="242"/>
      <c r="E1237" s="242"/>
      <c r="F1237" s="242"/>
      <c r="G1237" s="242"/>
      <c r="H1237" s="242"/>
      <c r="I1237" s="242"/>
      <c r="J1237" s="242"/>
      <c r="K1237" s="242"/>
      <c r="L1237" s="242"/>
      <c r="M1237" s="242"/>
    </row>
    <row r="1238" spans="1:13" x14ac:dyDescent="0.25">
      <c r="A1238" s="242"/>
      <c r="B1238" s="242"/>
      <c r="C1238" s="242"/>
      <c r="D1238" s="242"/>
      <c r="E1238" s="242"/>
      <c r="F1238" s="242"/>
      <c r="G1238" s="242"/>
      <c r="H1238" s="242"/>
      <c r="I1238" s="242"/>
      <c r="J1238" s="242"/>
      <c r="K1238" s="242"/>
      <c r="L1238" s="242"/>
      <c r="M1238" s="242"/>
    </row>
    <row r="1239" spans="1:13" x14ac:dyDescent="0.25">
      <c r="A1239" s="242"/>
      <c r="B1239" s="242"/>
      <c r="C1239" s="242"/>
      <c r="D1239" s="242"/>
      <c r="E1239" s="242"/>
      <c r="F1239" s="242"/>
      <c r="G1239" s="242"/>
      <c r="H1239" s="242"/>
      <c r="I1239" s="242"/>
      <c r="J1239" s="242"/>
      <c r="K1239" s="242"/>
      <c r="L1239" s="242"/>
      <c r="M1239" s="242"/>
    </row>
    <row r="1240" spans="1:13" x14ac:dyDescent="0.25">
      <c r="A1240" s="242"/>
      <c r="B1240" s="242"/>
      <c r="C1240" s="242"/>
      <c r="D1240" s="242"/>
      <c r="E1240" s="242"/>
      <c r="F1240" s="242"/>
      <c r="G1240" s="242"/>
      <c r="H1240" s="242"/>
      <c r="I1240" s="242"/>
      <c r="J1240" s="242"/>
      <c r="K1240" s="242"/>
      <c r="L1240" s="242"/>
      <c r="M1240" s="242"/>
    </row>
    <row r="1241" spans="1:13" x14ac:dyDescent="0.25">
      <c r="A1241" s="242"/>
      <c r="B1241" s="242"/>
      <c r="C1241" s="242"/>
      <c r="D1241" s="242"/>
      <c r="E1241" s="242"/>
      <c r="F1241" s="242"/>
      <c r="G1241" s="242"/>
      <c r="H1241" s="242"/>
      <c r="I1241" s="242"/>
      <c r="J1241" s="242"/>
      <c r="K1241" s="242"/>
      <c r="L1241" s="242"/>
      <c r="M1241" s="242"/>
    </row>
    <row r="1242" spans="1:13" x14ac:dyDescent="0.25">
      <c r="A1242" s="242"/>
      <c r="B1242" s="242"/>
      <c r="C1242" s="242"/>
      <c r="D1242" s="242"/>
      <c r="E1242" s="242"/>
      <c r="F1242" s="242"/>
      <c r="G1242" s="242"/>
      <c r="H1242" s="242"/>
      <c r="I1242" s="242"/>
      <c r="J1242" s="242"/>
      <c r="K1242" s="242"/>
      <c r="L1242" s="242"/>
      <c r="M1242" s="242"/>
    </row>
    <row r="1243" spans="1:13" x14ac:dyDescent="0.25">
      <c r="A1243" s="242"/>
      <c r="B1243" s="242"/>
      <c r="C1243" s="242"/>
      <c r="D1243" s="242"/>
      <c r="E1243" s="242"/>
      <c r="F1243" s="242"/>
      <c r="G1243" s="242"/>
      <c r="H1243" s="242"/>
      <c r="I1243" s="242"/>
      <c r="J1243" s="242"/>
      <c r="K1243" s="242"/>
      <c r="L1243" s="242"/>
      <c r="M1243" s="242"/>
    </row>
    <row r="1244" spans="1:13" x14ac:dyDescent="0.25">
      <c r="A1244" s="242"/>
      <c r="B1244" s="242"/>
      <c r="C1244" s="242"/>
      <c r="D1244" s="242"/>
      <c r="E1244" s="242"/>
      <c r="F1244" s="242"/>
      <c r="G1244" s="242"/>
      <c r="H1244" s="242"/>
      <c r="I1244" s="242"/>
      <c r="J1244" s="242"/>
      <c r="K1244" s="242"/>
      <c r="L1244" s="242"/>
      <c r="M1244" s="242"/>
    </row>
    <row r="1245" spans="1:13" x14ac:dyDescent="0.25">
      <c r="A1245" s="242"/>
      <c r="B1245" s="242"/>
      <c r="C1245" s="242"/>
      <c r="D1245" s="242"/>
      <c r="E1245" s="242"/>
      <c r="F1245" s="242"/>
      <c r="G1245" s="242"/>
      <c r="H1245" s="242"/>
      <c r="I1245" s="242"/>
      <c r="J1245" s="242"/>
      <c r="K1245" s="242"/>
      <c r="L1245" s="242"/>
      <c r="M1245" s="242"/>
    </row>
    <row r="1246" spans="1:13" x14ac:dyDescent="0.25">
      <c r="A1246" s="242"/>
      <c r="B1246" s="242"/>
      <c r="C1246" s="242"/>
      <c r="D1246" s="242"/>
      <c r="E1246" s="242"/>
      <c r="F1246" s="242"/>
      <c r="G1246" s="242"/>
      <c r="H1246" s="242"/>
      <c r="I1246" s="242"/>
      <c r="J1246" s="242"/>
      <c r="K1246" s="242"/>
      <c r="L1246" s="242"/>
      <c r="M1246" s="242"/>
    </row>
    <row r="1247" spans="1:13" x14ac:dyDescent="0.25">
      <c r="A1247" s="242"/>
      <c r="B1247" s="242"/>
      <c r="C1247" s="242"/>
      <c r="D1247" s="242"/>
      <c r="E1247" s="242"/>
      <c r="F1247" s="242"/>
      <c r="G1247" s="242"/>
      <c r="H1247" s="242"/>
      <c r="I1247" s="242"/>
      <c r="J1247" s="242"/>
      <c r="K1247" s="242"/>
      <c r="L1247" s="242"/>
      <c r="M1247" s="242"/>
    </row>
    <row r="1248" spans="1:13" x14ac:dyDescent="0.25">
      <c r="A1248" s="242"/>
      <c r="B1248" s="242"/>
      <c r="C1248" s="242"/>
      <c r="D1248" s="242"/>
      <c r="E1248" s="242"/>
      <c r="F1248" s="242"/>
      <c r="G1248" s="242"/>
      <c r="H1248" s="242"/>
      <c r="I1248" s="242"/>
      <c r="J1248" s="242"/>
      <c r="K1248" s="242"/>
      <c r="L1248" s="242"/>
      <c r="M1248" s="242"/>
    </row>
    <row r="1249" spans="1:13" x14ac:dyDescent="0.25">
      <c r="A1249" s="242"/>
      <c r="B1249" s="242"/>
      <c r="C1249" s="242"/>
      <c r="D1249" s="242"/>
      <c r="E1249" s="242"/>
      <c r="F1249" s="242"/>
      <c r="G1249" s="242"/>
      <c r="H1249" s="242"/>
      <c r="I1249" s="242"/>
      <c r="J1249" s="242"/>
      <c r="K1249" s="242"/>
      <c r="L1249" s="242"/>
      <c r="M1249" s="242"/>
    </row>
    <row r="1250" spans="1:13" x14ac:dyDescent="0.25">
      <c r="A1250" s="242"/>
      <c r="B1250" s="242"/>
      <c r="C1250" s="242"/>
      <c r="D1250" s="242"/>
      <c r="E1250" s="242"/>
      <c r="F1250" s="242"/>
      <c r="G1250" s="242"/>
      <c r="H1250" s="242"/>
      <c r="I1250" s="242"/>
      <c r="J1250" s="242"/>
      <c r="K1250" s="242"/>
      <c r="L1250" s="242"/>
      <c r="M1250" s="242"/>
    </row>
    <row r="1251" spans="1:13" x14ac:dyDescent="0.25">
      <c r="A1251" s="242"/>
      <c r="B1251" s="242"/>
      <c r="C1251" s="242"/>
      <c r="D1251" s="242"/>
      <c r="E1251" s="242"/>
      <c r="F1251" s="242"/>
      <c r="G1251" s="242"/>
      <c r="H1251" s="242"/>
      <c r="I1251" s="242"/>
      <c r="J1251" s="242"/>
      <c r="K1251" s="242"/>
      <c r="L1251" s="242"/>
      <c r="M1251" s="242"/>
    </row>
    <row r="1252" spans="1:13" x14ac:dyDescent="0.25">
      <c r="A1252" s="242"/>
      <c r="B1252" s="242"/>
      <c r="C1252" s="242"/>
      <c r="D1252" s="242"/>
      <c r="E1252" s="242"/>
      <c r="F1252" s="242"/>
      <c r="G1252" s="242"/>
      <c r="H1252" s="242"/>
      <c r="I1252" s="242"/>
      <c r="J1252" s="242"/>
      <c r="K1252" s="242"/>
      <c r="L1252" s="242"/>
      <c r="M1252" s="242"/>
    </row>
    <row r="1253" spans="1:13" x14ac:dyDescent="0.25">
      <c r="A1253" s="242"/>
      <c r="B1253" s="242"/>
      <c r="C1253" s="242"/>
      <c r="D1253" s="242"/>
      <c r="E1253" s="242"/>
      <c r="F1253" s="242"/>
      <c r="G1253" s="242"/>
      <c r="H1253" s="242"/>
      <c r="I1253" s="242"/>
      <c r="J1253" s="242"/>
      <c r="K1253" s="242"/>
      <c r="L1253" s="242"/>
      <c r="M1253" s="242"/>
    </row>
    <row r="1254" spans="1:13" x14ac:dyDescent="0.25">
      <c r="A1254" s="242"/>
      <c r="B1254" s="242"/>
      <c r="C1254" s="242"/>
      <c r="D1254" s="242"/>
      <c r="E1254" s="242"/>
      <c r="F1254" s="242"/>
      <c r="G1254" s="242"/>
      <c r="H1254" s="242"/>
      <c r="I1254" s="242"/>
      <c r="J1254" s="242"/>
      <c r="K1254" s="242"/>
      <c r="L1254" s="242"/>
      <c r="M1254" s="242"/>
    </row>
    <row r="1255" spans="1:13" x14ac:dyDescent="0.25">
      <c r="A1255" s="242"/>
      <c r="B1255" s="242"/>
      <c r="C1255" s="242"/>
      <c r="D1255" s="242"/>
      <c r="E1255" s="242"/>
      <c r="F1255" s="242"/>
      <c r="G1255" s="242"/>
      <c r="H1255" s="242"/>
      <c r="I1255" s="242"/>
      <c r="J1255" s="242"/>
      <c r="K1255" s="242"/>
      <c r="L1255" s="242"/>
      <c r="M1255" s="242"/>
    </row>
    <row r="1256" spans="1:13" x14ac:dyDescent="0.25">
      <c r="A1256" s="242"/>
      <c r="B1256" s="242"/>
      <c r="C1256" s="242"/>
      <c r="D1256" s="242"/>
      <c r="E1256" s="242"/>
      <c r="F1256" s="242"/>
      <c r="G1256" s="242"/>
      <c r="H1256" s="242"/>
      <c r="I1256" s="242"/>
      <c r="J1256" s="242"/>
      <c r="K1256" s="242"/>
      <c r="L1256" s="242"/>
      <c r="M1256" s="242"/>
    </row>
    <row r="1257" spans="1:13" x14ac:dyDescent="0.25">
      <c r="A1257" s="242"/>
      <c r="B1257" s="242"/>
      <c r="C1257" s="242"/>
      <c r="D1257" s="242"/>
      <c r="E1257" s="242"/>
      <c r="F1257" s="242"/>
      <c r="G1257" s="242"/>
      <c r="H1257" s="242"/>
      <c r="I1257" s="242"/>
      <c r="J1257" s="242"/>
      <c r="K1257" s="242"/>
      <c r="L1257" s="242"/>
      <c r="M1257" s="242"/>
    </row>
    <row r="1258" spans="1:13" x14ac:dyDescent="0.25">
      <c r="A1258" s="242"/>
      <c r="B1258" s="242"/>
      <c r="C1258" s="242"/>
      <c r="D1258" s="242"/>
      <c r="E1258" s="242"/>
      <c r="F1258" s="242"/>
      <c r="G1258" s="242"/>
      <c r="H1258" s="242"/>
      <c r="I1258" s="242"/>
      <c r="J1258" s="242"/>
      <c r="K1258" s="242"/>
      <c r="L1258" s="242"/>
      <c r="M1258" s="242"/>
    </row>
    <row r="1259" spans="1:13" x14ac:dyDescent="0.25">
      <c r="A1259" s="242"/>
      <c r="B1259" s="242"/>
      <c r="C1259" s="242"/>
      <c r="D1259" s="242"/>
      <c r="E1259" s="242"/>
      <c r="F1259" s="242"/>
      <c r="G1259" s="242"/>
      <c r="H1259" s="242"/>
      <c r="I1259" s="242"/>
      <c r="J1259" s="242"/>
      <c r="K1259" s="242"/>
      <c r="L1259" s="242"/>
      <c r="M1259" s="242"/>
    </row>
    <row r="1260" spans="1:13" x14ac:dyDescent="0.25">
      <c r="A1260" s="242"/>
      <c r="B1260" s="242"/>
      <c r="C1260" s="242"/>
      <c r="D1260" s="242"/>
      <c r="E1260" s="242"/>
      <c r="F1260" s="242"/>
      <c r="G1260" s="242"/>
      <c r="H1260" s="242"/>
      <c r="I1260" s="242"/>
      <c r="J1260" s="242"/>
      <c r="K1260" s="242"/>
      <c r="L1260" s="242"/>
      <c r="M1260" s="242"/>
    </row>
    <row r="1261" spans="1:13" x14ac:dyDescent="0.25">
      <c r="A1261" s="242"/>
      <c r="B1261" s="242"/>
      <c r="C1261" s="242"/>
      <c r="D1261" s="242"/>
      <c r="E1261" s="242"/>
      <c r="F1261" s="242"/>
      <c r="G1261" s="242"/>
      <c r="H1261" s="242"/>
      <c r="I1261" s="242"/>
      <c r="J1261" s="242"/>
      <c r="K1261" s="242"/>
      <c r="L1261" s="242"/>
      <c r="M1261" s="242"/>
    </row>
    <row r="1262" spans="1:13" x14ac:dyDescent="0.25">
      <c r="A1262" s="242"/>
      <c r="B1262" s="242"/>
      <c r="C1262" s="242"/>
      <c r="D1262" s="242"/>
      <c r="E1262" s="242"/>
      <c r="F1262" s="242"/>
      <c r="G1262" s="242"/>
      <c r="H1262" s="242"/>
      <c r="I1262" s="242"/>
      <c r="J1262" s="242"/>
      <c r="K1262" s="242"/>
      <c r="L1262" s="242"/>
      <c r="M1262" s="242"/>
    </row>
    <row r="1263" spans="1:13" x14ac:dyDescent="0.25">
      <c r="A1263" s="242"/>
      <c r="B1263" s="242"/>
      <c r="C1263" s="242"/>
      <c r="D1263" s="242"/>
      <c r="E1263" s="242"/>
      <c r="F1263" s="242"/>
      <c r="G1263" s="242"/>
      <c r="H1263" s="242"/>
      <c r="I1263" s="242"/>
      <c r="J1263" s="242"/>
      <c r="K1263" s="242"/>
      <c r="L1263" s="242"/>
      <c r="M1263" s="242"/>
    </row>
    <row r="1264" spans="1:13" x14ac:dyDescent="0.25">
      <c r="A1264" s="242"/>
      <c r="B1264" s="242"/>
      <c r="C1264" s="242"/>
      <c r="D1264" s="242"/>
      <c r="E1264" s="242"/>
      <c r="F1264" s="242"/>
      <c r="G1264" s="242"/>
      <c r="H1264" s="242"/>
      <c r="I1264" s="242"/>
      <c r="J1264" s="242"/>
      <c r="K1264" s="242"/>
      <c r="L1264" s="242"/>
      <c r="M1264" s="242"/>
    </row>
    <row r="1265" spans="1:13" x14ac:dyDescent="0.25">
      <c r="A1265" s="242"/>
      <c r="B1265" s="242"/>
      <c r="C1265" s="242"/>
      <c r="D1265" s="242"/>
      <c r="E1265" s="242"/>
      <c r="F1265" s="242"/>
      <c r="G1265" s="242"/>
      <c r="H1265" s="242"/>
      <c r="I1265" s="242"/>
      <c r="J1265" s="242"/>
      <c r="K1265" s="242"/>
      <c r="L1265" s="242"/>
      <c r="M1265" s="242"/>
    </row>
    <row r="1266" spans="1:13" x14ac:dyDescent="0.25">
      <c r="A1266" s="242"/>
      <c r="B1266" s="242"/>
      <c r="C1266" s="242"/>
      <c r="D1266" s="242"/>
      <c r="E1266" s="242"/>
      <c r="F1266" s="242"/>
      <c r="G1266" s="242"/>
      <c r="H1266" s="242"/>
      <c r="I1266" s="242"/>
      <c r="J1266" s="242"/>
      <c r="K1266" s="242"/>
      <c r="L1266" s="242"/>
      <c r="M1266" s="242"/>
    </row>
    <row r="1267" spans="1:13" x14ac:dyDescent="0.25">
      <c r="A1267" s="242"/>
      <c r="B1267" s="242"/>
      <c r="C1267" s="242"/>
      <c r="D1267" s="242"/>
      <c r="E1267" s="242"/>
      <c r="F1267" s="242"/>
      <c r="G1267" s="242"/>
      <c r="H1267" s="242"/>
      <c r="I1267" s="242"/>
      <c r="J1267" s="242"/>
      <c r="K1267" s="242"/>
      <c r="L1267" s="242"/>
      <c r="M1267" s="242"/>
    </row>
    <row r="1268" spans="1:13" x14ac:dyDescent="0.25">
      <c r="A1268" s="242"/>
      <c r="B1268" s="242"/>
      <c r="C1268" s="242"/>
      <c r="D1268" s="242"/>
      <c r="E1268" s="242"/>
      <c r="F1268" s="242"/>
      <c r="G1268" s="242"/>
      <c r="H1268" s="242"/>
      <c r="I1268" s="242"/>
      <c r="J1268" s="242"/>
      <c r="K1268" s="242"/>
      <c r="L1268" s="242"/>
      <c r="M1268" s="242"/>
    </row>
    <row r="1269" spans="1:13" x14ac:dyDescent="0.25">
      <c r="A1269" s="242"/>
      <c r="B1269" s="242"/>
      <c r="C1269" s="242"/>
      <c r="D1269" s="242"/>
      <c r="E1269" s="242"/>
      <c r="F1269" s="242"/>
      <c r="G1269" s="242"/>
      <c r="H1269" s="242"/>
      <c r="I1269" s="242"/>
      <c r="J1269" s="242"/>
      <c r="K1269" s="242"/>
      <c r="L1269" s="242"/>
      <c r="M1269" s="242"/>
    </row>
    <row r="1270" spans="1:13" x14ac:dyDescent="0.25">
      <c r="A1270" s="242"/>
      <c r="B1270" s="242"/>
      <c r="C1270" s="242"/>
      <c r="D1270" s="242"/>
      <c r="E1270" s="242"/>
      <c r="F1270" s="242"/>
      <c r="G1270" s="242"/>
      <c r="H1270" s="242"/>
      <c r="I1270" s="242"/>
      <c r="J1270" s="242"/>
      <c r="K1270" s="242"/>
      <c r="L1270" s="242"/>
      <c r="M1270" s="242"/>
    </row>
    <row r="1271" spans="1:13" x14ac:dyDescent="0.25">
      <c r="A1271" s="242"/>
      <c r="B1271" s="242"/>
      <c r="C1271" s="242"/>
      <c r="D1271" s="242"/>
      <c r="E1271" s="242"/>
      <c r="F1271" s="242"/>
      <c r="G1271" s="242"/>
      <c r="H1271" s="242"/>
      <c r="I1271" s="242"/>
      <c r="J1271" s="242"/>
      <c r="K1271" s="242"/>
      <c r="L1271" s="242"/>
      <c r="M1271" s="242"/>
    </row>
    <row r="1272" spans="1:13" x14ac:dyDescent="0.25">
      <c r="A1272" s="242"/>
      <c r="B1272" s="242"/>
      <c r="C1272" s="242"/>
      <c r="D1272" s="242"/>
      <c r="E1272" s="242"/>
      <c r="F1272" s="242"/>
      <c r="G1272" s="242"/>
      <c r="H1272" s="242"/>
      <c r="I1272" s="242"/>
      <c r="J1272" s="242"/>
      <c r="K1272" s="242"/>
      <c r="L1272" s="242"/>
      <c r="M1272" s="242"/>
    </row>
    <row r="1273" spans="1:13" x14ac:dyDescent="0.25">
      <c r="A1273" s="242"/>
      <c r="B1273" s="242"/>
      <c r="C1273" s="242"/>
      <c r="D1273" s="242"/>
      <c r="E1273" s="242"/>
      <c r="F1273" s="242"/>
      <c r="G1273" s="242"/>
      <c r="H1273" s="242"/>
      <c r="I1273" s="242"/>
      <c r="J1273" s="242"/>
      <c r="K1273" s="242"/>
      <c r="L1273" s="242"/>
      <c r="M1273" s="242"/>
    </row>
    <row r="1274" spans="1:13" x14ac:dyDescent="0.25">
      <c r="A1274" s="242"/>
      <c r="B1274" s="242"/>
      <c r="C1274" s="242"/>
      <c r="D1274" s="242"/>
      <c r="E1274" s="242"/>
      <c r="F1274" s="242"/>
      <c r="G1274" s="242"/>
      <c r="H1274" s="242"/>
      <c r="I1274" s="242"/>
      <c r="J1274" s="242"/>
      <c r="K1274" s="242"/>
      <c r="L1274" s="242"/>
      <c r="M1274" s="242"/>
    </row>
    <row r="1275" spans="1:13" x14ac:dyDescent="0.25">
      <c r="A1275" s="242"/>
      <c r="B1275" s="242"/>
      <c r="C1275" s="242"/>
      <c r="D1275" s="242"/>
      <c r="E1275" s="242"/>
      <c r="F1275" s="242"/>
      <c r="G1275" s="242"/>
      <c r="H1275" s="242"/>
      <c r="I1275" s="242"/>
      <c r="J1275" s="242"/>
      <c r="K1275" s="242"/>
      <c r="L1275" s="242"/>
      <c r="M1275" s="242"/>
    </row>
    <row r="1276" spans="1:13" x14ac:dyDescent="0.25">
      <c r="A1276" s="242"/>
      <c r="B1276" s="242"/>
      <c r="C1276" s="242"/>
      <c r="D1276" s="242"/>
      <c r="E1276" s="242"/>
      <c r="F1276" s="242"/>
      <c r="G1276" s="242"/>
      <c r="H1276" s="242"/>
      <c r="I1276" s="242"/>
      <c r="J1276" s="242"/>
      <c r="K1276" s="242"/>
      <c r="L1276" s="242"/>
      <c r="M1276" s="242"/>
    </row>
    <row r="1277" spans="1:13" x14ac:dyDescent="0.25">
      <c r="A1277" s="242"/>
      <c r="B1277" s="242"/>
      <c r="C1277" s="242"/>
      <c r="D1277" s="242"/>
      <c r="E1277" s="242"/>
      <c r="F1277" s="242"/>
      <c r="G1277" s="242"/>
      <c r="H1277" s="242"/>
      <c r="I1277" s="242"/>
      <c r="J1277" s="242"/>
      <c r="K1277" s="242"/>
      <c r="L1277" s="242"/>
      <c r="M1277" s="242"/>
    </row>
    <row r="1278" spans="1:13" x14ac:dyDescent="0.25">
      <c r="A1278" s="242"/>
      <c r="B1278" s="242"/>
      <c r="C1278" s="242"/>
      <c r="D1278" s="242"/>
      <c r="E1278" s="242"/>
      <c r="F1278" s="242"/>
      <c r="G1278" s="242"/>
      <c r="H1278" s="242"/>
      <c r="I1278" s="242"/>
      <c r="J1278" s="242"/>
      <c r="K1278" s="242"/>
      <c r="L1278" s="242"/>
      <c r="M1278" s="242"/>
    </row>
    <row r="1279" spans="1:13" x14ac:dyDescent="0.25">
      <c r="A1279" s="242"/>
      <c r="B1279" s="242"/>
      <c r="C1279" s="242"/>
      <c r="D1279" s="242"/>
      <c r="E1279" s="242"/>
      <c r="F1279" s="242"/>
      <c r="G1279" s="242"/>
      <c r="H1279" s="242"/>
      <c r="I1279" s="242"/>
      <c r="J1279" s="242"/>
      <c r="K1279" s="242"/>
      <c r="L1279" s="242"/>
      <c r="M1279" s="242"/>
    </row>
    <row r="1280" spans="1:13" x14ac:dyDescent="0.25">
      <c r="A1280" s="242"/>
      <c r="B1280" s="242"/>
      <c r="C1280" s="242"/>
      <c r="D1280" s="242"/>
      <c r="E1280" s="242"/>
      <c r="F1280" s="242"/>
      <c r="G1280" s="242"/>
      <c r="H1280" s="242"/>
      <c r="I1280" s="242"/>
      <c r="J1280" s="242"/>
      <c r="K1280" s="242"/>
      <c r="L1280" s="242"/>
      <c r="M1280" s="242"/>
    </row>
    <row r="1281" spans="1:13" x14ac:dyDescent="0.25">
      <c r="A1281" s="242"/>
      <c r="B1281" s="242"/>
      <c r="C1281" s="242"/>
      <c r="D1281" s="242"/>
      <c r="E1281" s="242"/>
      <c r="F1281" s="242"/>
      <c r="G1281" s="242"/>
      <c r="H1281" s="242"/>
      <c r="I1281" s="242"/>
      <c r="J1281" s="242"/>
      <c r="K1281" s="242"/>
      <c r="L1281" s="242"/>
      <c r="M1281" s="242"/>
    </row>
    <row r="1282" spans="1:13" x14ac:dyDescent="0.25">
      <c r="A1282" s="242"/>
      <c r="B1282" s="242"/>
      <c r="C1282" s="242"/>
      <c r="D1282" s="242"/>
      <c r="E1282" s="242"/>
      <c r="F1282" s="242"/>
      <c r="G1282" s="242"/>
      <c r="H1282" s="242"/>
      <c r="I1282" s="242"/>
      <c r="J1282" s="242"/>
      <c r="K1282" s="242"/>
      <c r="L1282" s="242"/>
      <c r="M1282" s="242"/>
    </row>
    <row r="1283" spans="1:13" x14ac:dyDescent="0.25">
      <c r="A1283" s="242"/>
      <c r="B1283" s="242"/>
      <c r="C1283" s="242"/>
      <c r="D1283" s="242"/>
      <c r="E1283" s="242"/>
      <c r="F1283" s="242"/>
      <c r="G1283" s="242"/>
      <c r="H1283" s="242"/>
      <c r="I1283" s="242"/>
      <c r="J1283" s="242"/>
      <c r="K1283" s="242"/>
      <c r="L1283" s="242"/>
      <c r="M1283" s="242"/>
    </row>
    <row r="1284" spans="1:13" x14ac:dyDescent="0.25">
      <c r="A1284" s="242"/>
      <c r="B1284" s="242"/>
      <c r="C1284" s="242"/>
      <c r="D1284" s="242"/>
      <c r="E1284" s="242"/>
      <c r="F1284" s="242"/>
      <c r="G1284" s="242"/>
      <c r="H1284" s="242"/>
      <c r="I1284" s="242"/>
      <c r="J1284" s="242"/>
      <c r="K1284" s="242"/>
      <c r="L1284" s="242"/>
      <c r="M1284" s="242"/>
    </row>
    <row r="1285" spans="1:13" x14ac:dyDescent="0.25">
      <c r="A1285" s="242"/>
      <c r="B1285" s="242"/>
      <c r="C1285" s="242"/>
      <c r="D1285" s="242"/>
      <c r="E1285" s="242"/>
      <c r="F1285" s="242"/>
      <c r="G1285" s="242"/>
      <c r="H1285" s="242"/>
      <c r="I1285" s="242"/>
      <c r="J1285" s="242"/>
      <c r="K1285" s="242"/>
      <c r="L1285" s="242"/>
      <c r="M1285" s="242"/>
    </row>
    <row r="1286" spans="1:13" x14ac:dyDescent="0.25">
      <c r="A1286" s="242"/>
      <c r="B1286" s="242"/>
      <c r="C1286" s="242"/>
      <c r="D1286" s="242"/>
      <c r="E1286" s="242"/>
      <c r="F1286" s="242"/>
      <c r="G1286" s="242"/>
      <c r="H1286" s="242"/>
      <c r="I1286" s="242"/>
      <c r="J1286" s="242"/>
      <c r="K1286" s="242"/>
      <c r="L1286" s="242"/>
      <c r="M1286" s="242"/>
    </row>
    <row r="1287" spans="1:13" x14ac:dyDescent="0.25">
      <c r="A1287" s="242"/>
      <c r="B1287" s="242"/>
      <c r="C1287" s="242"/>
      <c r="D1287" s="242"/>
      <c r="E1287" s="242"/>
      <c r="F1287" s="242"/>
      <c r="G1287" s="242"/>
      <c r="H1287" s="242"/>
      <c r="I1287" s="242"/>
      <c r="J1287" s="242"/>
      <c r="K1287" s="242"/>
      <c r="L1287" s="242"/>
      <c r="M1287" s="242"/>
    </row>
    <row r="1288" spans="1:13" x14ac:dyDescent="0.25">
      <c r="A1288" s="242"/>
      <c r="B1288" s="242"/>
      <c r="C1288" s="242"/>
      <c r="D1288" s="242"/>
      <c r="E1288" s="242"/>
      <c r="F1288" s="242"/>
      <c r="G1288" s="242"/>
      <c r="H1288" s="242"/>
      <c r="I1288" s="242"/>
      <c r="J1288" s="242"/>
      <c r="K1288" s="242"/>
      <c r="L1288" s="242"/>
      <c r="M1288" s="242"/>
    </row>
    <row r="1289" spans="1:13" x14ac:dyDescent="0.25">
      <c r="A1289" s="242"/>
      <c r="B1289" s="242"/>
      <c r="C1289" s="242"/>
      <c r="D1289" s="242"/>
      <c r="E1289" s="242"/>
      <c r="F1289" s="242"/>
      <c r="G1289" s="242"/>
      <c r="H1289" s="242"/>
      <c r="I1289" s="242"/>
      <c r="J1289" s="242"/>
      <c r="K1289" s="242"/>
      <c r="L1289" s="242"/>
      <c r="M1289" s="242"/>
    </row>
    <row r="1290" spans="1:13" x14ac:dyDescent="0.25">
      <c r="A1290" s="242"/>
      <c r="B1290" s="242"/>
      <c r="C1290" s="242"/>
      <c r="D1290" s="242"/>
      <c r="E1290" s="242"/>
      <c r="F1290" s="242"/>
      <c r="G1290" s="242"/>
      <c r="H1290" s="242"/>
      <c r="I1290" s="242"/>
      <c r="J1290" s="242"/>
      <c r="K1290" s="242"/>
      <c r="L1290" s="242"/>
      <c r="M1290" s="242"/>
    </row>
    <row r="1291" spans="1:13" x14ac:dyDescent="0.25">
      <c r="A1291" s="242"/>
      <c r="B1291" s="242"/>
      <c r="C1291" s="242"/>
      <c r="D1291" s="242"/>
      <c r="E1291" s="242"/>
      <c r="F1291" s="242"/>
      <c r="G1291" s="242"/>
      <c r="H1291" s="242"/>
      <c r="I1291" s="242"/>
      <c r="J1291" s="242"/>
      <c r="K1291" s="242"/>
      <c r="L1291" s="242"/>
      <c r="M1291" s="242"/>
    </row>
    <row r="1292" spans="1:13" x14ac:dyDescent="0.25">
      <c r="A1292" s="242"/>
      <c r="B1292" s="242"/>
      <c r="C1292" s="242"/>
      <c r="D1292" s="242"/>
      <c r="E1292" s="242"/>
      <c r="F1292" s="242"/>
      <c r="G1292" s="242"/>
      <c r="H1292" s="242"/>
      <c r="I1292" s="242"/>
      <c r="J1292" s="242"/>
      <c r="K1292" s="242"/>
      <c r="L1292" s="242"/>
      <c r="M1292" s="242"/>
    </row>
    <row r="1293" spans="1:13" x14ac:dyDescent="0.25">
      <c r="A1293" s="242"/>
      <c r="B1293" s="242"/>
      <c r="C1293" s="242"/>
      <c r="D1293" s="242"/>
      <c r="E1293" s="242"/>
      <c r="F1293" s="242"/>
      <c r="G1293" s="242"/>
      <c r="H1293" s="242"/>
      <c r="I1293" s="242"/>
      <c r="J1293" s="242"/>
      <c r="K1293" s="242"/>
      <c r="L1293" s="242"/>
      <c r="M1293" s="242"/>
    </row>
    <row r="1294" spans="1:13" x14ac:dyDescent="0.25">
      <c r="A1294" s="242"/>
      <c r="B1294" s="242"/>
      <c r="C1294" s="242"/>
      <c r="D1294" s="242"/>
      <c r="E1294" s="242"/>
      <c r="F1294" s="242"/>
      <c r="G1294" s="242"/>
      <c r="H1294" s="242"/>
      <c r="I1294" s="242"/>
      <c r="J1294" s="242"/>
      <c r="K1294" s="242"/>
      <c r="L1294" s="242"/>
      <c r="M1294" s="242"/>
    </row>
    <row r="1295" spans="1:13" x14ac:dyDescent="0.25">
      <c r="A1295" s="242"/>
      <c r="B1295" s="242"/>
      <c r="C1295" s="242"/>
      <c r="D1295" s="242"/>
      <c r="E1295" s="242"/>
      <c r="F1295" s="242"/>
      <c r="G1295" s="242"/>
      <c r="H1295" s="242"/>
      <c r="I1295" s="242"/>
      <c r="J1295" s="242"/>
      <c r="K1295" s="242"/>
      <c r="L1295" s="242"/>
      <c r="M1295" s="242"/>
    </row>
    <row r="1296" spans="1:13" x14ac:dyDescent="0.25">
      <c r="A1296" s="242"/>
      <c r="B1296" s="242"/>
      <c r="C1296" s="242"/>
      <c r="D1296" s="242"/>
      <c r="E1296" s="242"/>
      <c r="F1296" s="242"/>
      <c r="G1296" s="242"/>
      <c r="H1296" s="242"/>
      <c r="I1296" s="242"/>
      <c r="J1296" s="242"/>
      <c r="K1296" s="242"/>
      <c r="L1296" s="242"/>
      <c r="M1296" s="242"/>
    </row>
    <row r="1297" spans="1:13" x14ac:dyDescent="0.25">
      <c r="A1297" s="242"/>
      <c r="B1297" s="242"/>
      <c r="C1297" s="242"/>
      <c r="D1297" s="242"/>
      <c r="E1297" s="242"/>
      <c r="F1297" s="242"/>
      <c r="G1297" s="242"/>
      <c r="H1297" s="242"/>
      <c r="I1297" s="242"/>
      <c r="J1297" s="242"/>
      <c r="K1297" s="242"/>
      <c r="L1297" s="242"/>
      <c r="M1297" s="242"/>
    </row>
    <row r="1298" spans="1:13" x14ac:dyDescent="0.25">
      <c r="A1298" s="242"/>
      <c r="B1298" s="242"/>
      <c r="C1298" s="242"/>
      <c r="D1298" s="242"/>
      <c r="E1298" s="242"/>
      <c r="F1298" s="242"/>
      <c r="G1298" s="242"/>
      <c r="H1298" s="242"/>
      <c r="I1298" s="242"/>
      <c r="J1298" s="242"/>
      <c r="K1298" s="242"/>
      <c r="L1298" s="242"/>
      <c r="M1298" s="242"/>
    </row>
    <row r="1299" spans="1:13" x14ac:dyDescent="0.25">
      <c r="A1299" s="242"/>
      <c r="B1299" s="242"/>
      <c r="C1299" s="242"/>
      <c r="D1299" s="242"/>
      <c r="E1299" s="242"/>
      <c r="F1299" s="242"/>
      <c r="G1299" s="242"/>
      <c r="H1299" s="242"/>
      <c r="I1299" s="242"/>
      <c r="J1299" s="242"/>
      <c r="K1299" s="242"/>
      <c r="L1299" s="242"/>
      <c r="M1299" s="242"/>
    </row>
    <row r="1300" spans="1:13" x14ac:dyDescent="0.25">
      <c r="A1300" s="242"/>
      <c r="B1300" s="242"/>
      <c r="C1300" s="242"/>
      <c r="D1300" s="242"/>
      <c r="E1300" s="242"/>
      <c r="F1300" s="242"/>
      <c r="G1300" s="242"/>
      <c r="H1300" s="242"/>
      <c r="I1300" s="242"/>
      <c r="J1300" s="242"/>
      <c r="K1300" s="242"/>
      <c r="L1300" s="242"/>
      <c r="M1300" s="242"/>
    </row>
    <row r="1301" spans="1:13" x14ac:dyDescent="0.25">
      <c r="A1301" s="242"/>
      <c r="B1301" s="242"/>
      <c r="C1301" s="242"/>
      <c r="D1301" s="242"/>
      <c r="E1301" s="242"/>
      <c r="F1301" s="242"/>
      <c r="G1301" s="242"/>
      <c r="H1301" s="242"/>
      <c r="I1301" s="242"/>
      <c r="J1301" s="242"/>
      <c r="K1301" s="242"/>
      <c r="L1301" s="242"/>
      <c r="M1301" s="242"/>
    </row>
    <row r="1302" spans="1:13" x14ac:dyDescent="0.25">
      <c r="A1302" s="242"/>
      <c r="B1302" s="242"/>
      <c r="C1302" s="242"/>
      <c r="D1302" s="242"/>
      <c r="E1302" s="242"/>
      <c r="F1302" s="242"/>
      <c r="G1302" s="242"/>
      <c r="H1302" s="242"/>
      <c r="I1302" s="242"/>
      <c r="J1302" s="242"/>
      <c r="K1302" s="242"/>
      <c r="L1302" s="242"/>
      <c r="M1302" s="242"/>
    </row>
    <row r="1303" spans="1:13" x14ac:dyDescent="0.25">
      <c r="A1303" s="242"/>
      <c r="B1303" s="242"/>
      <c r="C1303" s="242"/>
      <c r="D1303" s="242"/>
      <c r="E1303" s="242"/>
      <c r="F1303" s="242"/>
      <c r="G1303" s="242"/>
      <c r="H1303" s="242"/>
      <c r="I1303" s="242"/>
      <c r="J1303" s="242"/>
      <c r="K1303" s="242"/>
      <c r="L1303" s="242"/>
      <c r="M1303" s="242"/>
    </row>
    <row r="1304" spans="1:13" x14ac:dyDescent="0.25">
      <c r="A1304" s="242"/>
      <c r="B1304" s="242"/>
      <c r="C1304" s="242"/>
      <c r="D1304" s="242"/>
      <c r="E1304" s="242"/>
      <c r="F1304" s="242"/>
      <c r="G1304" s="242"/>
      <c r="H1304" s="242"/>
      <c r="I1304" s="242"/>
      <c r="J1304" s="242"/>
      <c r="K1304" s="242"/>
      <c r="L1304" s="242"/>
      <c r="M1304" s="242"/>
    </row>
    <row r="1305" spans="1:13" x14ac:dyDescent="0.25">
      <c r="A1305" s="242"/>
      <c r="B1305" s="242"/>
      <c r="C1305" s="242"/>
      <c r="D1305" s="242"/>
      <c r="E1305" s="242"/>
      <c r="F1305" s="242"/>
      <c r="G1305" s="242"/>
      <c r="H1305" s="242"/>
      <c r="I1305" s="242"/>
      <c r="J1305" s="242"/>
      <c r="K1305" s="242"/>
      <c r="L1305" s="242"/>
      <c r="M1305" s="242"/>
    </row>
    <row r="1306" spans="1:13" x14ac:dyDescent="0.25">
      <c r="A1306" s="242"/>
      <c r="B1306" s="242"/>
      <c r="C1306" s="242"/>
      <c r="D1306" s="242"/>
      <c r="E1306" s="242"/>
      <c r="F1306" s="242"/>
      <c r="G1306" s="242"/>
      <c r="H1306" s="242"/>
      <c r="I1306" s="242"/>
      <c r="J1306" s="242"/>
      <c r="K1306" s="242"/>
      <c r="L1306" s="242"/>
      <c r="M1306" s="242"/>
    </row>
    <row r="1307" spans="1:13" x14ac:dyDescent="0.25">
      <c r="A1307" s="242"/>
      <c r="B1307" s="242"/>
      <c r="C1307" s="242"/>
      <c r="D1307" s="242"/>
      <c r="E1307" s="242"/>
      <c r="F1307" s="242"/>
      <c r="G1307" s="242"/>
      <c r="H1307" s="242"/>
      <c r="I1307" s="242"/>
      <c r="J1307" s="242"/>
      <c r="K1307" s="242"/>
      <c r="L1307" s="242"/>
      <c r="M1307" s="242"/>
    </row>
    <row r="1308" spans="1:13" x14ac:dyDescent="0.25">
      <c r="A1308" s="242"/>
      <c r="B1308" s="242"/>
      <c r="C1308" s="242"/>
      <c r="D1308" s="242"/>
      <c r="E1308" s="242"/>
      <c r="F1308" s="242"/>
      <c r="G1308" s="242"/>
      <c r="H1308" s="242"/>
      <c r="I1308" s="242"/>
      <c r="J1308" s="242"/>
      <c r="K1308" s="242"/>
      <c r="L1308" s="242"/>
      <c r="M1308" s="242"/>
    </row>
    <row r="1309" spans="1:13" x14ac:dyDescent="0.25">
      <c r="A1309" s="242"/>
      <c r="B1309" s="242"/>
      <c r="C1309" s="242"/>
      <c r="D1309" s="242"/>
      <c r="E1309" s="242"/>
      <c r="F1309" s="242"/>
      <c r="G1309" s="242"/>
      <c r="H1309" s="242"/>
      <c r="I1309" s="242"/>
      <c r="J1309" s="242"/>
      <c r="K1309" s="242"/>
      <c r="L1309" s="242"/>
      <c r="M1309" s="242"/>
    </row>
    <row r="1310" spans="1:13" x14ac:dyDescent="0.25">
      <c r="A1310" s="242"/>
      <c r="B1310" s="242"/>
      <c r="C1310" s="242"/>
      <c r="D1310" s="242"/>
      <c r="E1310" s="242"/>
      <c r="F1310" s="242"/>
      <c r="G1310" s="242"/>
      <c r="H1310" s="242"/>
      <c r="I1310" s="242"/>
      <c r="J1310" s="242"/>
      <c r="K1310" s="242"/>
      <c r="L1310" s="242"/>
      <c r="M1310" s="242"/>
    </row>
    <row r="1311" spans="1:13" x14ac:dyDescent="0.25">
      <c r="A1311" s="242"/>
      <c r="B1311" s="242"/>
      <c r="C1311" s="242"/>
      <c r="D1311" s="242"/>
      <c r="E1311" s="242"/>
      <c r="F1311" s="242"/>
      <c r="G1311" s="242"/>
      <c r="H1311" s="242"/>
      <c r="I1311" s="242"/>
      <c r="J1311" s="242"/>
      <c r="K1311" s="242"/>
      <c r="L1311" s="242"/>
      <c r="M1311" s="242"/>
    </row>
    <row r="1312" spans="1:13" x14ac:dyDescent="0.25">
      <c r="A1312" s="242"/>
      <c r="B1312" s="242"/>
      <c r="C1312" s="242"/>
      <c r="D1312" s="242"/>
      <c r="E1312" s="242"/>
      <c r="F1312" s="242"/>
      <c r="G1312" s="242"/>
      <c r="H1312" s="242"/>
      <c r="I1312" s="242"/>
      <c r="J1312" s="242"/>
      <c r="K1312" s="242"/>
      <c r="L1312" s="242"/>
      <c r="M1312" s="242"/>
    </row>
    <row r="1313" spans="1:13" x14ac:dyDescent="0.25">
      <c r="A1313" s="242"/>
      <c r="B1313" s="242"/>
      <c r="C1313" s="242"/>
      <c r="D1313" s="242"/>
      <c r="E1313" s="242"/>
      <c r="F1313" s="242"/>
      <c r="G1313" s="242"/>
      <c r="H1313" s="242"/>
      <c r="I1313" s="242"/>
      <c r="J1313" s="242"/>
      <c r="K1313" s="242"/>
      <c r="L1313" s="242"/>
      <c r="M1313" s="242"/>
    </row>
    <row r="1314" spans="1:13" x14ac:dyDescent="0.25">
      <c r="A1314" s="242"/>
      <c r="B1314" s="242"/>
      <c r="C1314" s="242"/>
      <c r="D1314" s="242"/>
      <c r="E1314" s="242"/>
      <c r="F1314" s="242"/>
      <c r="G1314" s="242"/>
      <c r="H1314" s="242"/>
      <c r="I1314" s="242"/>
      <c r="J1314" s="242"/>
      <c r="K1314" s="242"/>
      <c r="L1314" s="242"/>
      <c r="M1314" s="242"/>
    </row>
    <row r="1315" spans="1:13" x14ac:dyDescent="0.25">
      <c r="A1315" s="242"/>
      <c r="B1315" s="242"/>
      <c r="C1315" s="242"/>
      <c r="D1315" s="242"/>
      <c r="E1315" s="242"/>
      <c r="F1315" s="242"/>
      <c r="G1315" s="242"/>
      <c r="H1315" s="242"/>
      <c r="I1315" s="242"/>
      <c r="J1315" s="242"/>
      <c r="K1315" s="242"/>
      <c r="L1315" s="242"/>
      <c r="M1315" s="242"/>
    </row>
    <row r="1316" spans="1:13" x14ac:dyDescent="0.25">
      <c r="A1316" s="242"/>
      <c r="B1316" s="242"/>
      <c r="C1316" s="242"/>
      <c r="D1316" s="242"/>
      <c r="E1316" s="242"/>
      <c r="F1316" s="242"/>
      <c r="G1316" s="242"/>
      <c r="H1316" s="242"/>
      <c r="I1316" s="242"/>
      <c r="J1316" s="242"/>
      <c r="K1316" s="242"/>
      <c r="L1316" s="242"/>
      <c r="M1316" s="242"/>
    </row>
    <row r="1317" spans="1:13" x14ac:dyDescent="0.25">
      <c r="A1317" s="242"/>
      <c r="B1317" s="242"/>
      <c r="C1317" s="242"/>
      <c r="D1317" s="242"/>
      <c r="E1317" s="242"/>
      <c r="F1317" s="242"/>
      <c r="G1317" s="242"/>
      <c r="H1317" s="242"/>
      <c r="I1317" s="242"/>
      <c r="J1317" s="242"/>
      <c r="K1317" s="242"/>
      <c r="L1317" s="242"/>
      <c r="M1317" s="242"/>
    </row>
    <row r="1318" spans="1:13" x14ac:dyDescent="0.25">
      <c r="A1318" s="242"/>
      <c r="B1318" s="242"/>
      <c r="C1318" s="242"/>
      <c r="D1318" s="242"/>
      <c r="E1318" s="242"/>
      <c r="F1318" s="242"/>
      <c r="G1318" s="242"/>
      <c r="H1318" s="242"/>
      <c r="I1318" s="242"/>
      <c r="J1318" s="242"/>
      <c r="K1318" s="242"/>
      <c r="L1318" s="242"/>
      <c r="M1318" s="242"/>
    </row>
    <row r="1319" spans="1:13" x14ac:dyDescent="0.25">
      <c r="A1319" s="242"/>
      <c r="B1319" s="242"/>
      <c r="C1319" s="242"/>
      <c r="D1319" s="242"/>
      <c r="E1319" s="242"/>
      <c r="F1319" s="242"/>
      <c r="G1319" s="242"/>
      <c r="H1319" s="242"/>
      <c r="I1319" s="242"/>
      <c r="J1319" s="242"/>
      <c r="K1319" s="242"/>
      <c r="L1319" s="242"/>
      <c r="M1319" s="242"/>
    </row>
    <row r="1320" spans="1:13" x14ac:dyDescent="0.25">
      <c r="A1320" s="242"/>
      <c r="B1320" s="242"/>
      <c r="C1320" s="242"/>
      <c r="D1320" s="242"/>
      <c r="E1320" s="242"/>
      <c r="F1320" s="242"/>
      <c r="G1320" s="242"/>
      <c r="H1320" s="242"/>
      <c r="I1320" s="242"/>
      <c r="J1320" s="242"/>
      <c r="K1320" s="242"/>
      <c r="L1320" s="242"/>
      <c r="M1320" s="242"/>
    </row>
    <row r="1321" spans="1:13" x14ac:dyDescent="0.25">
      <c r="A1321" s="242"/>
      <c r="B1321" s="242"/>
      <c r="C1321" s="242"/>
      <c r="D1321" s="242"/>
      <c r="E1321" s="242"/>
      <c r="F1321" s="242"/>
      <c r="G1321" s="242"/>
      <c r="H1321" s="242"/>
      <c r="I1321" s="242"/>
      <c r="J1321" s="242"/>
      <c r="K1321" s="242"/>
      <c r="L1321" s="242"/>
      <c r="M1321" s="242"/>
    </row>
    <row r="1322" spans="1:13" x14ac:dyDescent="0.25">
      <c r="A1322" s="242"/>
      <c r="B1322" s="242"/>
      <c r="C1322" s="242"/>
      <c r="D1322" s="242"/>
      <c r="E1322" s="242"/>
      <c r="F1322" s="242"/>
      <c r="G1322" s="242"/>
      <c r="H1322" s="242"/>
      <c r="I1322" s="242"/>
      <c r="J1322" s="242"/>
      <c r="K1322" s="242"/>
      <c r="L1322" s="242"/>
      <c r="M1322" s="242"/>
    </row>
    <row r="1323" spans="1:13" x14ac:dyDescent="0.25">
      <c r="A1323" s="242"/>
      <c r="B1323" s="242"/>
      <c r="C1323" s="242"/>
      <c r="D1323" s="242"/>
      <c r="E1323" s="242"/>
      <c r="F1323" s="242"/>
      <c r="G1323" s="242"/>
      <c r="H1323" s="242"/>
      <c r="I1323" s="242"/>
      <c r="J1323" s="242"/>
      <c r="K1323" s="242"/>
      <c r="L1323" s="242"/>
      <c r="M1323" s="242"/>
    </row>
    <row r="1324" spans="1:13" x14ac:dyDescent="0.25">
      <c r="A1324" s="242"/>
      <c r="B1324" s="242"/>
      <c r="C1324" s="242"/>
      <c r="D1324" s="242"/>
      <c r="E1324" s="242"/>
      <c r="F1324" s="242"/>
      <c r="G1324" s="242"/>
      <c r="H1324" s="242"/>
      <c r="I1324" s="242"/>
      <c r="J1324" s="242"/>
      <c r="K1324" s="242"/>
      <c r="L1324" s="242"/>
      <c r="M1324" s="242"/>
    </row>
    <row r="1325" spans="1:13" x14ac:dyDescent="0.25">
      <c r="A1325" s="242"/>
      <c r="B1325" s="242"/>
      <c r="C1325" s="242"/>
      <c r="D1325" s="242"/>
      <c r="E1325" s="242"/>
      <c r="F1325" s="242"/>
      <c r="G1325" s="242"/>
      <c r="H1325" s="242"/>
      <c r="I1325" s="242"/>
      <c r="J1325" s="242"/>
      <c r="K1325" s="242"/>
      <c r="L1325" s="242"/>
      <c r="M1325" s="242"/>
    </row>
    <row r="1326" spans="1:13" x14ac:dyDescent="0.25">
      <c r="A1326" s="242"/>
      <c r="B1326" s="242"/>
      <c r="C1326" s="242"/>
      <c r="D1326" s="242"/>
      <c r="E1326" s="242"/>
      <c r="F1326" s="242"/>
      <c r="G1326" s="242"/>
      <c r="H1326" s="242"/>
      <c r="I1326" s="242"/>
      <c r="J1326" s="242"/>
      <c r="K1326" s="242"/>
      <c r="L1326" s="242"/>
      <c r="M1326" s="242"/>
    </row>
    <row r="1327" spans="1:13" x14ac:dyDescent="0.25">
      <c r="A1327" s="242"/>
      <c r="B1327" s="242"/>
      <c r="C1327" s="242"/>
      <c r="D1327" s="242"/>
      <c r="E1327" s="242"/>
      <c r="F1327" s="242"/>
      <c r="G1327" s="242"/>
      <c r="H1327" s="242"/>
      <c r="I1327" s="242"/>
      <c r="J1327" s="242"/>
      <c r="K1327" s="242"/>
      <c r="L1327" s="242"/>
      <c r="M1327" s="242"/>
    </row>
    <row r="1328" spans="1:13" x14ac:dyDescent="0.25">
      <c r="A1328" s="242"/>
      <c r="B1328" s="242"/>
      <c r="C1328" s="242"/>
      <c r="D1328" s="242"/>
      <c r="E1328" s="242"/>
      <c r="F1328" s="242"/>
      <c r="G1328" s="242"/>
      <c r="H1328" s="242"/>
      <c r="I1328" s="242"/>
      <c r="J1328" s="242"/>
      <c r="K1328" s="242"/>
      <c r="L1328" s="242"/>
      <c r="M1328" s="242"/>
    </row>
    <row r="1329" spans="1:13" x14ac:dyDescent="0.25">
      <c r="A1329" s="242"/>
      <c r="B1329" s="242"/>
      <c r="C1329" s="242"/>
      <c r="D1329" s="242"/>
      <c r="E1329" s="242"/>
      <c r="F1329" s="242"/>
      <c r="G1329" s="242"/>
      <c r="H1329" s="242"/>
      <c r="I1329" s="242"/>
      <c r="J1329" s="242"/>
      <c r="K1329" s="242"/>
      <c r="L1329" s="242"/>
      <c r="M1329" s="242"/>
    </row>
    <row r="1330" spans="1:13" x14ac:dyDescent="0.25">
      <c r="A1330" s="242"/>
      <c r="B1330" s="242"/>
      <c r="C1330" s="242"/>
      <c r="D1330" s="242"/>
      <c r="E1330" s="242"/>
      <c r="F1330" s="242"/>
      <c r="G1330" s="242"/>
      <c r="H1330" s="242"/>
      <c r="I1330" s="242"/>
      <c r="J1330" s="242"/>
      <c r="K1330" s="242"/>
      <c r="L1330" s="242"/>
      <c r="M1330" s="242"/>
    </row>
    <row r="1331" spans="1:13" x14ac:dyDescent="0.25">
      <c r="A1331" s="242"/>
      <c r="B1331" s="242"/>
      <c r="C1331" s="242"/>
      <c r="D1331" s="242"/>
      <c r="E1331" s="242"/>
      <c r="F1331" s="242"/>
      <c r="G1331" s="242"/>
      <c r="H1331" s="242"/>
      <c r="I1331" s="242"/>
      <c r="J1331" s="242"/>
      <c r="K1331" s="242"/>
      <c r="L1331" s="242"/>
      <c r="M1331" s="242"/>
    </row>
    <row r="1332" spans="1:13" x14ac:dyDescent="0.25">
      <c r="A1332" s="242"/>
      <c r="B1332" s="242"/>
      <c r="C1332" s="242"/>
      <c r="D1332" s="242"/>
      <c r="E1332" s="242"/>
      <c r="F1332" s="242"/>
      <c r="G1332" s="242"/>
      <c r="H1332" s="242"/>
      <c r="I1332" s="242"/>
      <c r="J1332" s="242"/>
      <c r="K1332" s="242"/>
      <c r="L1332" s="242"/>
      <c r="M1332" s="242"/>
    </row>
    <row r="1333" spans="1:13" x14ac:dyDescent="0.25">
      <c r="A1333" s="242"/>
      <c r="B1333" s="242"/>
      <c r="C1333" s="242"/>
      <c r="D1333" s="242"/>
      <c r="E1333" s="242"/>
      <c r="F1333" s="242"/>
      <c r="G1333" s="242"/>
      <c r="H1333" s="242"/>
      <c r="I1333" s="242"/>
      <c r="J1333" s="242"/>
      <c r="K1333" s="242"/>
      <c r="L1333" s="242"/>
      <c r="M1333" s="242"/>
    </row>
    <row r="1334" spans="1:13" x14ac:dyDescent="0.25">
      <c r="A1334" s="242"/>
      <c r="B1334" s="242"/>
      <c r="C1334" s="242"/>
      <c r="D1334" s="242"/>
      <c r="E1334" s="242"/>
      <c r="F1334" s="242"/>
      <c r="G1334" s="242"/>
      <c r="H1334" s="242"/>
      <c r="I1334" s="242"/>
      <c r="J1334" s="242"/>
      <c r="K1334" s="242"/>
      <c r="L1334" s="242"/>
      <c r="M1334" s="242"/>
    </row>
    <row r="1335" spans="1:13" x14ac:dyDescent="0.25">
      <c r="A1335" s="242"/>
      <c r="B1335" s="242"/>
      <c r="C1335" s="242"/>
      <c r="D1335" s="242"/>
      <c r="E1335" s="242"/>
      <c r="F1335" s="242"/>
      <c r="G1335" s="242"/>
      <c r="H1335" s="242"/>
      <c r="I1335" s="242"/>
      <c r="J1335" s="242"/>
      <c r="K1335" s="242"/>
      <c r="L1335" s="242"/>
      <c r="M1335" s="242"/>
    </row>
    <row r="1336" spans="1:13" x14ac:dyDescent="0.25">
      <c r="A1336" s="242"/>
      <c r="B1336" s="242"/>
      <c r="C1336" s="242"/>
      <c r="D1336" s="242"/>
      <c r="E1336" s="242"/>
      <c r="F1336" s="242"/>
      <c r="G1336" s="242"/>
      <c r="H1336" s="242"/>
      <c r="I1336" s="242"/>
      <c r="J1336" s="242"/>
      <c r="K1336" s="242"/>
      <c r="L1336" s="242"/>
      <c r="M1336" s="242"/>
    </row>
    <row r="1337" spans="1:13" x14ac:dyDescent="0.25">
      <c r="A1337" s="242"/>
      <c r="B1337" s="242"/>
      <c r="C1337" s="242"/>
      <c r="D1337" s="242"/>
      <c r="E1337" s="242"/>
      <c r="F1337" s="242"/>
      <c r="G1337" s="242"/>
      <c r="H1337" s="242"/>
      <c r="I1337" s="242"/>
      <c r="J1337" s="242"/>
      <c r="K1337" s="242"/>
      <c r="L1337" s="242"/>
      <c r="M1337" s="242"/>
    </row>
    <row r="1338" spans="1:13" x14ac:dyDescent="0.25">
      <c r="A1338" s="242"/>
      <c r="B1338" s="242"/>
      <c r="C1338" s="242"/>
      <c r="D1338" s="242"/>
      <c r="E1338" s="242"/>
      <c r="F1338" s="242"/>
      <c r="G1338" s="242"/>
      <c r="H1338" s="242"/>
      <c r="I1338" s="242"/>
      <c r="J1338" s="242"/>
      <c r="K1338" s="242"/>
      <c r="L1338" s="242"/>
      <c r="M1338" s="242"/>
    </row>
    <row r="1339" spans="1:13" x14ac:dyDescent="0.25">
      <c r="A1339" s="242"/>
      <c r="B1339" s="242"/>
      <c r="C1339" s="242"/>
      <c r="D1339" s="242"/>
      <c r="E1339" s="242"/>
      <c r="F1339" s="242"/>
      <c r="G1339" s="242"/>
      <c r="H1339" s="242"/>
      <c r="I1339" s="242"/>
      <c r="J1339" s="242"/>
      <c r="K1339" s="242"/>
      <c r="L1339" s="242"/>
      <c r="M1339" s="242"/>
    </row>
    <row r="1340" spans="1:13" x14ac:dyDescent="0.25">
      <c r="A1340" s="242"/>
      <c r="B1340" s="242"/>
      <c r="C1340" s="242"/>
      <c r="D1340" s="242"/>
      <c r="E1340" s="242"/>
      <c r="F1340" s="242"/>
      <c r="G1340" s="242"/>
      <c r="H1340" s="242"/>
      <c r="I1340" s="242"/>
      <c r="J1340" s="242"/>
      <c r="K1340" s="242"/>
      <c r="L1340" s="242"/>
      <c r="M1340" s="242"/>
    </row>
    <row r="1341" spans="1:13" x14ac:dyDescent="0.25">
      <c r="A1341" s="242"/>
      <c r="B1341" s="242"/>
      <c r="C1341" s="242"/>
      <c r="D1341" s="242"/>
      <c r="E1341" s="242"/>
      <c r="F1341" s="242"/>
      <c r="G1341" s="242"/>
      <c r="H1341" s="242"/>
      <c r="I1341" s="242"/>
      <c r="J1341" s="242"/>
      <c r="K1341" s="242"/>
      <c r="L1341" s="242"/>
      <c r="M1341" s="242"/>
    </row>
    <row r="1342" spans="1:13" x14ac:dyDescent="0.25">
      <c r="A1342" s="242"/>
      <c r="B1342" s="242"/>
      <c r="C1342" s="242"/>
      <c r="D1342" s="242"/>
      <c r="E1342" s="242"/>
      <c r="F1342" s="242"/>
      <c r="G1342" s="242"/>
      <c r="H1342" s="242"/>
      <c r="I1342" s="242"/>
      <c r="J1342" s="242"/>
      <c r="K1342" s="242"/>
      <c r="L1342" s="242"/>
      <c r="M1342" s="242"/>
    </row>
    <row r="1343" spans="1:13" x14ac:dyDescent="0.25">
      <c r="A1343" s="242"/>
      <c r="B1343" s="242"/>
      <c r="C1343" s="242"/>
      <c r="D1343" s="242"/>
      <c r="E1343" s="242"/>
      <c r="F1343" s="242"/>
      <c r="G1343" s="242"/>
      <c r="H1343" s="242"/>
      <c r="I1343" s="242"/>
      <c r="J1343" s="242"/>
      <c r="K1343" s="242"/>
      <c r="L1343" s="242"/>
      <c r="M1343" s="242"/>
    </row>
    <row r="1344" spans="1:13" x14ac:dyDescent="0.25">
      <c r="A1344" s="242"/>
      <c r="B1344" s="242"/>
      <c r="C1344" s="242"/>
      <c r="D1344" s="242"/>
      <c r="E1344" s="242"/>
      <c r="F1344" s="242"/>
      <c r="G1344" s="242"/>
      <c r="H1344" s="242"/>
      <c r="I1344" s="242"/>
      <c r="J1344" s="242"/>
      <c r="K1344" s="242"/>
      <c r="L1344" s="242"/>
      <c r="M1344" s="242"/>
    </row>
    <row r="1345" spans="1:13" x14ac:dyDescent="0.25">
      <c r="A1345" s="242"/>
      <c r="B1345" s="242"/>
      <c r="C1345" s="242"/>
      <c r="D1345" s="242"/>
      <c r="E1345" s="242"/>
      <c r="F1345" s="242"/>
      <c r="G1345" s="242"/>
      <c r="H1345" s="242"/>
      <c r="I1345" s="242"/>
      <c r="J1345" s="242"/>
      <c r="K1345" s="242"/>
      <c r="L1345" s="242"/>
      <c r="M1345" s="242"/>
    </row>
    <row r="1346" spans="1:13" x14ac:dyDescent="0.25">
      <c r="A1346" s="242"/>
      <c r="B1346" s="242"/>
      <c r="C1346" s="242"/>
      <c r="D1346" s="242"/>
      <c r="E1346" s="242"/>
      <c r="F1346" s="242"/>
      <c r="G1346" s="242"/>
      <c r="H1346" s="242"/>
      <c r="I1346" s="242"/>
      <c r="J1346" s="242"/>
      <c r="K1346" s="242"/>
      <c r="L1346" s="242"/>
      <c r="M1346" s="242"/>
    </row>
    <row r="1347" spans="1:13" x14ac:dyDescent="0.25">
      <c r="A1347" s="242"/>
      <c r="B1347" s="242"/>
      <c r="C1347" s="242"/>
      <c r="D1347" s="242"/>
      <c r="E1347" s="242"/>
      <c r="F1347" s="242"/>
      <c r="G1347" s="242"/>
      <c r="H1347" s="242"/>
      <c r="I1347" s="242"/>
      <c r="J1347" s="242"/>
      <c r="K1347" s="242"/>
      <c r="L1347" s="242"/>
      <c r="M1347" s="242"/>
    </row>
    <row r="1348" spans="1:13" x14ac:dyDescent="0.25">
      <c r="A1348" s="242"/>
      <c r="B1348" s="242"/>
      <c r="C1348" s="242"/>
      <c r="D1348" s="242"/>
      <c r="E1348" s="242"/>
      <c r="F1348" s="242"/>
      <c r="G1348" s="242"/>
      <c r="H1348" s="242"/>
      <c r="I1348" s="242"/>
      <c r="J1348" s="242"/>
      <c r="K1348" s="242"/>
      <c r="L1348" s="242"/>
      <c r="M1348" s="242"/>
    </row>
    <row r="1349" spans="1:13" x14ac:dyDescent="0.25">
      <c r="A1349" s="242"/>
      <c r="B1349" s="242"/>
      <c r="C1349" s="242"/>
      <c r="D1349" s="242"/>
      <c r="E1349" s="242"/>
      <c r="F1349" s="242"/>
      <c r="G1349" s="242"/>
      <c r="H1349" s="242"/>
      <c r="I1349" s="242"/>
      <c r="J1349" s="242"/>
      <c r="K1349" s="242"/>
      <c r="L1349" s="242"/>
      <c r="M1349" s="242"/>
    </row>
    <row r="1350" spans="1:13" x14ac:dyDescent="0.25">
      <c r="A1350" s="242"/>
      <c r="B1350" s="242"/>
      <c r="C1350" s="242"/>
      <c r="D1350" s="242"/>
      <c r="E1350" s="242"/>
      <c r="F1350" s="242"/>
      <c r="G1350" s="242"/>
      <c r="H1350" s="242"/>
      <c r="I1350" s="242"/>
      <c r="J1350" s="242"/>
      <c r="K1350" s="242"/>
      <c r="L1350" s="242"/>
      <c r="M1350" s="242"/>
    </row>
    <row r="1351" spans="1:13" x14ac:dyDescent="0.25">
      <c r="A1351" s="242"/>
      <c r="B1351" s="242"/>
      <c r="C1351" s="242"/>
      <c r="D1351" s="242"/>
      <c r="E1351" s="242"/>
      <c r="F1351" s="242"/>
      <c r="G1351" s="242"/>
      <c r="H1351" s="242"/>
      <c r="I1351" s="242"/>
      <c r="J1351" s="242"/>
      <c r="K1351" s="242"/>
      <c r="L1351" s="242"/>
      <c r="M1351" s="242"/>
    </row>
    <row r="1352" spans="1:13" x14ac:dyDescent="0.25">
      <c r="A1352" s="242"/>
      <c r="B1352" s="242"/>
      <c r="C1352" s="242"/>
      <c r="D1352" s="242"/>
      <c r="E1352" s="242"/>
      <c r="F1352" s="242"/>
      <c r="G1352" s="242"/>
      <c r="H1352" s="242"/>
      <c r="I1352" s="242"/>
      <c r="J1352" s="242"/>
      <c r="K1352" s="242"/>
      <c r="L1352" s="242"/>
      <c r="M1352" s="242"/>
    </row>
    <row r="1353" spans="1:13" x14ac:dyDescent="0.25">
      <c r="A1353" s="242"/>
      <c r="B1353" s="242"/>
      <c r="C1353" s="242"/>
      <c r="D1353" s="242"/>
      <c r="E1353" s="242"/>
      <c r="F1353" s="242"/>
      <c r="G1353" s="242"/>
      <c r="H1353" s="242"/>
      <c r="I1353" s="242"/>
      <c r="J1353" s="242"/>
      <c r="K1353" s="242"/>
      <c r="L1353" s="242"/>
      <c r="M1353" s="242"/>
    </row>
    <row r="1354" spans="1:13" x14ac:dyDescent="0.25">
      <c r="A1354" s="242"/>
      <c r="B1354" s="242"/>
      <c r="C1354" s="242"/>
      <c r="D1354" s="242"/>
      <c r="E1354" s="242"/>
      <c r="F1354" s="242"/>
      <c r="G1354" s="242"/>
      <c r="H1354" s="242"/>
      <c r="I1354" s="242"/>
      <c r="J1354" s="242"/>
      <c r="K1354" s="242"/>
      <c r="L1354" s="242"/>
      <c r="M1354" s="242"/>
    </row>
    <row r="1355" spans="1:13" x14ac:dyDescent="0.25">
      <c r="A1355" s="242"/>
      <c r="B1355" s="242"/>
      <c r="C1355" s="242"/>
      <c r="D1355" s="242"/>
      <c r="E1355" s="242"/>
      <c r="F1355" s="242"/>
      <c r="G1355" s="242"/>
      <c r="H1355" s="242"/>
      <c r="I1355" s="242"/>
      <c r="J1355" s="242"/>
      <c r="K1355" s="242"/>
      <c r="L1355" s="242"/>
      <c r="M1355" s="242"/>
    </row>
    <row r="1356" spans="1:13" x14ac:dyDescent="0.25">
      <c r="A1356" s="242"/>
      <c r="B1356" s="242"/>
      <c r="C1356" s="242"/>
      <c r="D1356" s="242"/>
      <c r="E1356" s="242"/>
      <c r="F1356" s="242"/>
      <c r="G1356" s="242"/>
      <c r="H1356" s="242"/>
      <c r="I1356" s="242"/>
      <c r="J1356" s="242"/>
      <c r="K1356" s="242"/>
      <c r="L1356" s="242"/>
      <c r="M1356" s="242"/>
    </row>
    <row r="1357" spans="1:13" x14ac:dyDescent="0.25">
      <c r="A1357" s="242"/>
      <c r="B1357" s="242"/>
      <c r="C1357" s="242"/>
      <c r="D1357" s="242"/>
      <c r="E1357" s="242"/>
      <c r="F1357" s="242"/>
      <c r="G1357" s="242"/>
      <c r="H1357" s="242"/>
      <c r="I1357" s="242"/>
      <c r="J1357" s="242"/>
      <c r="K1357" s="242"/>
      <c r="L1357" s="242"/>
      <c r="M1357" s="242"/>
    </row>
    <row r="1358" spans="1:13" x14ac:dyDescent="0.25">
      <c r="A1358" s="242"/>
      <c r="B1358" s="242"/>
      <c r="C1358" s="242"/>
      <c r="D1358" s="242"/>
      <c r="E1358" s="242"/>
      <c r="F1358" s="242"/>
      <c r="G1358" s="242"/>
      <c r="H1358" s="242"/>
      <c r="I1358" s="242"/>
      <c r="J1358" s="242"/>
      <c r="K1358" s="242"/>
      <c r="L1358" s="242"/>
      <c r="M1358" s="242"/>
    </row>
    <row r="1359" spans="1:13" x14ac:dyDescent="0.25">
      <c r="A1359" s="242"/>
      <c r="B1359" s="242"/>
      <c r="C1359" s="242"/>
      <c r="D1359" s="242"/>
      <c r="E1359" s="242"/>
      <c r="F1359" s="242"/>
      <c r="G1359" s="242"/>
      <c r="H1359" s="242"/>
      <c r="I1359" s="242"/>
      <c r="J1359" s="242"/>
      <c r="K1359" s="242"/>
      <c r="L1359" s="242"/>
      <c r="M1359" s="242"/>
    </row>
    <row r="1360" spans="1:13" x14ac:dyDescent="0.25">
      <c r="A1360" s="242"/>
      <c r="B1360" s="242"/>
      <c r="C1360" s="242"/>
      <c r="D1360" s="242"/>
      <c r="E1360" s="242"/>
      <c r="F1360" s="242"/>
      <c r="G1360" s="242"/>
      <c r="H1360" s="242"/>
      <c r="I1360" s="242"/>
      <c r="J1360" s="242"/>
      <c r="K1360" s="242"/>
      <c r="L1360" s="242"/>
      <c r="M1360" s="242"/>
    </row>
    <row r="1361" spans="1:13" x14ac:dyDescent="0.25">
      <c r="A1361" s="242"/>
      <c r="B1361" s="242"/>
      <c r="C1361" s="242"/>
      <c r="D1361" s="242"/>
      <c r="E1361" s="242"/>
      <c r="F1361" s="242"/>
      <c r="G1361" s="242"/>
      <c r="H1361" s="242"/>
      <c r="I1361" s="242"/>
      <c r="J1361" s="242"/>
      <c r="K1361" s="242"/>
      <c r="L1361" s="242"/>
      <c r="M1361" s="242"/>
    </row>
    <row r="1362" spans="1:13" x14ac:dyDescent="0.25">
      <c r="A1362" s="242"/>
      <c r="B1362" s="242"/>
      <c r="C1362" s="242"/>
      <c r="D1362" s="242"/>
      <c r="E1362" s="242"/>
      <c r="F1362" s="242"/>
      <c r="G1362" s="242"/>
      <c r="H1362" s="242"/>
      <c r="I1362" s="242"/>
      <c r="J1362" s="242"/>
      <c r="K1362" s="242"/>
      <c r="L1362" s="242"/>
      <c r="M1362" s="242"/>
    </row>
    <row r="1363" spans="1:13" x14ac:dyDescent="0.25">
      <c r="A1363" s="242"/>
      <c r="B1363" s="242"/>
      <c r="C1363" s="242"/>
      <c r="D1363" s="242"/>
      <c r="E1363" s="242"/>
      <c r="F1363" s="242"/>
      <c r="G1363" s="242"/>
      <c r="H1363" s="242"/>
      <c r="I1363" s="242"/>
      <c r="J1363" s="242"/>
      <c r="K1363" s="242"/>
      <c r="L1363" s="242"/>
      <c r="M1363" s="242"/>
    </row>
    <row r="1364" spans="1:13" x14ac:dyDescent="0.25">
      <c r="A1364" s="242"/>
      <c r="B1364" s="242"/>
      <c r="C1364" s="242"/>
      <c r="D1364" s="242"/>
      <c r="E1364" s="242"/>
      <c r="F1364" s="242"/>
      <c r="G1364" s="242"/>
      <c r="H1364" s="242"/>
      <c r="I1364" s="242"/>
      <c r="J1364" s="242"/>
      <c r="K1364" s="242"/>
      <c r="L1364" s="242"/>
      <c r="M1364" s="242"/>
    </row>
    <row r="1365" spans="1:13" x14ac:dyDescent="0.25">
      <c r="A1365" s="242"/>
      <c r="B1365" s="242"/>
      <c r="C1365" s="242"/>
      <c r="D1365" s="242"/>
      <c r="E1365" s="242"/>
      <c r="F1365" s="242"/>
      <c r="G1365" s="242"/>
      <c r="H1365" s="242"/>
      <c r="I1365" s="242"/>
      <c r="J1365" s="242"/>
      <c r="K1365" s="242"/>
      <c r="L1365" s="242"/>
      <c r="M1365" s="242"/>
    </row>
    <row r="1366" spans="1:13" x14ac:dyDescent="0.25">
      <c r="A1366" s="242"/>
      <c r="B1366" s="242"/>
      <c r="C1366" s="242"/>
      <c r="D1366" s="242"/>
      <c r="E1366" s="242"/>
      <c r="F1366" s="242"/>
      <c r="G1366" s="242"/>
      <c r="H1366" s="242"/>
      <c r="I1366" s="242"/>
      <c r="J1366" s="242"/>
      <c r="K1366" s="242"/>
      <c r="L1366" s="242"/>
      <c r="M1366" s="242"/>
    </row>
    <row r="1367" spans="1:13" x14ac:dyDescent="0.25">
      <c r="A1367" s="242"/>
      <c r="B1367" s="242"/>
      <c r="C1367" s="242"/>
      <c r="D1367" s="242"/>
      <c r="E1367" s="242"/>
      <c r="F1367" s="242"/>
      <c r="G1367" s="242"/>
      <c r="H1367" s="242"/>
      <c r="I1367" s="242"/>
      <c r="J1367" s="242"/>
      <c r="K1367" s="242"/>
      <c r="L1367" s="242"/>
      <c r="M1367" s="242"/>
    </row>
    <row r="1368" spans="1:13" x14ac:dyDescent="0.25">
      <c r="A1368" s="242"/>
      <c r="B1368" s="242"/>
      <c r="C1368" s="242"/>
      <c r="D1368" s="242"/>
      <c r="E1368" s="242"/>
      <c r="F1368" s="242"/>
      <c r="G1368" s="242"/>
      <c r="H1368" s="242"/>
      <c r="I1368" s="242"/>
      <c r="J1368" s="242"/>
      <c r="K1368" s="242"/>
      <c r="L1368" s="242"/>
      <c r="M1368" s="242"/>
    </row>
    <row r="1369" spans="1:13" x14ac:dyDescent="0.25">
      <c r="A1369" s="242"/>
      <c r="B1369" s="242"/>
      <c r="C1369" s="242"/>
      <c r="D1369" s="242"/>
      <c r="E1369" s="242"/>
      <c r="F1369" s="242"/>
      <c r="G1369" s="242"/>
      <c r="H1369" s="242"/>
      <c r="I1369" s="242"/>
      <c r="J1369" s="242"/>
      <c r="K1369" s="242"/>
      <c r="L1369" s="242"/>
      <c r="M1369" s="242"/>
    </row>
    <row r="1370" spans="1:13" x14ac:dyDescent="0.25">
      <c r="A1370" s="242"/>
      <c r="B1370" s="242"/>
      <c r="C1370" s="242"/>
      <c r="D1370" s="242"/>
      <c r="E1370" s="242"/>
      <c r="F1370" s="242"/>
      <c r="G1370" s="242"/>
      <c r="H1370" s="242"/>
      <c r="I1370" s="242"/>
      <c r="J1370" s="242"/>
      <c r="K1370" s="242"/>
      <c r="L1370" s="242"/>
      <c r="M1370" s="242"/>
    </row>
    <row r="1371" spans="1:13" x14ac:dyDescent="0.25">
      <c r="A1371" s="242"/>
      <c r="B1371" s="242"/>
      <c r="C1371" s="242"/>
      <c r="D1371" s="242"/>
      <c r="E1371" s="242"/>
      <c r="F1371" s="242"/>
      <c r="G1371" s="242"/>
      <c r="H1371" s="242"/>
      <c r="I1371" s="242"/>
      <c r="J1371" s="242"/>
      <c r="K1371" s="242"/>
      <c r="L1371" s="242"/>
      <c r="M1371" s="242"/>
    </row>
    <row r="1372" spans="1:13" x14ac:dyDescent="0.25">
      <c r="A1372" s="242"/>
      <c r="B1372" s="242"/>
      <c r="C1372" s="242"/>
      <c r="D1372" s="242"/>
      <c r="E1372" s="242"/>
      <c r="F1372" s="242"/>
      <c r="G1372" s="242"/>
      <c r="H1372" s="242"/>
      <c r="I1372" s="242"/>
      <c r="J1372" s="242"/>
      <c r="K1372" s="242"/>
      <c r="L1372" s="242"/>
      <c r="M1372" s="242"/>
    </row>
    <row r="1373" spans="1:13" x14ac:dyDescent="0.25">
      <c r="A1373" s="242"/>
      <c r="B1373" s="242"/>
      <c r="C1373" s="242"/>
      <c r="D1373" s="242"/>
      <c r="E1373" s="242"/>
      <c r="F1373" s="242"/>
      <c r="G1373" s="242"/>
      <c r="H1373" s="242"/>
      <c r="I1373" s="242"/>
      <c r="J1373" s="242"/>
      <c r="K1373" s="242"/>
      <c r="L1373" s="242"/>
      <c r="M1373" s="242"/>
    </row>
    <row r="1374" spans="1:13" x14ac:dyDescent="0.25">
      <c r="A1374" s="242"/>
      <c r="B1374" s="242"/>
      <c r="C1374" s="242"/>
      <c r="D1374" s="242"/>
      <c r="E1374" s="242"/>
      <c r="F1374" s="242"/>
      <c r="G1374" s="242"/>
      <c r="H1374" s="242"/>
      <c r="I1374" s="242"/>
      <c r="J1374" s="242"/>
      <c r="K1374" s="242"/>
      <c r="L1374" s="242"/>
      <c r="M1374" s="242"/>
    </row>
    <row r="1375" spans="1:13" x14ac:dyDescent="0.25">
      <c r="A1375" s="242"/>
      <c r="B1375" s="242"/>
      <c r="C1375" s="242"/>
      <c r="D1375" s="242"/>
      <c r="E1375" s="242"/>
      <c r="F1375" s="242"/>
      <c r="G1375" s="242"/>
      <c r="H1375" s="242"/>
      <c r="I1375" s="242"/>
      <c r="J1375" s="242"/>
      <c r="K1375" s="242"/>
      <c r="L1375" s="242"/>
      <c r="M1375" s="242"/>
    </row>
    <row r="1376" spans="1:13" x14ac:dyDescent="0.25">
      <c r="A1376" s="242"/>
      <c r="B1376" s="242"/>
      <c r="C1376" s="242"/>
      <c r="D1376" s="242"/>
      <c r="E1376" s="242"/>
      <c r="F1376" s="242"/>
      <c r="G1376" s="242"/>
      <c r="H1376" s="242"/>
      <c r="I1376" s="242"/>
      <c r="J1376" s="242"/>
      <c r="K1376" s="242"/>
      <c r="L1376" s="242"/>
      <c r="M1376" s="242"/>
    </row>
    <row r="1377" spans="1:13" x14ac:dyDescent="0.25">
      <c r="A1377" s="242"/>
      <c r="B1377" s="242"/>
      <c r="C1377" s="242"/>
      <c r="D1377" s="242"/>
      <c r="E1377" s="242"/>
      <c r="F1377" s="242"/>
      <c r="G1377" s="242"/>
      <c r="H1377" s="242"/>
      <c r="I1377" s="242"/>
      <c r="J1377" s="242"/>
      <c r="K1377" s="242"/>
      <c r="L1377" s="242"/>
      <c r="M1377" s="242"/>
    </row>
    <row r="1378" spans="1:13" x14ac:dyDescent="0.25">
      <c r="A1378" s="242"/>
      <c r="B1378" s="242"/>
      <c r="C1378" s="242"/>
      <c r="D1378" s="242"/>
      <c r="E1378" s="242"/>
      <c r="F1378" s="242"/>
      <c r="G1378" s="242"/>
      <c r="H1378" s="242"/>
      <c r="I1378" s="242"/>
      <c r="J1378" s="242"/>
      <c r="K1378" s="242"/>
      <c r="L1378" s="242"/>
      <c r="M1378" s="242"/>
    </row>
    <row r="1379" spans="1:13" x14ac:dyDescent="0.25">
      <c r="A1379" s="242"/>
      <c r="B1379" s="242"/>
      <c r="C1379" s="242"/>
      <c r="D1379" s="242"/>
      <c r="E1379" s="242"/>
      <c r="F1379" s="242"/>
      <c r="G1379" s="242"/>
      <c r="H1379" s="242"/>
      <c r="I1379" s="242"/>
      <c r="J1379" s="242"/>
      <c r="K1379" s="242"/>
      <c r="L1379" s="242"/>
      <c r="M1379" s="242"/>
    </row>
    <row r="1380" spans="1:13" x14ac:dyDescent="0.25">
      <c r="A1380" s="242"/>
      <c r="B1380" s="242"/>
      <c r="C1380" s="242"/>
      <c r="D1380" s="242"/>
      <c r="E1380" s="242"/>
      <c r="F1380" s="242"/>
      <c r="G1380" s="242"/>
      <c r="H1380" s="242"/>
      <c r="I1380" s="242"/>
      <c r="J1380" s="242"/>
      <c r="K1380" s="242"/>
      <c r="L1380" s="242"/>
      <c r="M1380" s="242"/>
    </row>
    <row r="1381" spans="1:13" x14ac:dyDescent="0.25">
      <c r="A1381" s="242"/>
      <c r="B1381" s="242"/>
      <c r="C1381" s="242"/>
      <c r="D1381" s="242"/>
      <c r="E1381" s="242"/>
      <c r="F1381" s="242"/>
      <c r="G1381" s="242"/>
      <c r="H1381" s="242"/>
      <c r="I1381" s="242"/>
      <c r="J1381" s="242"/>
      <c r="K1381" s="242"/>
      <c r="L1381" s="242"/>
      <c r="M1381" s="242"/>
    </row>
    <row r="1382" spans="1:13" x14ac:dyDescent="0.25">
      <c r="A1382" s="242"/>
      <c r="B1382" s="242"/>
      <c r="C1382" s="242"/>
      <c r="D1382" s="242"/>
      <c r="E1382" s="242"/>
      <c r="F1382" s="242"/>
      <c r="G1382" s="242"/>
      <c r="H1382" s="242"/>
      <c r="I1382" s="242"/>
      <c r="J1382" s="242"/>
      <c r="K1382" s="242"/>
      <c r="L1382" s="242"/>
      <c r="M1382" s="242"/>
    </row>
    <row r="1383" spans="1:13" x14ac:dyDescent="0.25">
      <c r="A1383" s="242"/>
      <c r="B1383" s="242"/>
      <c r="C1383" s="242"/>
      <c r="D1383" s="242"/>
      <c r="E1383" s="242"/>
      <c r="F1383" s="242"/>
      <c r="G1383" s="242"/>
      <c r="H1383" s="242"/>
      <c r="I1383" s="242"/>
      <c r="J1383" s="242"/>
      <c r="K1383" s="242"/>
      <c r="L1383" s="242"/>
      <c r="M1383" s="242"/>
    </row>
    <row r="1384" spans="1:13" x14ac:dyDescent="0.25">
      <c r="A1384" s="242"/>
      <c r="B1384" s="242"/>
      <c r="C1384" s="242"/>
      <c r="D1384" s="242"/>
      <c r="E1384" s="242"/>
      <c r="F1384" s="242"/>
      <c r="G1384" s="242"/>
      <c r="H1384" s="242"/>
      <c r="I1384" s="242"/>
      <c r="J1384" s="242"/>
      <c r="K1384" s="242"/>
      <c r="L1384" s="242"/>
      <c r="M1384" s="242"/>
    </row>
    <row r="1385" spans="1:13" x14ac:dyDescent="0.25">
      <c r="A1385" s="242"/>
      <c r="B1385" s="242"/>
      <c r="C1385" s="242"/>
      <c r="D1385" s="242"/>
      <c r="E1385" s="242"/>
      <c r="F1385" s="242"/>
      <c r="G1385" s="242"/>
      <c r="H1385" s="242"/>
      <c r="I1385" s="242"/>
      <c r="J1385" s="242"/>
      <c r="K1385" s="242"/>
      <c r="L1385" s="242"/>
      <c r="M1385" s="242"/>
    </row>
    <row r="1386" spans="1:13" x14ac:dyDescent="0.25">
      <c r="A1386" s="242"/>
      <c r="B1386" s="242"/>
      <c r="C1386" s="242"/>
      <c r="D1386" s="242"/>
      <c r="E1386" s="242"/>
      <c r="F1386" s="242"/>
      <c r="G1386" s="242"/>
      <c r="H1386" s="242"/>
      <c r="I1386" s="242"/>
      <c r="J1386" s="242"/>
      <c r="K1386" s="242"/>
      <c r="L1386" s="242"/>
      <c r="M1386" s="242"/>
    </row>
    <row r="1387" spans="1:13" x14ac:dyDescent="0.25">
      <c r="A1387" s="242"/>
      <c r="B1387" s="242"/>
      <c r="C1387" s="242"/>
      <c r="D1387" s="242"/>
      <c r="E1387" s="242"/>
      <c r="F1387" s="242"/>
      <c r="G1387" s="242"/>
      <c r="H1387" s="242"/>
      <c r="I1387" s="242"/>
      <c r="J1387" s="242"/>
      <c r="K1387" s="242"/>
      <c r="L1387" s="242"/>
      <c r="M1387" s="242"/>
    </row>
    <row r="1388" spans="1:13" x14ac:dyDescent="0.25">
      <c r="A1388" s="242"/>
      <c r="B1388" s="242"/>
      <c r="C1388" s="242"/>
      <c r="D1388" s="242"/>
      <c r="E1388" s="242"/>
      <c r="F1388" s="242"/>
      <c r="G1388" s="242"/>
      <c r="H1388" s="242"/>
      <c r="I1388" s="242"/>
      <c r="J1388" s="242"/>
      <c r="K1388" s="242"/>
      <c r="L1388" s="242"/>
      <c r="M1388" s="242"/>
    </row>
    <row r="1389" spans="1:13" x14ac:dyDescent="0.25">
      <c r="A1389" s="242"/>
      <c r="B1389" s="242"/>
      <c r="C1389" s="242"/>
      <c r="D1389" s="242"/>
      <c r="E1389" s="242"/>
      <c r="F1389" s="242"/>
      <c r="G1389" s="242"/>
      <c r="H1389" s="242"/>
      <c r="I1389" s="242"/>
      <c r="J1389" s="242"/>
      <c r="K1389" s="242"/>
      <c r="L1389" s="242"/>
      <c r="M1389" s="242"/>
    </row>
    <row r="1390" spans="1:13" x14ac:dyDescent="0.25">
      <c r="A1390" s="242"/>
      <c r="B1390" s="242"/>
      <c r="C1390" s="242"/>
      <c r="D1390" s="242"/>
      <c r="E1390" s="242"/>
      <c r="F1390" s="242"/>
      <c r="G1390" s="242"/>
      <c r="H1390" s="242"/>
      <c r="I1390" s="242"/>
      <c r="J1390" s="242"/>
      <c r="K1390" s="242"/>
      <c r="L1390" s="242"/>
      <c r="M1390" s="242"/>
    </row>
    <row r="1391" spans="1:13" x14ac:dyDescent="0.25">
      <c r="A1391" s="242"/>
      <c r="B1391" s="242"/>
      <c r="C1391" s="242"/>
      <c r="D1391" s="242"/>
      <c r="E1391" s="242"/>
      <c r="F1391" s="242"/>
      <c r="G1391" s="242"/>
      <c r="H1391" s="242"/>
      <c r="I1391" s="242"/>
      <c r="J1391" s="242"/>
      <c r="K1391" s="242"/>
      <c r="L1391" s="242"/>
      <c r="M1391" s="242"/>
    </row>
    <row r="1392" spans="1:13" x14ac:dyDescent="0.25">
      <c r="A1392" s="242"/>
      <c r="B1392" s="242"/>
      <c r="C1392" s="242"/>
      <c r="D1392" s="242"/>
      <c r="E1392" s="242"/>
      <c r="F1392" s="242"/>
      <c r="G1392" s="242"/>
      <c r="H1392" s="242"/>
      <c r="I1392" s="242"/>
      <c r="J1392" s="242"/>
      <c r="K1392" s="242"/>
      <c r="L1392" s="242"/>
      <c r="M1392" s="242"/>
    </row>
    <row r="1393" spans="1:13" x14ac:dyDescent="0.25">
      <c r="A1393" s="242"/>
      <c r="B1393" s="242"/>
      <c r="C1393" s="242"/>
      <c r="D1393" s="242"/>
      <c r="E1393" s="242"/>
      <c r="F1393" s="242"/>
      <c r="G1393" s="242"/>
      <c r="H1393" s="242"/>
      <c r="I1393" s="242"/>
      <c r="J1393" s="242"/>
      <c r="K1393" s="242"/>
      <c r="L1393" s="242"/>
      <c r="M1393" s="242"/>
    </row>
    <row r="1394" spans="1:13" x14ac:dyDescent="0.25">
      <c r="A1394" s="242"/>
      <c r="B1394" s="242"/>
      <c r="C1394" s="242"/>
      <c r="D1394" s="242"/>
      <c r="E1394" s="242"/>
      <c r="F1394" s="242"/>
      <c r="G1394" s="242"/>
      <c r="H1394" s="242"/>
      <c r="I1394" s="242"/>
      <c r="J1394" s="242"/>
      <c r="K1394" s="242"/>
      <c r="L1394" s="242"/>
      <c r="M1394" s="242"/>
    </row>
    <row r="1395" spans="1:13" x14ac:dyDescent="0.25">
      <c r="A1395" s="242"/>
      <c r="B1395" s="242"/>
      <c r="C1395" s="242"/>
      <c r="D1395" s="242"/>
      <c r="E1395" s="242"/>
      <c r="F1395" s="242"/>
      <c r="G1395" s="242"/>
      <c r="H1395" s="242"/>
      <c r="I1395" s="242"/>
      <c r="J1395" s="242"/>
      <c r="K1395" s="242"/>
      <c r="L1395" s="242"/>
      <c r="M1395" s="242"/>
    </row>
    <row r="1396" spans="1:13" x14ac:dyDescent="0.25">
      <c r="A1396" s="242"/>
      <c r="B1396" s="242"/>
      <c r="C1396" s="242"/>
      <c r="D1396" s="242"/>
      <c r="E1396" s="242"/>
      <c r="F1396" s="242"/>
      <c r="G1396" s="242"/>
      <c r="H1396" s="242"/>
      <c r="I1396" s="242"/>
      <c r="J1396" s="242"/>
      <c r="K1396" s="242"/>
      <c r="L1396" s="242"/>
      <c r="M1396" s="242"/>
    </row>
    <row r="1397" spans="1:13" x14ac:dyDescent="0.25">
      <c r="A1397" s="242"/>
      <c r="B1397" s="242"/>
      <c r="C1397" s="242"/>
      <c r="D1397" s="242"/>
      <c r="E1397" s="242"/>
      <c r="F1397" s="242"/>
      <c r="G1397" s="242"/>
      <c r="H1397" s="242"/>
      <c r="I1397" s="242"/>
      <c r="J1397" s="242"/>
      <c r="K1397" s="242"/>
      <c r="L1397" s="242"/>
      <c r="M1397" s="242"/>
    </row>
    <row r="1398" spans="1:13" x14ac:dyDescent="0.25">
      <c r="A1398" s="242"/>
      <c r="B1398" s="242"/>
      <c r="C1398" s="242"/>
      <c r="D1398" s="242"/>
      <c r="E1398" s="242"/>
      <c r="F1398" s="242"/>
      <c r="G1398" s="242"/>
      <c r="H1398" s="242"/>
      <c r="I1398" s="242"/>
      <c r="J1398" s="242"/>
      <c r="K1398" s="242"/>
      <c r="L1398" s="242"/>
      <c r="M1398" s="242"/>
    </row>
    <row r="1399" spans="1:13" x14ac:dyDescent="0.25">
      <c r="A1399" s="242"/>
      <c r="B1399" s="242"/>
      <c r="C1399" s="242"/>
      <c r="D1399" s="242"/>
      <c r="E1399" s="242"/>
      <c r="F1399" s="242"/>
      <c r="G1399" s="242"/>
      <c r="H1399" s="242"/>
      <c r="I1399" s="242"/>
      <c r="J1399" s="242"/>
      <c r="K1399" s="242"/>
      <c r="L1399" s="242"/>
      <c r="M1399" s="242"/>
    </row>
    <row r="1400" spans="1:13" x14ac:dyDescent="0.25">
      <c r="A1400" s="242"/>
      <c r="B1400" s="242"/>
      <c r="C1400" s="242"/>
      <c r="D1400" s="242"/>
      <c r="E1400" s="242"/>
      <c r="F1400" s="242"/>
      <c r="G1400" s="242"/>
      <c r="H1400" s="242"/>
      <c r="I1400" s="242"/>
      <c r="J1400" s="242"/>
      <c r="K1400" s="242"/>
      <c r="L1400" s="242"/>
      <c r="M1400" s="242"/>
    </row>
    <row r="1401" spans="1:13" x14ac:dyDescent="0.25">
      <c r="A1401" s="242"/>
      <c r="B1401" s="242"/>
      <c r="C1401" s="242"/>
      <c r="D1401" s="242"/>
      <c r="E1401" s="242"/>
      <c r="F1401" s="242"/>
      <c r="G1401" s="242"/>
      <c r="H1401" s="242"/>
      <c r="I1401" s="242"/>
      <c r="J1401" s="242"/>
      <c r="K1401" s="242"/>
      <c r="L1401" s="242"/>
      <c r="M1401" s="242"/>
    </row>
    <row r="1402" spans="1:13" x14ac:dyDescent="0.25">
      <c r="A1402" s="242"/>
      <c r="B1402" s="242"/>
      <c r="C1402" s="242"/>
      <c r="D1402" s="242"/>
      <c r="E1402" s="242"/>
      <c r="F1402" s="242"/>
      <c r="G1402" s="242"/>
      <c r="H1402" s="242"/>
      <c r="I1402" s="242"/>
      <c r="J1402" s="242"/>
      <c r="K1402" s="242"/>
      <c r="L1402" s="242"/>
      <c r="M1402" s="242"/>
    </row>
    <row r="1403" spans="1:13" x14ac:dyDescent="0.25">
      <c r="A1403" s="242"/>
      <c r="B1403" s="242"/>
      <c r="C1403" s="242"/>
      <c r="D1403" s="242"/>
      <c r="E1403" s="242"/>
      <c r="F1403" s="242"/>
      <c r="G1403" s="242"/>
      <c r="H1403" s="242"/>
      <c r="I1403" s="242"/>
      <c r="J1403" s="242"/>
      <c r="K1403" s="242"/>
      <c r="L1403" s="242"/>
      <c r="M1403" s="242"/>
    </row>
    <row r="1404" spans="1:13" x14ac:dyDescent="0.25">
      <c r="A1404" s="242"/>
      <c r="B1404" s="242"/>
      <c r="C1404" s="242"/>
      <c r="D1404" s="242"/>
      <c r="E1404" s="242"/>
      <c r="F1404" s="242"/>
      <c r="G1404" s="242"/>
      <c r="H1404" s="242"/>
      <c r="I1404" s="242"/>
      <c r="J1404" s="242"/>
      <c r="K1404" s="242"/>
      <c r="L1404" s="242"/>
      <c r="M1404" s="242"/>
    </row>
    <row r="1405" spans="1:13" x14ac:dyDescent="0.25">
      <c r="A1405" s="242"/>
      <c r="B1405" s="242"/>
      <c r="C1405" s="242"/>
      <c r="D1405" s="242"/>
      <c r="E1405" s="242"/>
      <c r="F1405" s="242"/>
      <c r="G1405" s="242"/>
      <c r="H1405" s="242"/>
      <c r="I1405" s="242"/>
      <c r="J1405" s="242"/>
      <c r="K1405" s="242"/>
      <c r="L1405" s="242"/>
      <c r="M1405" s="242"/>
    </row>
    <row r="1406" spans="1:13" x14ac:dyDescent="0.25">
      <c r="A1406" s="242"/>
      <c r="B1406" s="242"/>
      <c r="C1406" s="242"/>
      <c r="D1406" s="242"/>
      <c r="E1406" s="242"/>
      <c r="F1406" s="242"/>
      <c r="G1406" s="242"/>
      <c r="H1406" s="242"/>
      <c r="I1406" s="242"/>
      <c r="J1406" s="242"/>
      <c r="K1406" s="242"/>
      <c r="L1406" s="242"/>
      <c r="M1406" s="242"/>
    </row>
    <row r="1407" spans="1:13" x14ac:dyDescent="0.25">
      <c r="A1407" s="242"/>
      <c r="B1407" s="242"/>
      <c r="C1407" s="242"/>
      <c r="D1407" s="242"/>
      <c r="E1407" s="242"/>
      <c r="F1407" s="242"/>
      <c r="G1407" s="242"/>
      <c r="H1407" s="242"/>
      <c r="I1407" s="242"/>
      <c r="J1407" s="242"/>
      <c r="K1407" s="242"/>
      <c r="L1407" s="242"/>
      <c r="M1407" s="242"/>
    </row>
    <row r="1408" spans="1:13" x14ac:dyDescent="0.25">
      <c r="A1408" s="242"/>
      <c r="B1408" s="242"/>
      <c r="C1408" s="242"/>
      <c r="D1408" s="242"/>
      <c r="E1408" s="242"/>
      <c r="F1408" s="242"/>
      <c r="G1408" s="242"/>
      <c r="H1408" s="242"/>
      <c r="I1408" s="242"/>
      <c r="J1408" s="242"/>
      <c r="K1408" s="242"/>
      <c r="L1408" s="242"/>
      <c r="M1408" s="242"/>
    </row>
    <row r="1409" spans="1:13" x14ac:dyDescent="0.25">
      <c r="A1409" s="242"/>
      <c r="B1409" s="242"/>
      <c r="C1409" s="242"/>
      <c r="D1409" s="242"/>
      <c r="E1409" s="242"/>
      <c r="F1409" s="242"/>
      <c r="G1409" s="242"/>
      <c r="H1409" s="242"/>
      <c r="I1409" s="242"/>
      <c r="J1409" s="242"/>
      <c r="K1409" s="242"/>
      <c r="L1409" s="242"/>
      <c r="M1409" s="242"/>
    </row>
    <row r="1410" spans="1:13" x14ac:dyDescent="0.25">
      <c r="A1410" s="242"/>
      <c r="B1410" s="242"/>
      <c r="C1410" s="242"/>
      <c r="D1410" s="242"/>
      <c r="E1410" s="242"/>
      <c r="F1410" s="242"/>
      <c r="G1410" s="242"/>
      <c r="H1410" s="242"/>
      <c r="I1410" s="242"/>
      <c r="J1410" s="242"/>
      <c r="K1410" s="242"/>
      <c r="L1410" s="242"/>
      <c r="M1410" s="242"/>
    </row>
    <row r="1411" spans="1:13" x14ac:dyDescent="0.25">
      <c r="A1411" s="242"/>
      <c r="B1411" s="242"/>
      <c r="C1411" s="242"/>
      <c r="D1411" s="242"/>
      <c r="E1411" s="242"/>
      <c r="F1411" s="242"/>
      <c r="G1411" s="242"/>
      <c r="H1411" s="242"/>
      <c r="I1411" s="242"/>
      <c r="J1411" s="242"/>
      <c r="K1411" s="242"/>
      <c r="L1411" s="242"/>
      <c r="M1411" s="242"/>
    </row>
    <row r="1412" spans="1:13" x14ac:dyDescent="0.25">
      <c r="A1412" s="242"/>
      <c r="B1412" s="242"/>
      <c r="C1412" s="242"/>
      <c r="D1412" s="242"/>
      <c r="E1412" s="242"/>
      <c r="F1412" s="242"/>
      <c r="G1412" s="242"/>
      <c r="H1412" s="242"/>
      <c r="I1412" s="242"/>
      <c r="J1412" s="242"/>
      <c r="K1412" s="242"/>
      <c r="L1412" s="242"/>
      <c r="M1412" s="242"/>
    </row>
    <row r="1413" spans="1:13" x14ac:dyDescent="0.25">
      <c r="A1413" s="242"/>
      <c r="B1413" s="242"/>
      <c r="C1413" s="242"/>
      <c r="D1413" s="242"/>
      <c r="E1413" s="242"/>
      <c r="F1413" s="242"/>
      <c r="G1413" s="242"/>
      <c r="H1413" s="242"/>
      <c r="I1413" s="242"/>
      <c r="J1413" s="242"/>
      <c r="K1413" s="242"/>
      <c r="L1413" s="242"/>
      <c r="M1413" s="242"/>
    </row>
    <row r="1414" spans="1:13" x14ac:dyDescent="0.25">
      <c r="A1414" s="242"/>
      <c r="B1414" s="242"/>
      <c r="C1414" s="242"/>
      <c r="D1414" s="242"/>
      <c r="E1414" s="242"/>
      <c r="F1414" s="242"/>
      <c r="G1414" s="242"/>
      <c r="H1414" s="242"/>
      <c r="I1414" s="242"/>
      <c r="J1414" s="242"/>
      <c r="K1414" s="242"/>
      <c r="L1414" s="242"/>
      <c r="M1414" s="242"/>
    </row>
    <row r="1415" spans="1:13" x14ac:dyDescent="0.25">
      <c r="A1415" s="242"/>
      <c r="B1415" s="242"/>
      <c r="C1415" s="242"/>
      <c r="D1415" s="242"/>
      <c r="E1415" s="242"/>
      <c r="F1415" s="242"/>
      <c r="G1415" s="242"/>
      <c r="H1415" s="242"/>
      <c r="I1415" s="242"/>
      <c r="J1415" s="242"/>
      <c r="K1415" s="242"/>
      <c r="L1415" s="242"/>
      <c r="M1415" s="242"/>
    </row>
    <row r="1416" spans="1:13" x14ac:dyDescent="0.25">
      <c r="A1416" s="242"/>
      <c r="B1416" s="242"/>
      <c r="C1416" s="242"/>
      <c r="D1416" s="242"/>
      <c r="E1416" s="242"/>
      <c r="F1416" s="242"/>
      <c r="G1416" s="242"/>
      <c r="H1416" s="242"/>
      <c r="I1416" s="242"/>
      <c r="J1416" s="242"/>
      <c r="K1416" s="242"/>
      <c r="L1416" s="242"/>
      <c r="M1416" s="242"/>
    </row>
    <row r="1417" spans="1:13" x14ac:dyDescent="0.25">
      <c r="A1417" s="242"/>
      <c r="B1417" s="242"/>
      <c r="C1417" s="242"/>
      <c r="D1417" s="242"/>
      <c r="E1417" s="242"/>
      <c r="F1417" s="242"/>
      <c r="G1417" s="242"/>
      <c r="H1417" s="242"/>
      <c r="I1417" s="242"/>
      <c r="J1417" s="242"/>
      <c r="K1417" s="242"/>
      <c r="L1417" s="242"/>
      <c r="M1417" s="242"/>
    </row>
    <row r="1418" spans="1:13" x14ac:dyDescent="0.25">
      <c r="A1418" s="242"/>
      <c r="B1418" s="242"/>
      <c r="C1418" s="242"/>
      <c r="D1418" s="242"/>
      <c r="E1418" s="242"/>
      <c r="F1418" s="242"/>
      <c r="G1418" s="242"/>
      <c r="H1418" s="242"/>
      <c r="I1418" s="242"/>
      <c r="J1418" s="242"/>
      <c r="K1418" s="242"/>
      <c r="L1418" s="242"/>
      <c r="M1418" s="242"/>
    </row>
    <row r="1419" spans="1:13" x14ac:dyDescent="0.25">
      <c r="A1419" s="242"/>
      <c r="B1419" s="242"/>
      <c r="C1419" s="242"/>
      <c r="D1419" s="242"/>
      <c r="E1419" s="242"/>
      <c r="F1419" s="242"/>
      <c r="G1419" s="242"/>
      <c r="H1419" s="242"/>
      <c r="I1419" s="242"/>
      <c r="J1419" s="242"/>
      <c r="K1419" s="242"/>
      <c r="L1419" s="242"/>
      <c r="M1419" s="242"/>
    </row>
    <row r="1420" spans="1:13" x14ac:dyDescent="0.25">
      <c r="A1420" s="242"/>
      <c r="B1420" s="242"/>
      <c r="C1420" s="242"/>
      <c r="D1420" s="242"/>
      <c r="E1420" s="242"/>
      <c r="F1420" s="242"/>
      <c r="G1420" s="242"/>
      <c r="H1420" s="242"/>
      <c r="I1420" s="242"/>
      <c r="J1420" s="242"/>
      <c r="K1420" s="242"/>
      <c r="L1420" s="242"/>
      <c r="M1420" s="242"/>
    </row>
    <row r="1421" spans="1:13" x14ac:dyDescent="0.25">
      <c r="A1421" s="242"/>
      <c r="B1421" s="242"/>
      <c r="C1421" s="242"/>
      <c r="D1421" s="242"/>
      <c r="E1421" s="242"/>
      <c r="F1421" s="242"/>
      <c r="G1421" s="242"/>
      <c r="H1421" s="242"/>
      <c r="I1421" s="242"/>
      <c r="J1421" s="242"/>
      <c r="K1421" s="242"/>
      <c r="L1421" s="242"/>
      <c r="M1421" s="242"/>
    </row>
    <row r="1422" spans="1:13" x14ac:dyDescent="0.25">
      <c r="A1422" s="242"/>
      <c r="B1422" s="242"/>
      <c r="C1422" s="242"/>
      <c r="D1422" s="242"/>
      <c r="E1422" s="242"/>
      <c r="F1422" s="242"/>
      <c r="G1422" s="242"/>
      <c r="H1422" s="242"/>
      <c r="I1422" s="242"/>
      <c r="J1422" s="242"/>
      <c r="K1422" s="242"/>
      <c r="L1422" s="242"/>
      <c r="M1422" s="242"/>
    </row>
    <row r="1423" spans="1:13" x14ac:dyDescent="0.25">
      <c r="A1423" s="242"/>
      <c r="B1423" s="242"/>
      <c r="C1423" s="242"/>
      <c r="D1423" s="242"/>
      <c r="E1423" s="242"/>
      <c r="F1423" s="242"/>
      <c r="G1423" s="242"/>
      <c r="H1423" s="242"/>
      <c r="I1423" s="242"/>
      <c r="J1423" s="242"/>
      <c r="K1423" s="242"/>
      <c r="L1423" s="242"/>
      <c r="M1423" s="242"/>
    </row>
    <row r="1424" spans="1:13" x14ac:dyDescent="0.25">
      <c r="A1424" s="242"/>
      <c r="B1424" s="242"/>
      <c r="C1424" s="242"/>
      <c r="D1424" s="242"/>
      <c r="E1424" s="242"/>
      <c r="F1424" s="242"/>
      <c r="G1424" s="242"/>
      <c r="H1424" s="242"/>
      <c r="I1424" s="242"/>
      <c r="J1424" s="242"/>
      <c r="K1424" s="242"/>
      <c r="L1424" s="242"/>
      <c r="M1424" s="242"/>
    </row>
    <row r="1425" spans="1:13" x14ac:dyDescent="0.25">
      <c r="A1425" s="242"/>
      <c r="B1425" s="242"/>
      <c r="C1425" s="242"/>
      <c r="D1425" s="242"/>
      <c r="E1425" s="242"/>
      <c r="F1425" s="242"/>
      <c r="G1425" s="242"/>
      <c r="H1425" s="242"/>
      <c r="I1425" s="242"/>
      <c r="J1425" s="242"/>
      <c r="K1425" s="242"/>
      <c r="L1425" s="242"/>
      <c r="M1425" s="242"/>
    </row>
    <row r="1426" spans="1:13" x14ac:dyDescent="0.25">
      <c r="A1426" s="242"/>
      <c r="B1426" s="242"/>
      <c r="C1426" s="242"/>
      <c r="D1426" s="242"/>
      <c r="E1426" s="242"/>
      <c r="F1426" s="242"/>
      <c r="G1426" s="242"/>
      <c r="H1426" s="242"/>
      <c r="I1426" s="242"/>
      <c r="J1426" s="242"/>
      <c r="K1426" s="242"/>
      <c r="L1426" s="242"/>
      <c r="M1426" s="242"/>
    </row>
    <row r="1427" spans="1:13" x14ac:dyDescent="0.25">
      <c r="A1427" s="242"/>
      <c r="B1427" s="242"/>
      <c r="C1427" s="242"/>
      <c r="D1427" s="242"/>
      <c r="E1427" s="242"/>
      <c r="F1427" s="242"/>
      <c r="G1427" s="242"/>
      <c r="H1427" s="242"/>
      <c r="I1427" s="242"/>
      <c r="J1427" s="242"/>
      <c r="K1427" s="242"/>
      <c r="L1427" s="242"/>
      <c r="M1427" s="242"/>
    </row>
    <row r="1428" spans="1:13" x14ac:dyDescent="0.25">
      <c r="A1428" s="242"/>
      <c r="B1428" s="242"/>
      <c r="C1428" s="242"/>
      <c r="D1428" s="242"/>
      <c r="E1428" s="242"/>
      <c r="F1428" s="242"/>
      <c r="G1428" s="242"/>
      <c r="H1428" s="242"/>
      <c r="I1428" s="242"/>
      <c r="J1428" s="242"/>
      <c r="K1428" s="242"/>
      <c r="L1428" s="242"/>
      <c r="M1428" s="242"/>
    </row>
    <row r="1429" spans="1:13" x14ac:dyDescent="0.25">
      <c r="A1429" s="242"/>
      <c r="B1429" s="242"/>
      <c r="C1429" s="242"/>
      <c r="D1429" s="242"/>
      <c r="E1429" s="242"/>
      <c r="F1429" s="242"/>
      <c r="G1429" s="242"/>
      <c r="H1429" s="242"/>
      <c r="I1429" s="242"/>
      <c r="J1429" s="242"/>
      <c r="K1429" s="242"/>
      <c r="L1429" s="242"/>
      <c r="M1429" s="242"/>
    </row>
    <row r="1430" spans="1:13" x14ac:dyDescent="0.25">
      <c r="A1430" s="242"/>
      <c r="B1430" s="242"/>
      <c r="C1430" s="242"/>
      <c r="D1430" s="242"/>
      <c r="E1430" s="242"/>
      <c r="F1430" s="242"/>
      <c r="G1430" s="242"/>
      <c r="H1430" s="242"/>
      <c r="I1430" s="242"/>
      <c r="J1430" s="242"/>
      <c r="K1430" s="242"/>
      <c r="L1430" s="242"/>
      <c r="M1430" s="242"/>
    </row>
    <row r="1431" spans="1:13" x14ac:dyDescent="0.25">
      <c r="A1431" s="242"/>
      <c r="B1431" s="242"/>
      <c r="C1431" s="242"/>
      <c r="D1431" s="242"/>
      <c r="E1431" s="242"/>
      <c r="F1431" s="242"/>
      <c r="G1431" s="242"/>
      <c r="H1431" s="242"/>
      <c r="I1431" s="242"/>
      <c r="J1431" s="242"/>
      <c r="K1431" s="242"/>
      <c r="L1431" s="242"/>
      <c r="M1431" s="242"/>
    </row>
    <row r="1432" spans="1:13" x14ac:dyDescent="0.25">
      <c r="A1432" s="242"/>
      <c r="B1432" s="242"/>
      <c r="C1432" s="242"/>
      <c r="D1432" s="242"/>
      <c r="E1432" s="242"/>
      <c r="F1432" s="242"/>
      <c r="G1432" s="242"/>
      <c r="H1432" s="242"/>
      <c r="I1432" s="242"/>
      <c r="J1432" s="242"/>
      <c r="K1432" s="242"/>
      <c r="L1432" s="242"/>
      <c r="M1432" s="242"/>
    </row>
    <row r="1433" spans="1:13" x14ac:dyDescent="0.25">
      <c r="A1433" s="242"/>
      <c r="B1433" s="242"/>
      <c r="C1433" s="242"/>
      <c r="D1433" s="242"/>
      <c r="E1433" s="242"/>
      <c r="F1433" s="242"/>
      <c r="G1433" s="242"/>
      <c r="H1433" s="242"/>
      <c r="I1433" s="242"/>
      <c r="J1433" s="242"/>
      <c r="K1433" s="242"/>
      <c r="L1433" s="242"/>
      <c r="M1433" s="242"/>
    </row>
    <row r="1434" spans="1:13" x14ac:dyDescent="0.25">
      <c r="A1434" s="242"/>
      <c r="B1434" s="242"/>
      <c r="C1434" s="242"/>
      <c r="D1434" s="242"/>
      <c r="E1434" s="242"/>
      <c r="F1434" s="242"/>
      <c r="G1434" s="242"/>
      <c r="H1434" s="242"/>
      <c r="I1434" s="242"/>
      <c r="J1434" s="242"/>
      <c r="K1434" s="242"/>
      <c r="L1434" s="242"/>
      <c r="M1434" s="242"/>
    </row>
    <row r="1435" spans="1:13" x14ac:dyDescent="0.25">
      <c r="A1435" s="242"/>
      <c r="B1435" s="242"/>
      <c r="C1435" s="242"/>
      <c r="D1435" s="242"/>
      <c r="E1435" s="242"/>
      <c r="F1435" s="242"/>
      <c r="G1435" s="242"/>
      <c r="H1435" s="242"/>
      <c r="I1435" s="242"/>
      <c r="J1435" s="242"/>
      <c r="K1435" s="242"/>
      <c r="L1435" s="242"/>
      <c r="M1435" s="242"/>
    </row>
    <row r="1436" spans="1:13" x14ac:dyDescent="0.25">
      <c r="A1436" s="242"/>
      <c r="B1436" s="242"/>
      <c r="C1436" s="242"/>
      <c r="D1436" s="242"/>
      <c r="E1436" s="242"/>
      <c r="F1436" s="242"/>
      <c r="G1436" s="242"/>
      <c r="H1436" s="242"/>
      <c r="I1436" s="242"/>
      <c r="J1436" s="242"/>
      <c r="K1436" s="242"/>
      <c r="L1436" s="242"/>
      <c r="M1436" s="242"/>
    </row>
    <row r="1437" spans="1:13" x14ac:dyDescent="0.25">
      <c r="A1437" s="242"/>
      <c r="B1437" s="242"/>
      <c r="C1437" s="242"/>
      <c r="D1437" s="242"/>
      <c r="E1437" s="242"/>
      <c r="F1437" s="242"/>
      <c r="G1437" s="242"/>
      <c r="H1437" s="242"/>
      <c r="I1437" s="242"/>
      <c r="J1437" s="242"/>
      <c r="K1437" s="242"/>
      <c r="L1437" s="242"/>
      <c r="M1437" s="242"/>
    </row>
    <row r="1438" spans="1:13" x14ac:dyDescent="0.25">
      <c r="A1438" s="242"/>
      <c r="B1438" s="242"/>
      <c r="C1438" s="242"/>
      <c r="D1438" s="242"/>
      <c r="E1438" s="242"/>
      <c r="F1438" s="242"/>
      <c r="G1438" s="242"/>
      <c r="H1438" s="242"/>
      <c r="I1438" s="242"/>
      <c r="J1438" s="242"/>
      <c r="K1438" s="242"/>
      <c r="L1438" s="242"/>
      <c r="M1438" s="242"/>
    </row>
    <row r="1439" spans="1:13" x14ac:dyDescent="0.25">
      <c r="A1439" s="242"/>
      <c r="B1439" s="242"/>
      <c r="C1439" s="242"/>
      <c r="D1439" s="242"/>
      <c r="E1439" s="242"/>
      <c r="F1439" s="242"/>
      <c r="G1439" s="242"/>
      <c r="H1439" s="242"/>
      <c r="I1439" s="242"/>
      <c r="J1439" s="242"/>
      <c r="K1439" s="242"/>
      <c r="L1439" s="242"/>
      <c r="M1439" s="242"/>
    </row>
    <row r="1440" spans="1:13" x14ac:dyDescent="0.25">
      <c r="A1440" s="242"/>
      <c r="B1440" s="242"/>
      <c r="C1440" s="242"/>
      <c r="D1440" s="242"/>
      <c r="E1440" s="242"/>
      <c r="F1440" s="242"/>
      <c r="G1440" s="242"/>
      <c r="H1440" s="242"/>
      <c r="I1440" s="242"/>
      <c r="J1440" s="242"/>
      <c r="K1440" s="242"/>
      <c r="L1440" s="242"/>
      <c r="M1440" s="242"/>
    </row>
    <row r="1441" spans="1:13" x14ac:dyDescent="0.25">
      <c r="A1441" s="242"/>
      <c r="B1441" s="242"/>
      <c r="C1441" s="242"/>
      <c r="D1441" s="242"/>
      <c r="E1441" s="242"/>
      <c r="F1441" s="242"/>
      <c r="G1441" s="242"/>
      <c r="H1441" s="242"/>
      <c r="I1441" s="242"/>
      <c r="J1441" s="242"/>
      <c r="K1441" s="242"/>
      <c r="L1441" s="242"/>
      <c r="M1441" s="242"/>
    </row>
    <row r="1442" spans="1:13" x14ac:dyDescent="0.25">
      <c r="A1442" s="242"/>
      <c r="B1442" s="242"/>
      <c r="C1442" s="242"/>
      <c r="D1442" s="242"/>
      <c r="E1442" s="242"/>
      <c r="F1442" s="242"/>
      <c r="G1442" s="242"/>
      <c r="H1442" s="242"/>
      <c r="I1442" s="242"/>
      <c r="J1442" s="242"/>
      <c r="K1442" s="242"/>
      <c r="L1442" s="242"/>
      <c r="M1442" s="242"/>
    </row>
    <row r="1443" spans="1:13" x14ac:dyDescent="0.25">
      <c r="A1443" s="242"/>
      <c r="B1443" s="242"/>
      <c r="C1443" s="242"/>
      <c r="D1443" s="242"/>
      <c r="E1443" s="242"/>
      <c r="F1443" s="242"/>
      <c r="G1443" s="242"/>
      <c r="H1443" s="242"/>
      <c r="I1443" s="242"/>
      <c r="J1443" s="242"/>
      <c r="K1443" s="242"/>
      <c r="L1443" s="242"/>
      <c r="M1443" s="242"/>
    </row>
    <row r="1444" spans="1:13" x14ac:dyDescent="0.25">
      <c r="A1444" s="242"/>
      <c r="B1444" s="242"/>
      <c r="C1444" s="242"/>
      <c r="D1444" s="242"/>
      <c r="E1444" s="242"/>
      <c r="F1444" s="242"/>
      <c r="G1444" s="242"/>
      <c r="H1444" s="242"/>
      <c r="I1444" s="242"/>
      <c r="J1444" s="242"/>
      <c r="K1444" s="242"/>
      <c r="L1444" s="242"/>
      <c r="M1444" s="242"/>
    </row>
    <row r="1445" spans="1:13" x14ac:dyDescent="0.25">
      <c r="A1445" s="242"/>
      <c r="B1445" s="242"/>
      <c r="C1445" s="242"/>
      <c r="D1445" s="242"/>
      <c r="E1445" s="242"/>
      <c r="F1445" s="242"/>
      <c r="G1445" s="242"/>
      <c r="H1445" s="242"/>
      <c r="I1445" s="242"/>
      <c r="J1445" s="242"/>
      <c r="K1445" s="242"/>
      <c r="L1445" s="242"/>
      <c r="M1445" s="242"/>
    </row>
    <row r="1446" spans="1:13" x14ac:dyDescent="0.25">
      <c r="A1446" s="242"/>
      <c r="B1446" s="242"/>
      <c r="C1446" s="242"/>
      <c r="D1446" s="242"/>
      <c r="E1446" s="242"/>
      <c r="F1446" s="242"/>
      <c r="G1446" s="242"/>
      <c r="H1446" s="242"/>
      <c r="I1446" s="242"/>
      <c r="J1446" s="242"/>
      <c r="K1446" s="242"/>
      <c r="L1446" s="242"/>
      <c r="M1446" s="242"/>
    </row>
    <row r="1447" spans="1:13" x14ac:dyDescent="0.25">
      <c r="A1447" s="242"/>
      <c r="B1447" s="242"/>
      <c r="C1447" s="242"/>
      <c r="D1447" s="242"/>
      <c r="E1447" s="242"/>
      <c r="F1447" s="242"/>
      <c r="G1447" s="242"/>
      <c r="H1447" s="242"/>
      <c r="I1447" s="242"/>
      <c r="J1447" s="242"/>
      <c r="K1447" s="242"/>
      <c r="L1447" s="242"/>
      <c r="M1447" s="242"/>
    </row>
    <row r="1448" spans="1:13" x14ac:dyDescent="0.25">
      <c r="A1448" s="242"/>
      <c r="B1448" s="242"/>
      <c r="C1448" s="242"/>
      <c r="D1448" s="242"/>
      <c r="E1448" s="242"/>
      <c r="F1448" s="242"/>
      <c r="G1448" s="242"/>
      <c r="H1448" s="242"/>
      <c r="I1448" s="242"/>
      <c r="J1448" s="242"/>
      <c r="K1448" s="242"/>
      <c r="L1448" s="242"/>
      <c r="M1448" s="242"/>
    </row>
    <row r="1449" spans="1:13" x14ac:dyDescent="0.25">
      <c r="A1449" s="242"/>
      <c r="B1449" s="242"/>
      <c r="C1449" s="242"/>
      <c r="D1449" s="242"/>
      <c r="E1449" s="242"/>
      <c r="F1449" s="242"/>
      <c r="G1449" s="242"/>
      <c r="H1449" s="242"/>
      <c r="I1449" s="242"/>
      <c r="J1449" s="242"/>
      <c r="K1449" s="242"/>
      <c r="L1449" s="242"/>
      <c r="M1449" s="242"/>
    </row>
    <row r="1450" spans="1:13" x14ac:dyDescent="0.25">
      <c r="A1450" s="242"/>
      <c r="B1450" s="242"/>
      <c r="C1450" s="242"/>
      <c r="D1450" s="242"/>
      <c r="E1450" s="242"/>
      <c r="F1450" s="242"/>
      <c r="G1450" s="242"/>
      <c r="H1450" s="242"/>
      <c r="I1450" s="242"/>
      <c r="J1450" s="242"/>
      <c r="K1450" s="242"/>
      <c r="L1450" s="242"/>
      <c r="M1450" s="242"/>
    </row>
    <row r="1451" spans="1:13" x14ac:dyDescent="0.25">
      <c r="A1451" s="242"/>
      <c r="B1451" s="242"/>
      <c r="C1451" s="242"/>
      <c r="D1451" s="242"/>
      <c r="E1451" s="242"/>
      <c r="F1451" s="242"/>
      <c r="G1451" s="242"/>
      <c r="H1451" s="242"/>
      <c r="I1451" s="242"/>
      <c r="J1451" s="242"/>
      <c r="K1451" s="242"/>
      <c r="L1451" s="242"/>
      <c r="M1451" s="242"/>
    </row>
    <row r="1452" spans="1:13" x14ac:dyDescent="0.25">
      <c r="A1452" s="242"/>
      <c r="B1452" s="242"/>
      <c r="C1452" s="242"/>
      <c r="D1452" s="242"/>
      <c r="E1452" s="242"/>
      <c r="F1452" s="242"/>
      <c r="G1452" s="242"/>
      <c r="H1452" s="242"/>
      <c r="I1452" s="242"/>
      <c r="J1452" s="242"/>
      <c r="K1452" s="242"/>
      <c r="L1452" s="242"/>
      <c r="M1452" s="242"/>
    </row>
    <row r="1453" spans="1:13" x14ac:dyDescent="0.25">
      <c r="A1453" s="242"/>
      <c r="B1453" s="242"/>
      <c r="C1453" s="242"/>
      <c r="D1453" s="242"/>
      <c r="E1453" s="242"/>
      <c r="F1453" s="242"/>
      <c r="G1453" s="242"/>
      <c r="H1453" s="242"/>
      <c r="I1453" s="242"/>
      <c r="J1453" s="242"/>
      <c r="K1453" s="242"/>
      <c r="L1453" s="242"/>
      <c r="M1453" s="242"/>
    </row>
    <row r="1454" spans="1:13" x14ac:dyDescent="0.25">
      <c r="A1454" s="242"/>
      <c r="B1454" s="242"/>
      <c r="C1454" s="242"/>
      <c r="D1454" s="242"/>
      <c r="E1454" s="242"/>
      <c r="F1454" s="242"/>
      <c r="G1454" s="242"/>
      <c r="H1454" s="242"/>
      <c r="I1454" s="242"/>
      <c r="J1454" s="242"/>
      <c r="K1454" s="242"/>
      <c r="L1454" s="242"/>
      <c r="M1454" s="242"/>
    </row>
    <row r="1455" spans="1:13" x14ac:dyDescent="0.25">
      <c r="A1455" s="242"/>
      <c r="B1455" s="242"/>
      <c r="C1455" s="242"/>
      <c r="D1455" s="242"/>
      <c r="E1455" s="242"/>
      <c r="F1455" s="242"/>
      <c r="G1455" s="242"/>
      <c r="H1455" s="242"/>
      <c r="I1455" s="242"/>
      <c r="J1455" s="242"/>
      <c r="K1455" s="242"/>
      <c r="L1455" s="242"/>
      <c r="M1455" s="242"/>
    </row>
    <row r="1456" spans="1:13" x14ac:dyDescent="0.25">
      <c r="A1456" s="242"/>
      <c r="B1456" s="242"/>
      <c r="C1456" s="242"/>
      <c r="D1456" s="242"/>
      <c r="E1456" s="242"/>
      <c r="F1456" s="242"/>
      <c r="G1456" s="242"/>
      <c r="H1456" s="242"/>
      <c r="I1456" s="242"/>
      <c r="J1456" s="242"/>
      <c r="K1456" s="242"/>
      <c r="L1456" s="242"/>
      <c r="M1456" s="242"/>
    </row>
    <row r="1457" spans="1:13" x14ac:dyDescent="0.25">
      <c r="A1457" s="242"/>
      <c r="B1457" s="242"/>
      <c r="C1457" s="242"/>
      <c r="D1457" s="242"/>
      <c r="E1457" s="242"/>
      <c r="F1457" s="242"/>
      <c r="G1457" s="242"/>
      <c r="H1457" s="242"/>
      <c r="I1457" s="242"/>
      <c r="J1457" s="242"/>
      <c r="K1457" s="242"/>
      <c r="L1457" s="242"/>
      <c r="M1457" s="242"/>
    </row>
    <row r="1458" spans="1:13" x14ac:dyDescent="0.25">
      <c r="A1458" s="242"/>
      <c r="B1458" s="242"/>
      <c r="C1458" s="242"/>
      <c r="D1458" s="242"/>
      <c r="E1458" s="242"/>
      <c r="F1458" s="242"/>
      <c r="G1458" s="242"/>
      <c r="H1458" s="242"/>
      <c r="I1458" s="242"/>
      <c r="J1458" s="242"/>
      <c r="K1458" s="242"/>
      <c r="L1458" s="242"/>
      <c r="M1458" s="242"/>
    </row>
    <row r="1459" spans="1:13" x14ac:dyDescent="0.25">
      <c r="A1459" s="242"/>
      <c r="B1459" s="242"/>
      <c r="C1459" s="242"/>
      <c r="D1459" s="242"/>
      <c r="E1459" s="242"/>
      <c r="F1459" s="242"/>
      <c r="G1459" s="242"/>
      <c r="H1459" s="242"/>
      <c r="I1459" s="242"/>
      <c r="J1459" s="242"/>
      <c r="K1459" s="242"/>
      <c r="L1459" s="242"/>
      <c r="M1459" s="242"/>
    </row>
    <row r="1460" spans="1:13" x14ac:dyDescent="0.25">
      <c r="A1460" s="242"/>
      <c r="B1460" s="242"/>
      <c r="C1460" s="242"/>
      <c r="D1460" s="242"/>
      <c r="E1460" s="242"/>
      <c r="F1460" s="242"/>
      <c r="G1460" s="242"/>
      <c r="H1460" s="242"/>
      <c r="I1460" s="242"/>
      <c r="J1460" s="242"/>
      <c r="K1460" s="242"/>
      <c r="L1460" s="242"/>
      <c r="M1460" s="242"/>
    </row>
    <row r="1461" spans="1:13" x14ac:dyDescent="0.25">
      <c r="A1461" s="242"/>
      <c r="B1461" s="242"/>
      <c r="C1461" s="242"/>
      <c r="D1461" s="242"/>
      <c r="E1461" s="242"/>
      <c r="F1461" s="242"/>
      <c r="G1461" s="242"/>
      <c r="H1461" s="242"/>
      <c r="I1461" s="242"/>
      <c r="J1461" s="242"/>
      <c r="K1461" s="242"/>
      <c r="L1461" s="242"/>
      <c r="M1461" s="242"/>
    </row>
    <row r="1462" spans="1:13" x14ac:dyDescent="0.25">
      <c r="A1462" s="242"/>
      <c r="B1462" s="242"/>
      <c r="C1462" s="242"/>
      <c r="D1462" s="242"/>
      <c r="E1462" s="242"/>
      <c r="F1462" s="242"/>
      <c r="G1462" s="242"/>
      <c r="H1462" s="242"/>
      <c r="I1462" s="242"/>
      <c r="J1462" s="242"/>
      <c r="K1462" s="242"/>
      <c r="L1462" s="242"/>
      <c r="M1462" s="242"/>
    </row>
    <row r="1463" spans="1:13" x14ac:dyDescent="0.25">
      <c r="A1463" s="242"/>
      <c r="B1463" s="242"/>
      <c r="C1463" s="242"/>
      <c r="D1463" s="242"/>
      <c r="E1463" s="242"/>
      <c r="F1463" s="242"/>
      <c r="G1463" s="242"/>
      <c r="H1463" s="242"/>
      <c r="I1463" s="242"/>
      <c r="J1463" s="242"/>
      <c r="K1463" s="242"/>
      <c r="L1463" s="242"/>
      <c r="M1463" s="242"/>
    </row>
    <row r="1464" spans="1:13" x14ac:dyDescent="0.25">
      <c r="A1464" s="242"/>
      <c r="B1464" s="242"/>
      <c r="C1464" s="242"/>
      <c r="D1464" s="242"/>
      <c r="E1464" s="242"/>
      <c r="F1464" s="242"/>
      <c r="G1464" s="242"/>
      <c r="H1464" s="242"/>
      <c r="I1464" s="242"/>
      <c r="J1464" s="242"/>
      <c r="K1464" s="242"/>
      <c r="L1464" s="242"/>
      <c r="M1464" s="242"/>
    </row>
    <row r="1465" spans="1:13" x14ac:dyDescent="0.25">
      <c r="A1465" s="242"/>
      <c r="B1465" s="242"/>
      <c r="C1465" s="242"/>
      <c r="D1465" s="242"/>
      <c r="E1465" s="242"/>
      <c r="F1465" s="242"/>
      <c r="G1465" s="242"/>
      <c r="H1465" s="242"/>
      <c r="I1465" s="242"/>
      <c r="J1465" s="242"/>
      <c r="K1465" s="242"/>
      <c r="L1465" s="242"/>
      <c r="M1465" s="242"/>
    </row>
    <row r="1466" spans="1:13" x14ac:dyDescent="0.25">
      <c r="A1466" s="242"/>
      <c r="B1466" s="242"/>
      <c r="C1466" s="242"/>
      <c r="D1466" s="242"/>
      <c r="E1466" s="242"/>
      <c r="F1466" s="242"/>
      <c r="G1466" s="242"/>
      <c r="H1466" s="242"/>
      <c r="I1466" s="242"/>
      <c r="J1466" s="242"/>
      <c r="K1466" s="242"/>
      <c r="L1466" s="242"/>
      <c r="M1466" s="242"/>
    </row>
    <row r="1467" spans="1:13" x14ac:dyDescent="0.25">
      <c r="A1467" s="242"/>
      <c r="B1467" s="242"/>
      <c r="C1467" s="242"/>
      <c r="D1467" s="242"/>
      <c r="E1467" s="242"/>
      <c r="F1467" s="242"/>
      <c r="G1467" s="242"/>
      <c r="H1467" s="242"/>
      <c r="I1467" s="242"/>
      <c r="J1467" s="242"/>
      <c r="K1467" s="242"/>
      <c r="L1467" s="242"/>
      <c r="M1467" s="242"/>
    </row>
    <row r="1468" spans="1:13" x14ac:dyDescent="0.25">
      <c r="A1468" s="242"/>
      <c r="B1468" s="242"/>
      <c r="C1468" s="242"/>
      <c r="D1468" s="242"/>
      <c r="E1468" s="242"/>
      <c r="F1468" s="242"/>
      <c r="G1468" s="242"/>
      <c r="H1468" s="242"/>
      <c r="I1468" s="242"/>
      <c r="J1468" s="242"/>
      <c r="K1468" s="242"/>
      <c r="L1468" s="242"/>
      <c r="M1468" s="242"/>
    </row>
    <row r="1469" spans="1:13" x14ac:dyDescent="0.25">
      <c r="A1469" s="242"/>
      <c r="B1469" s="242"/>
      <c r="C1469" s="242"/>
      <c r="D1469" s="242"/>
      <c r="E1469" s="242"/>
      <c r="F1469" s="242"/>
      <c r="G1469" s="242"/>
      <c r="H1469" s="242"/>
      <c r="I1469" s="242"/>
      <c r="J1469" s="242"/>
      <c r="K1469" s="242"/>
      <c r="L1469" s="242"/>
      <c r="M1469" s="242"/>
    </row>
    <row r="1470" spans="1:13" x14ac:dyDescent="0.25">
      <c r="A1470" s="242"/>
      <c r="B1470" s="242"/>
      <c r="C1470" s="242"/>
      <c r="D1470" s="242"/>
      <c r="E1470" s="242"/>
      <c r="F1470" s="242"/>
      <c r="G1470" s="242"/>
      <c r="H1470" s="242"/>
      <c r="I1470" s="242"/>
      <c r="J1470" s="242"/>
      <c r="K1470" s="242"/>
      <c r="L1470" s="242"/>
      <c r="M1470" s="242"/>
    </row>
    <row r="1471" spans="1:13" x14ac:dyDescent="0.25">
      <c r="A1471" s="242"/>
      <c r="B1471" s="242"/>
      <c r="C1471" s="242"/>
      <c r="D1471" s="242"/>
      <c r="E1471" s="242"/>
      <c r="F1471" s="242"/>
      <c r="G1471" s="242"/>
      <c r="H1471" s="242"/>
      <c r="I1471" s="242"/>
      <c r="J1471" s="242"/>
      <c r="K1471" s="242"/>
      <c r="L1471" s="242"/>
      <c r="M1471" s="242"/>
    </row>
    <row r="1472" spans="1:13" x14ac:dyDescent="0.25">
      <c r="A1472" s="242"/>
      <c r="B1472" s="242"/>
      <c r="C1472" s="242"/>
      <c r="D1472" s="242"/>
      <c r="E1472" s="242"/>
      <c r="F1472" s="242"/>
      <c r="G1472" s="242"/>
      <c r="H1472" s="242"/>
      <c r="I1472" s="242"/>
      <c r="J1472" s="242"/>
      <c r="K1472" s="242"/>
      <c r="L1472" s="242"/>
      <c r="M1472" s="242"/>
    </row>
    <row r="1473" spans="1:13" x14ac:dyDescent="0.25">
      <c r="A1473" s="242"/>
      <c r="B1473" s="242"/>
      <c r="C1473" s="242"/>
      <c r="D1473" s="242"/>
      <c r="E1473" s="242"/>
      <c r="F1473" s="242"/>
      <c r="G1473" s="242"/>
      <c r="H1473" s="242"/>
      <c r="I1473" s="242"/>
      <c r="J1473" s="242"/>
      <c r="K1473" s="242"/>
      <c r="L1473" s="242"/>
      <c r="M1473" s="242"/>
    </row>
    <row r="1474" spans="1:13" x14ac:dyDescent="0.25">
      <c r="A1474" s="242"/>
      <c r="B1474" s="242"/>
      <c r="C1474" s="242"/>
      <c r="D1474" s="242"/>
      <c r="E1474" s="242"/>
      <c r="F1474" s="242"/>
      <c r="G1474" s="242"/>
      <c r="H1474" s="242"/>
      <c r="I1474" s="242"/>
      <c r="J1474" s="242"/>
      <c r="K1474" s="242"/>
      <c r="L1474" s="242"/>
      <c r="M1474" s="242"/>
    </row>
    <row r="1475" spans="1:13" x14ac:dyDescent="0.25">
      <c r="A1475" s="242"/>
      <c r="B1475" s="242"/>
      <c r="C1475" s="242"/>
      <c r="D1475" s="242"/>
      <c r="E1475" s="242"/>
      <c r="F1475" s="242"/>
      <c r="G1475" s="242"/>
      <c r="H1475" s="242"/>
      <c r="I1475" s="242"/>
      <c r="J1475" s="242"/>
      <c r="K1475" s="242"/>
      <c r="L1475" s="242"/>
      <c r="M1475" s="242"/>
    </row>
    <row r="1476" spans="1:13" x14ac:dyDescent="0.25">
      <c r="A1476" s="242"/>
      <c r="B1476" s="242"/>
      <c r="C1476" s="242"/>
      <c r="D1476" s="242"/>
      <c r="E1476" s="242"/>
      <c r="F1476" s="242"/>
      <c r="G1476" s="242"/>
      <c r="H1476" s="242"/>
      <c r="I1476" s="242"/>
      <c r="J1476" s="242"/>
      <c r="K1476" s="242"/>
      <c r="L1476" s="242"/>
      <c r="M1476" s="242"/>
    </row>
    <row r="1477" spans="1:13" x14ac:dyDescent="0.25">
      <c r="A1477" s="242"/>
      <c r="B1477" s="242"/>
      <c r="C1477" s="242"/>
      <c r="D1477" s="242"/>
      <c r="E1477" s="242"/>
      <c r="F1477" s="242"/>
      <c r="G1477" s="242"/>
      <c r="H1477" s="242"/>
      <c r="I1477" s="242"/>
      <c r="J1477" s="242"/>
      <c r="K1477" s="242"/>
      <c r="L1477" s="242"/>
      <c r="M1477" s="242"/>
    </row>
    <row r="1478" spans="1:13" x14ac:dyDescent="0.25">
      <c r="A1478" s="242"/>
      <c r="B1478" s="242"/>
      <c r="C1478" s="242"/>
      <c r="D1478" s="242"/>
      <c r="E1478" s="242"/>
      <c r="F1478" s="242"/>
      <c r="G1478" s="242"/>
      <c r="H1478" s="242"/>
      <c r="I1478" s="242"/>
      <c r="J1478" s="242"/>
      <c r="K1478" s="242"/>
      <c r="L1478" s="242"/>
      <c r="M1478" s="242"/>
    </row>
    <row r="1479" spans="1:13" x14ac:dyDescent="0.25">
      <c r="A1479" s="242"/>
      <c r="B1479" s="242"/>
      <c r="C1479" s="242"/>
      <c r="D1479" s="242"/>
      <c r="E1479" s="242"/>
      <c r="F1479" s="242"/>
      <c r="G1479" s="242"/>
      <c r="H1479" s="242"/>
      <c r="I1479" s="242"/>
      <c r="J1479" s="242"/>
      <c r="K1479" s="242"/>
      <c r="L1479" s="242"/>
      <c r="M1479" s="242"/>
    </row>
    <row r="1480" spans="1:13" x14ac:dyDescent="0.25">
      <c r="A1480" s="242"/>
      <c r="B1480" s="242"/>
      <c r="C1480" s="242"/>
      <c r="D1480" s="242"/>
      <c r="E1480" s="242"/>
      <c r="F1480" s="242"/>
      <c r="G1480" s="242"/>
      <c r="H1480" s="242"/>
      <c r="I1480" s="242"/>
      <c r="J1480" s="242"/>
      <c r="K1480" s="242"/>
      <c r="L1480" s="242"/>
      <c r="M1480" s="242"/>
    </row>
    <row r="1481" spans="1:13" x14ac:dyDescent="0.25">
      <c r="A1481" s="242"/>
      <c r="B1481" s="242"/>
      <c r="C1481" s="242"/>
      <c r="D1481" s="242"/>
      <c r="E1481" s="242"/>
      <c r="F1481" s="242"/>
      <c r="G1481" s="242"/>
      <c r="H1481" s="242"/>
      <c r="I1481" s="242"/>
      <c r="J1481" s="242"/>
      <c r="K1481" s="242"/>
      <c r="L1481" s="242"/>
      <c r="M1481" s="242"/>
    </row>
    <row r="1482" spans="1:13" x14ac:dyDescent="0.25">
      <c r="A1482" s="242"/>
      <c r="B1482" s="242"/>
      <c r="C1482" s="242"/>
      <c r="D1482" s="242"/>
      <c r="E1482" s="242"/>
      <c r="F1482" s="242"/>
      <c r="G1482" s="242"/>
      <c r="H1482" s="242"/>
      <c r="I1482" s="242"/>
      <c r="J1482" s="242"/>
      <c r="K1482" s="242"/>
      <c r="L1482" s="242"/>
      <c r="M1482" s="242"/>
    </row>
    <row r="1483" spans="1:13" x14ac:dyDescent="0.25">
      <c r="A1483" s="242"/>
      <c r="B1483" s="242"/>
      <c r="C1483" s="242"/>
      <c r="D1483" s="242"/>
      <c r="E1483" s="242"/>
      <c r="F1483" s="242"/>
      <c r="G1483" s="242"/>
      <c r="H1483" s="242"/>
      <c r="I1483" s="242"/>
      <c r="J1483" s="242"/>
      <c r="K1483" s="242"/>
      <c r="L1483" s="242"/>
      <c r="M1483" s="242"/>
    </row>
    <row r="1484" spans="1:13" x14ac:dyDescent="0.25">
      <c r="A1484" s="242"/>
      <c r="B1484" s="242"/>
      <c r="C1484" s="242"/>
      <c r="D1484" s="242"/>
      <c r="E1484" s="242"/>
      <c r="F1484" s="242"/>
      <c r="G1484" s="242"/>
      <c r="H1484" s="242"/>
      <c r="I1484" s="242"/>
      <c r="J1484" s="242"/>
      <c r="K1484" s="242"/>
      <c r="L1484" s="242"/>
      <c r="M1484" s="242"/>
    </row>
    <row r="1485" spans="1:13" x14ac:dyDescent="0.25">
      <c r="A1485" s="242"/>
      <c r="B1485" s="242"/>
      <c r="C1485" s="242"/>
      <c r="D1485" s="242"/>
      <c r="E1485" s="242"/>
      <c r="F1485" s="242"/>
      <c r="G1485" s="242"/>
      <c r="H1485" s="242"/>
      <c r="I1485" s="242"/>
      <c r="J1485" s="242"/>
      <c r="K1485" s="242"/>
      <c r="L1485" s="242"/>
      <c r="M1485" s="242"/>
    </row>
    <row r="1486" spans="1:13" x14ac:dyDescent="0.25">
      <c r="A1486" s="242"/>
      <c r="B1486" s="242"/>
      <c r="C1486" s="242"/>
      <c r="D1486" s="242"/>
      <c r="E1486" s="242"/>
      <c r="F1486" s="242"/>
      <c r="G1486" s="242"/>
      <c r="H1486" s="242"/>
      <c r="I1486" s="242"/>
      <c r="J1486" s="242"/>
      <c r="K1486" s="242"/>
      <c r="L1486" s="242"/>
      <c r="M1486" s="242"/>
    </row>
    <row r="1487" spans="1:13" x14ac:dyDescent="0.25">
      <c r="A1487" s="242"/>
      <c r="B1487" s="242"/>
      <c r="C1487" s="242"/>
      <c r="D1487" s="242"/>
      <c r="E1487" s="242"/>
      <c r="F1487" s="242"/>
      <c r="G1487" s="242"/>
      <c r="H1487" s="242"/>
      <c r="I1487" s="242"/>
      <c r="J1487" s="242"/>
      <c r="K1487" s="242"/>
      <c r="L1487" s="242"/>
      <c r="M1487" s="242"/>
    </row>
    <row r="1488" spans="1:13" x14ac:dyDescent="0.25">
      <c r="A1488" s="242"/>
      <c r="B1488" s="242"/>
      <c r="C1488" s="242"/>
      <c r="D1488" s="242"/>
      <c r="E1488" s="242"/>
      <c r="F1488" s="242"/>
      <c r="G1488" s="242"/>
      <c r="H1488" s="242"/>
      <c r="I1488" s="242"/>
      <c r="J1488" s="242"/>
      <c r="K1488" s="242"/>
      <c r="L1488" s="242"/>
      <c r="M1488" s="242"/>
    </row>
    <row r="1489" spans="1:13" x14ac:dyDescent="0.25">
      <c r="A1489" s="242"/>
      <c r="B1489" s="242"/>
      <c r="C1489" s="242"/>
      <c r="D1489" s="242"/>
      <c r="E1489" s="242"/>
      <c r="F1489" s="242"/>
      <c r="G1489" s="242"/>
      <c r="H1489" s="242"/>
      <c r="I1489" s="242"/>
      <c r="J1489" s="242"/>
      <c r="K1489" s="242"/>
      <c r="L1489" s="242"/>
      <c r="M1489" s="242"/>
    </row>
    <row r="1490" spans="1:13" x14ac:dyDescent="0.25">
      <c r="A1490" s="242"/>
      <c r="B1490" s="242"/>
      <c r="C1490" s="242"/>
      <c r="D1490" s="242"/>
      <c r="E1490" s="242"/>
      <c r="F1490" s="242"/>
      <c r="G1490" s="242"/>
      <c r="H1490" s="242"/>
      <c r="I1490" s="242"/>
      <c r="J1490" s="242"/>
      <c r="K1490" s="242"/>
      <c r="L1490" s="242"/>
      <c r="M1490" s="242"/>
    </row>
    <row r="1491" spans="1:13" x14ac:dyDescent="0.25">
      <c r="A1491" s="242"/>
      <c r="B1491" s="242"/>
      <c r="C1491" s="242"/>
      <c r="D1491" s="242"/>
      <c r="E1491" s="242"/>
      <c r="F1491" s="242"/>
      <c r="G1491" s="242"/>
      <c r="H1491" s="242"/>
      <c r="I1491" s="242"/>
      <c r="J1491" s="242"/>
      <c r="K1491" s="242"/>
      <c r="L1491" s="242"/>
      <c r="M1491" s="242"/>
    </row>
    <row r="1492" spans="1:13" x14ac:dyDescent="0.25">
      <c r="A1492" s="242"/>
      <c r="B1492" s="242"/>
      <c r="C1492" s="242"/>
      <c r="D1492" s="242"/>
      <c r="E1492" s="242"/>
      <c r="F1492" s="242"/>
      <c r="G1492" s="242"/>
      <c r="H1492" s="242"/>
      <c r="I1492" s="242"/>
      <c r="J1492" s="242"/>
      <c r="K1492" s="242"/>
      <c r="L1492" s="242"/>
      <c r="M1492" s="242"/>
    </row>
    <row r="1493" spans="1:13" x14ac:dyDescent="0.25">
      <c r="A1493" s="242"/>
      <c r="B1493" s="242"/>
      <c r="C1493" s="242"/>
      <c r="D1493" s="242"/>
      <c r="E1493" s="242"/>
      <c r="F1493" s="242"/>
      <c r="G1493" s="242"/>
      <c r="H1493" s="242"/>
      <c r="I1493" s="242"/>
      <c r="J1493" s="242"/>
      <c r="K1493" s="242"/>
      <c r="L1493" s="242"/>
      <c r="M1493" s="242"/>
    </row>
    <row r="1494" spans="1:13" x14ac:dyDescent="0.25">
      <c r="A1494" s="242"/>
      <c r="B1494" s="242"/>
      <c r="C1494" s="242"/>
      <c r="D1494" s="242"/>
      <c r="E1494" s="242"/>
      <c r="F1494" s="242"/>
      <c r="G1494" s="242"/>
      <c r="H1494" s="242"/>
      <c r="I1494" s="242"/>
      <c r="J1494" s="242"/>
      <c r="K1494" s="242"/>
      <c r="L1494" s="242"/>
      <c r="M1494" s="242"/>
    </row>
    <row r="1495" spans="1:13" x14ac:dyDescent="0.25">
      <c r="A1495" s="242"/>
      <c r="B1495" s="242"/>
      <c r="C1495" s="242"/>
      <c r="D1495" s="242"/>
      <c r="E1495" s="242"/>
      <c r="F1495" s="242"/>
      <c r="G1495" s="242"/>
      <c r="H1495" s="242"/>
      <c r="I1495" s="242"/>
      <c r="J1495" s="242"/>
      <c r="K1495" s="242"/>
      <c r="L1495" s="242"/>
      <c r="M1495" s="242"/>
    </row>
    <row r="1496" spans="1:13" x14ac:dyDescent="0.25">
      <c r="A1496" s="242"/>
      <c r="B1496" s="242"/>
      <c r="C1496" s="242"/>
      <c r="D1496" s="242"/>
      <c r="E1496" s="242"/>
      <c r="F1496" s="242"/>
      <c r="G1496" s="242"/>
      <c r="H1496" s="242"/>
      <c r="I1496" s="242"/>
      <c r="J1496" s="242"/>
      <c r="K1496" s="242"/>
      <c r="L1496" s="242"/>
      <c r="M1496" s="242"/>
    </row>
    <row r="1497" spans="1:13" x14ac:dyDescent="0.25">
      <c r="A1497" s="242"/>
      <c r="B1497" s="242"/>
      <c r="C1497" s="242"/>
      <c r="D1497" s="242"/>
      <c r="E1497" s="242"/>
      <c r="F1497" s="242"/>
      <c r="G1497" s="242"/>
      <c r="H1497" s="242"/>
      <c r="I1497" s="242"/>
      <c r="J1497" s="242"/>
      <c r="K1497" s="242"/>
      <c r="L1497" s="242"/>
      <c r="M1497" s="242"/>
    </row>
    <row r="1498" spans="1:13" x14ac:dyDescent="0.25">
      <c r="A1498" s="242"/>
      <c r="B1498" s="242"/>
      <c r="C1498" s="242"/>
      <c r="D1498" s="242"/>
      <c r="E1498" s="242"/>
      <c r="F1498" s="242"/>
      <c r="G1498" s="242"/>
      <c r="H1498" s="242"/>
      <c r="I1498" s="242"/>
      <c r="J1498" s="242"/>
      <c r="K1498" s="242"/>
      <c r="L1498" s="242"/>
      <c r="M1498" s="242"/>
    </row>
    <row r="1499" spans="1:13" x14ac:dyDescent="0.25">
      <c r="A1499" s="242"/>
      <c r="B1499" s="242"/>
      <c r="C1499" s="242"/>
      <c r="D1499" s="242"/>
      <c r="E1499" s="242"/>
      <c r="F1499" s="242"/>
      <c r="G1499" s="242"/>
      <c r="H1499" s="242"/>
      <c r="I1499" s="242"/>
      <c r="J1499" s="242"/>
      <c r="K1499" s="242"/>
      <c r="L1499" s="242"/>
      <c r="M1499" s="242"/>
    </row>
    <row r="1500" spans="1:13" x14ac:dyDescent="0.25">
      <c r="A1500" s="242"/>
      <c r="B1500" s="242"/>
      <c r="C1500" s="242"/>
      <c r="D1500" s="242"/>
      <c r="E1500" s="242"/>
      <c r="F1500" s="242"/>
      <c r="G1500" s="242"/>
      <c r="H1500" s="242"/>
      <c r="I1500" s="242"/>
      <c r="J1500" s="242"/>
      <c r="K1500" s="242"/>
      <c r="L1500" s="242"/>
      <c r="M1500" s="242"/>
    </row>
    <row r="1501" spans="1:13" x14ac:dyDescent="0.25">
      <c r="A1501" s="242"/>
      <c r="B1501" s="242"/>
      <c r="C1501" s="242"/>
      <c r="D1501" s="242"/>
      <c r="E1501" s="242"/>
      <c r="F1501" s="242"/>
      <c r="G1501" s="242"/>
      <c r="H1501" s="242"/>
      <c r="I1501" s="242"/>
      <c r="J1501" s="242"/>
      <c r="K1501" s="242"/>
      <c r="L1501" s="242"/>
      <c r="M1501" s="242"/>
    </row>
    <row r="1502" spans="1:13" x14ac:dyDescent="0.25">
      <c r="A1502" s="242"/>
      <c r="B1502" s="242"/>
      <c r="C1502" s="242"/>
      <c r="D1502" s="242"/>
      <c r="E1502" s="242"/>
      <c r="F1502" s="242"/>
      <c r="G1502" s="242"/>
      <c r="H1502" s="242"/>
      <c r="I1502" s="242"/>
      <c r="J1502" s="242"/>
      <c r="K1502" s="242"/>
      <c r="L1502" s="242"/>
      <c r="M1502" s="242"/>
    </row>
    <row r="1503" spans="1:13" x14ac:dyDescent="0.25">
      <c r="A1503" s="242"/>
      <c r="B1503" s="242"/>
      <c r="C1503" s="242"/>
      <c r="D1503" s="242"/>
      <c r="E1503" s="242"/>
      <c r="F1503" s="242"/>
      <c r="G1503" s="242"/>
      <c r="H1503" s="242"/>
      <c r="I1503" s="242"/>
      <c r="J1503" s="242"/>
      <c r="K1503" s="242"/>
      <c r="L1503" s="242"/>
      <c r="M1503" s="242"/>
    </row>
    <row r="1504" spans="1:13" x14ac:dyDescent="0.25">
      <c r="A1504" s="242"/>
      <c r="B1504" s="242"/>
      <c r="C1504" s="242"/>
      <c r="D1504" s="242"/>
      <c r="E1504" s="242"/>
      <c r="F1504" s="242"/>
      <c r="G1504" s="242"/>
      <c r="H1504" s="242"/>
      <c r="I1504" s="242"/>
      <c r="J1504" s="242"/>
      <c r="K1504" s="242"/>
      <c r="L1504" s="242"/>
      <c r="M1504" s="242"/>
    </row>
    <row r="1505" spans="1:13" x14ac:dyDescent="0.25">
      <c r="A1505" s="242"/>
      <c r="B1505" s="242"/>
      <c r="C1505" s="242"/>
      <c r="D1505" s="242"/>
      <c r="E1505" s="242"/>
      <c r="F1505" s="242"/>
      <c r="G1505" s="242"/>
      <c r="H1505" s="242"/>
      <c r="I1505" s="242"/>
      <c r="J1505" s="242"/>
      <c r="K1505" s="242"/>
      <c r="L1505" s="242"/>
      <c r="M1505" s="242"/>
    </row>
    <row r="1506" spans="1:13" x14ac:dyDescent="0.25">
      <c r="A1506" s="242"/>
      <c r="B1506" s="242"/>
      <c r="C1506" s="242"/>
      <c r="D1506" s="242"/>
      <c r="E1506" s="242"/>
      <c r="F1506" s="242"/>
      <c r="G1506" s="242"/>
      <c r="H1506" s="242"/>
      <c r="I1506" s="242"/>
      <c r="J1506" s="242"/>
      <c r="K1506" s="242"/>
      <c r="L1506" s="242"/>
      <c r="M1506" s="242"/>
    </row>
    <row r="1507" spans="1:13" x14ac:dyDescent="0.25">
      <c r="A1507" s="242"/>
      <c r="B1507" s="242"/>
      <c r="C1507" s="242"/>
      <c r="D1507" s="242"/>
      <c r="E1507" s="242"/>
      <c r="F1507" s="242"/>
      <c r="G1507" s="242"/>
      <c r="H1507" s="242"/>
      <c r="I1507" s="242"/>
      <c r="J1507" s="242"/>
      <c r="K1507" s="242"/>
      <c r="L1507" s="242"/>
      <c r="M1507" s="242"/>
    </row>
    <row r="1508" spans="1:13" x14ac:dyDescent="0.25">
      <c r="A1508" s="242"/>
      <c r="B1508" s="242"/>
      <c r="C1508" s="242"/>
      <c r="D1508" s="242"/>
      <c r="E1508" s="242"/>
      <c r="F1508" s="242"/>
      <c r="G1508" s="242"/>
      <c r="H1508" s="242"/>
      <c r="I1508" s="242"/>
      <c r="J1508" s="242"/>
      <c r="K1508" s="242"/>
      <c r="L1508" s="242"/>
      <c r="M1508" s="242"/>
    </row>
    <row r="1509" spans="1:13" x14ac:dyDescent="0.25">
      <c r="A1509" s="242"/>
      <c r="B1509" s="242"/>
      <c r="C1509" s="242"/>
      <c r="D1509" s="242"/>
      <c r="E1509" s="242"/>
      <c r="F1509" s="242"/>
      <c r="G1509" s="242"/>
      <c r="H1509" s="242"/>
      <c r="I1509" s="242"/>
      <c r="J1509" s="242"/>
      <c r="K1509" s="242"/>
      <c r="L1509" s="242"/>
      <c r="M1509" s="242"/>
    </row>
    <row r="1510" spans="1:13" x14ac:dyDescent="0.25">
      <c r="A1510" s="242"/>
      <c r="B1510" s="242"/>
      <c r="C1510" s="242"/>
      <c r="D1510" s="242"/>
      <c r="E1510" s="242"/>
      <c r="F1510" s="242"/>
      <c r="G1510" s="242"/>
      <c r="H1510" s="242"/>
      <c r="I1510" s="242"/>
      <c r="J1510" s="242"/>
      <c r="K1510" s="242"/>
      <c r="L1510" s="242"/>
      <c r="M1510" s="242"/>
    </row>
    <row r="1511" spans="1:13" x14ac:dyDescent="0.25">
      <c r="A1511" s="242"/>
      <c r="B1511" s="242"/>
      <c r="C1511" s="242"/>
      <c r="D1511" s="242"/>
      <c r="E1511" s="242"/>
      <c r="F1511" s="242"/>
      <c r="G1511" s="242"/>
      <c r="H1511" s="242"/>
      <c r="I1511" s="242"/>
      <c r="J1511" s="242"/>
      <c r="K1511" s="242"/>
      <c r="L1511" s="242"/>
      <c r="M1511" s="242"/>
    </row>
    <row r="1512" spans="1:13" x14ac:dyDescent="0.25">
      <c r="A1512" s="242"/>
      <c r="B1512" s="242"/>
      <c r="C1512" s="242"/>
      <c r="D1512" s="242"/>
      <c r="E1512" s="242"/>
      <c r="F1512" s="242"/>
      <c r="G1512" s="242"/>
      <c r="H1512" s="242"/>
      <c r="I1512" s="242"/>
      <c r="J1512" s="242"/>
      <c r="K1512" s="242"/>
      <c r="L1512" s="242"/>
      <c r="M1512" s="242"/>
    </row>
    <row r="1513" spans="1:13" x14ac:dyDescent="0.25">
      <c r="A1513" s="242"/>
      <c r="B1513" s="242"/>
      <c r="C1513" s="242"/>
      <c r="D1513" s="242"/>
      <c r="E1513" s="242"/>
      <c r="F1513" s="242"/>
      <c r="G1513" s="242"/>
      <c r="H1513" s="242"/>
      <c r="I1513" s="242"/>
      <c r="J1513" s="242"/>
      <c r="K1513" s="242"/>
      <c r="L1513" s="242"/>
      <c r="M1513" s="242"/>
    </row>
    <row r="1514" spans="1:13" x14ac:dyDescent="0.25">
      <c r="A1514" s="242"/>
      <c r="B1514" s="242"/>
      <c r="C1514" s="242"/>
      <c r="D1514" s="242"/>
      <c r="E1514" s="242"/>
      <c r="F1514" s="242"/>
      <c r="G1514" s="242"/>
      <c r="H1514" s="242"/>
      <c r="I1514" s="242"/>
      <c r="J1514" s="242"/>
      <c r="K1514" s="242"/>
      <c r="L1514" s="242"/>
      <c r="M1514" s="242"/>
    </row>
    <row r="1515" spans="1:13" x14ac:dyDescent="0.25">
      <c r="A1515" s="242"/>
      <c r="B1515" s="242"/>
      <c r="C1515" s="242"/>
      <c r="D1515" s="242"/>
      <c r="E1515" s="242"/>
      <c r="F1515" s="242"/>
      <c r="G1515" s="242"/>
      <c r="H1515" s="242"/>
      <c r="I1515" s="242"/>
      <c r="J1515" s="242"/>
      <c r="K1515" s="242"/>
      <c r="L1515" s="242"/>
      <c r="M1515" s="242"/>
    </row>
    <row r="1516" spans="1:13" x14ac:dyDescent="0.25">
      <c r="A1516" s="242"/>
      <c r="B1516" s="242"/>
      <c r="C1516" s="242"/>
      <c r="D1516" s="242"/>
      <c r="E1516" s="242"/>
      <c r="F1516" s="242"/>
      <c r="G1516" s="242"/>
      <c r="H1516" s="242"/>
      <c r="I1516" s="242"/>
      <c r="J1516" s="242"/>
      <c r="K1516" s="242"/>
      <c r="L1516" s="242"/>
      <c r="M1516" s="242"/>
    </row>
    <row r="1517" spans="1:13" x14ac:dyDescent="0.25">
      <c r="A1517" s="242"/>
      <c r="B1517" s="242"/>
      <c r="C1517" s="242"/>
      <c r="D1517" s="242"/>
      <c r="E1517" s="242"/>
      <c r="F1517" s="242"/>
      <c r="G1517" s="242"/>
      <c r="H1517" s="242"/>
      <c r="I1517" s="242"/>
      <c r="J1517" s="242"/>
      <c r="K1517" s="242"/>
      <c r="L1517" s="242"/>
      <c r="M1517" s="242"/>
    </row>
    <row r="1518" spans="1:13" x14ac:dyDescent="0.25">
      <c r="A1518" s="242"/>
      <c r="B1518" s="242"/>
      <c r="C1518" s="242"/>
      <c r="D1518" s="242"/>
      <c r="E1518" s="242"/>
      <c r="F1518" s="242"/>
      <c r="G1518" s="242"/>
      <c r="H1518" s="242"/>
      <c r="I1518" s="242"/>
      <c r="J1518" s="242"/>
      <c r="K1518" s="242"/>
      <c r="L1518" s="242"/>
      <c r="M1518" s="242"/>
    </row>
    <row r="1519" spans="1:13" x14ac:dyDescent="0.25">
      <c r="A1519" s="242"/>
      <c r="B1519" s="242"/>
      <c r="C1519" s="242"/>
      <c r="D1519" s="242"/>
      <c r="E1519" s="242"/>
      <c r="F1519" s="242"/>
      <c r="G1519" s="242"/>
      <c r="H1519" s="242"/>
      <c r="I1519" s="242"/>
      <c r="J1519" s="242"/>
      <c r="K1519" s="242"/>
      <c r="L1519" s="242"/>
      <c r="M1519" s="242"/>
    </row>
    <row r="1520" spans="1:13" x14ac:dyDescent="0.25">
      <c r="A1520" s="242"/>
      <c r="B1520" s="242"/>
      <c r="C1520" s="242"/>
      <c r="D1520" s="242"/>
      <c r="E1520" s="242"/>
      <c r="F1520" s="242"/>
      <c r="G1520" s="242"/>
      <c r="H1520" s="242"/>
      <c r="I1520" s="242"/>
      <c r="J1520" s="242"/>
      <c r="K1520" s="242"/>
      <c r="L1520" s="242"/>
      <c r="M1520" s="242"/>
    </row>
    <row r="1521" spans="1:13" x14ac:dyDescent="0.25">
      <c r="A1521" s="242"/>
      <c r="B1521" s="242"/>
      <c r="C1521" s="242"/>
      <c r="D1521" s="242"/>
      <c r="E1521" s="242"/>
      <c r="F1521" s="242"/>
      <c r="G1521" s="242"/>
      <c r="H1521" s="242"/>
      <c r="I1521" s="242"/>
      <c r="J1521" s="242"/>
      <c r="K1521" s="242"/>
      <c r="L1521" s="242"/>
      <c r="M1521" s="242"/>
    </row>
    <row r="1522" spans="1:13" x14ac:dyDescent="0.25">
      <c r="A1522" s="242"/>
      <c r="B1522" s="242"/>
      <c r="C1522" s="242"/>
      <c r="D1522" s="242"/>
      <c r="E1522" s="242"/>
      <c r="F1522" s="242"/>
      <c r="G1522" s="242"/>
      <c r="H1522" s="242"/>
      <c r="I1522" s="242"/>
      <c r="J1522" s="242"/>
      <c r="K1522" s="242"/>
      <c r="L1522" s="242"/>
      <c r="M1522" s="242"/>
    </row>
    <row r="1523" spans="1:13" x14ac:dyDescent="0.25">
      <c r="A1523" s="242"/>
      <c r="B1523" s="242"/>
      <c r="C1523" s="242"/>
      <c r="D1523" s="242"/>
      <c r="E1523" s="242"/>
      <c r="F1523" s="242"/>
      <c r="G1523" s="242"/>
      <c r="H1523" s="242"/>
      <c r="I1523" s="242"/>
      <c r="J1523" s="242"/>
      <c r="K1523" s="242"/>
      <c r="L1523" s="242"/>
      <c r="M1523" s="242"/>
    </row>
    <row r="1524" spans="1:13" x14ac:dyDescent="0.25">
      <c r="A1524" s="242"/>
      <c r="B1524" s="242"/>
      <c r="C1524" s="242"/>
      <c r="D1524" s="242"/>
      <c r="E1524" s="242"/>
      <c r="F1524" s="242"/>
      <c r="G1524" s="242"/>
      <c r="H1524" s="242"/>
      <c r="I1524" s="242"/>
      <c r="J1524" s="242"/>
      <c r="K1524" s="242"/>
      <c r="L1524" s="242"/>
      <c r="M1524" s="242"/>
    </row>
    <row r="1525" spans="1:13" x14ac:dyDescent="0.25">
      <c r="A1525" s="242"/>
      <c r="B1525" s="242"/>
      <c r="C1525" s="242"/>
      <c r="D1525" s="242"/>
      <c r="E1525" s="242"/>
      <c r="F1525" s="242"/>
      <c r="G1525" s="242"/>
      <c r="H1525" s="242"/>
      <c r="I1525" s="242"/>
      <c r="J1525" s="242"/>
      <c r="K1525" s="242"/>
      <c r="L1525" s="242"/>
      <c r="M1525" s="242"/>
    </row>
    <row r="1526" spans="1:13" x14ac:dyDescent="0.25">
      <c r="A1526" s="242"/>
      <c r="B1526" s="242"/>
      <c r="C1526" s="242"/>
      <c r="D1526" s="242"/>
      <c r="E1526" s="242"/>
      <c r="F1526" s="242"/>
      <c r="G1526" s="242"/>
      <c r="H1526" s="242"/>
      <c r="I1526" s="242"/>
      <c r="J1526" s="242"/>
      <c r="K1526" s="242"/>
      <c r="L1526" s="242"/>
      <c r="M1526" s="242"/>
    </row>
    <row r="1527" spans="1:13" x14ac:dyDescent="0.25">
      <c r="A1527" s="242"/>
      <c r="B1527" s="242"/>
      <c r="C1527" s="242"/>
      <c r="D1527" s="242"/>
      <c r="E1527" s="242"/>
      <c r="F1527" s="242"/>
      <c r="G1527" s="242"/>
      <c r="H1527" s="242"/>
      <c r="I1527" s="242"/>
      <c r="J1527" s="242"/>
      <c r="K1527" s="242"/>
      <c r="L1527" s="242"/>
      <c r="M1527" s="242"/>
    </row>
    <row r="1528" spans="1:13" x14ac:dyDescent="0.25">
      <c r="A1528" s="242"/>
      <c r="B1528" s="242"/>
      <c r="C1528" s="242"/>
      <c r="D1528" s="242"/>
      <c r="E1528" s="242"/>
      <c r="F1528" s="242"/>
      <c r="G1528" s="242"/>
      <c r="H1528" s="242"/>
      <c r="I1528" s="242"/>
      <c r="J1528" s="242"/>
      <c r="K1528" s="242"/>
      <c r="L1528" s="242"/>
      <c r="M1528" s="242"/>
    </row>
    <row r="1529" spans="1:13" x14ac:dyDescent="0.25">
      <c r="A1529" s="242"/>
      <c r="B1529" s="242"/>
      <c r="C1529" s="242"/>
      <c r="D1529" s="242"/>
      <c r="E1529" s="242"/>
      <c r="F1529" s="242"/>
      <c r="G1529" s="242"/>
      <c r="H1529" s="242"/>
      <c r="I1529" s="242"/>
      <c r="J1529" s="242"/>
      <c r="K1529" s="242"/>
      <c r="L1529" s="242"/>
      <c r="M1529" s="242"/>
    </row>
    <row r="1530" spans="1:13" x14ac:dyDescent="0.25">
      <c r="A1530" s="242"/>
      <c r="B1530" s="242"/>
      <c r="C1530" s="242"/>
      <c r="D1530" s="242"/>
      <c r="E1530" s="242"/>
      <c r="F1530" s="242"/>
      <c r="G1530" s="242"/>
      <c r="H1530" s="242"/>
      <c r="I1530" s="242"/>
      <c r="J1530" s="242"/>
      <c r="K1530" s="242"/>
      <c r="L1530" s="242"/>
      <c r="M1530" s="242"/>
    </row>
    <row r="1531" spans="1:13" x14ac:dyDescent="0.25">
      <c r="A1531" s="242"/>
      <c r="B1531" s="242"/>
      <c r="C1531" s="242"/>
      <c r="D1531" s="242"/>
      <c r="E1531" s="242"/>
      <c r="F1531" s="242"/>
      <c r="G1531" s="242"/>
      <c r="H1531" s="242"/>
      <c r="I1531" s="242"/>
      <c r="J1531" s="242"/>
      <c r="K1531" s="242"/>
      <c r="L1531" s="242"/>
      <c r="M1531" s="242"/>
    </row>
    <row r="1532" spans="1:13" x14ac:dyDescent="0.25">
      <c r="A1532" s="242"/>
      <c r="B1532" s="242"/>
      <c r="C1532" s="242"/>
      <c r="D1532" s="242"/>
      <c r="E1532" s="242"/>
      <c r="F1532" s="242"/>
      <c r="G1532" s="242"/>
      <c r="H1532" s="242"/>
      <c r="I1532" s="242"/>
      <c r="J1532" s="242"/>
      <c r="K1532" s="242"/>
      <c r="L1532" s="242"/>
      <c r="M1532" s="242"/>
    </row>
    <row r="1533" spans="1:13" x14ac:dyDescent="0.25">
      <c r="A1533" s="242"/>
      <c r="B1533" s="242"/>
      <c r="C1533" s="242"/>
      <c r="D1533" s="242"/>
      <c r="E1533" s="242"/>
      <c r="F1533" s="242"/>
      <c r="G1533" s="242"/>
      <c r="H1533" s="242"/>
      <c r="I1533" s="242"/>
      <c r="J1533" s="242"/>
      <c r="K1533" s="242"/>
      <c r="L1533" s="242"/>
      <c r="M1533" s="242"/>
    </row>
    <row r="1534" spans="1:13" x14ac:dyDescent="0.25">
      <c r="A1534" s="242"/>
      <c r="B1534" s="242"/>
      <c r="C1534" s="242"/>
      <c r="D1534" s="242"/>
      <c r="E1534" s="242"/>
      <c r="F1534" s="242"/>
      <c r="G1534" s="242"/>
      <c r="H1534" s="242"/>
      <c r="I1534" s="242"/>
      <c r="J1534" s="242"/>
      <c r="K1534" s="242"/>
      <c r="L1534" s="242"/>
      <c r="M1534" s="242"/>
    </row>
    <row r="1535" spans="1:13" x14ac:dyDescent="0.25">
      <c r="A1535" s="242"/>
      <c r="B1535" s="242"/>
      <c r="C1535" s="242"/>
      <c r="D1535" s="242"/>
      <c r="E1535" s="242"/>
      <c r="F1535" s="242"/>
      <c r="G1535" s="242"/>
      <c r="H1535" s="242"/>
      <c r="I1535" s="242"/>
      <c r="J1535" s="242"/>
      <c r="K1535" s="242"/>
      <c r="L1535" s="242"/>
      <c r="M1535" s="242"/>
    </row>
    <row r="1536" spans="1:13" x14ac:dyDescent="0.25">
      <c r="A1536" s="242"/>
      <c r="B1536" s="242"/>
      <c r="C1536" s="242"/>
      <c r="D1536" s="242"/>
      <c r="E1536" s="242"/>
      <c r="F1536" s="242"/>
      <c r="G1536" s="242"/>
      <c r="H1536" s="242"/>
      <c r="I1536" s="242"/>
      <c r="J1536" s="242"/>
      <c r="K1536" s="242"/>
      <c r="L1536" s="242"/>
      <c r="M1536" s="242"/>
    </row>
    <row r="1537" spans="1:13" x14ac:dyDescent="0.25">
      <c r="A1537" s="242"/>
      <c r="B1537" s="242"/>
      <c r="C1537" s="242"/>
      <c r="D1537" s="242"/>
      <c r="E1537" s="242"/>
      <c r="F1537" s="242"/>
      <c r="G1537" s="242"/>
      <c r="H1537" s="242"/>
      <c r="I1537" s="242"/>
      <c r="J1537" s="242"/>
      <c r="K1537" s="242"/>
      <c r="L1537" s="242"/>
      <c r="M1537" s="242"/>
    </row>
    <row r="1538" spans="1:13" x14ac:dyDescent="0.25">
      <c r="A1538" s="242"/>
      <c r="B1538" s="242"/>
      <c r="C1538" s="242"/>
      <c r="D1538" s="242"/>
      <c r="E1538" s="242"/>
      <c r="F1538" s="242"/>
      <c r="G1538" s="242"/>
      <c r="H1538" s="242"/>
      <c r="I1538" s="242"/>
      <c r="J1538" s="242"/>
      <c r="K1538" s="242"/>
      <c r="L1538" s="242"/>
      <c r="M1538" s="242"/>
    </row>
    <row r="1539" spans="1:13" x14ac:dyDescent="0.25">
      <c r="A1539" s="242"/>
      <c r="B1539" s="242"/>
      <c r="C1539" s="242"/>
      <c r="D1539" s="242"/>
      <c r="E1539" s="242"/>
      <c r="F1539" s="242"/>
      <c r="G1539" s="242"/>
      <c r="H1539" s="242"/>
      <c r="I1539" s="242"/>
      <c r="J1539" s="242"/>
      <c r="K1539" s="242"/>
      <c r="L1539" s="242"/>
      <c r="M1539" s="242"/>
    </row>
    <row r="1540" spans="1:13" x14ac:dyDescent="0.25">
      <c r="A1540" s="242"/>
      <c r="B1540" s="242"/>
      <c r="C1540" s="242"/>
      <c r="D1540" s="242"/>
      <c r="E1540" s="242"/>
      <c r="F1540" s="242"/>
      <c r="G1540" s="242"/>
      <c r="H1540" s="242"/>
      <c r="I1540" s="242"/>
      <c r="J1540" s="242"/>
      <c r="K1540" s="242"/>
      <c r="L1540" s="242"/>
      <c r="M1540" s="242"/>
    </row>
    <row r="1541" spans="1:13" x14ac:dyDescent="0.25">
      <c r="A1541" s="242"/>
      <c r="B1541" s="242"/>
      <c r="C1541" s="242"/>
      <c r="D1541" s="242"/>
      <c r="E1541" s="242"/>
      <c r="F1541" s="242"/>
      <c r="G1541" s="242"/>
      <c r="H1541" s="242"/>
      <c r="I1541" s="242"/>
      <c r="J1541" s="242"/>
      <c r="K1541" s="242"/>
      <c r="L1541" s="242"/>
      <c r="M1541" s="242"/>
    </row>
    <row r="1542" spans="1:13" x14ac:dyDescent="0.25">
      <c r="A1542" s="242"/>
      <c r="B1542" s="242"/>
      <c r="C1542" s="242"/>
      <c r="D1542" s="242"/>
      <c r="E1542" s="242"/>
      <c r="F1542" s="242"/>
      <c r="G1542" s="242"/>
      <c r="H1542" s="242"/>
      <c r="I1542" s="242"/>
      <c r="J1542" s="242"/>
      <c r="K1542" s="242"/>
      <c r="L1542" s="242"/>
      <c r="M1542" s="242"/>
    </row>
    <row r="1543" spans="1:13" x14ac:dyDescent="0.25">
      <c r="A1543" s="242"/>
      <c r="B1543" s="242"/>
      <c r="C1543" s="242"/>
      <c r="D1543" s="242"/>
      <c r="E1543" s="242"/>
      <c r="F1543" s="242"/>
      <c r="G1543" s="242"/>
      <c r="H1543" s="242"/>
      <c r="I1543" s="242"/>
      <c r="J1543" s="242"/>
      <c r="K1543" s="242"/>
      <c r="L1543" s="242"/>
      <c r="M1543" s="242"/>
    </row>
    <row r="1544" spans="1:13" x14ac:dyDescent="0.25">
      <c r="A1544" s="242"/>
      <c r="B1544" s="242"/>
      <c r="C1544" s="242"/>
      <c r="D1544" s="242"/>
      <c r="E1544" s="242"/>
      <c r="F1544" s="242"/>
      <c r="G1544" s="242"/>
      <c r="H1544" s="242"/>
      <c r="I1544" s="242"/>
      <c r="J1544" s="242"/>
      <c r="K1544" s="242"/>
      <c r="L1544" s="242"/>
      <c r="M1544" s="242"/>
    </row>
    <row r="1545" spans="1:13" x14ac:dyDescent="0.25">
      <c r="A1545" s="242"/>
      <c r="B1545" s="242"/>
      <c r="C1545" s="242"/>
      <c r="D1545" s="242"/>
      <c r="E1545" s="242"/>
      <c r="F1545" s="242"/>
      <c r="G1545" s="242"/>
      <c r="H1545" s="242"/>
      <c r="I1545" s="242"/>
      <c r="J1545" s="242"/>
      <c r="K1545" s="242"/>
      <c r="L1545" s="242"/>
      <c r="M1545" s="242"/>
    </row>
    <row r="1546" spans="1:13" x14ac:dyDescent="0.25">
      <c r="A1546" s="242"/>
      <c r="B1546" s="242"/>
      <c r="C1546" s="242"/>
      <c r="D1546" s="242"/>
      <c r="E1546" s="242"/>
      <c r="F1546" s="242"/>
      <c r="G1546" s="242"/>
      <c r="H1546" s="242"/>
      <c r="I1546" s="242"/>
      <c r="J1546" s="242"/>
      <c r="K1546" s="242"/>
      <c r="L1546" s="242"/>
      <c r="M1546" s="242"/>
    </row>
    <row r="1547" spans="1:13" x14ac:dyDescent="0.25">
      <c r="A1547" s="242"/>
      <c r="B1547" s="242"/>
      <c r="C1547" s="242"/>
      <c r="D1547" s="242"/>
      <c r="E1547" s="242"/>
      <c r="F1547" s="242"/>
      <c r="G1547" s="242"/>
      <c r="H1547" s="242"/>
      <c r="I1547" s="242"/>
      <c r="J1547" s="242"/>
      <c r="K1547" s="242"/>
      <c r="L1547" s="242"/>
      <c r="M1547" s="242"/>
    </row>
    <row r="1548" spans="1:13" x14ac:dyDescent="0.25">
      <c r="A1548" s="242"/>
      <c r="B1548" s="242"/>
      <c r="C1548" s="242"/>
      <c r="D1548" s="242"/>
      <c r="E1548" s="242"/>
      <c r="F1548" s="242"/>
      <c r="G1548" s="242"/>
      <c r="H1548" s="242"/>
      <c r="I1548" s="242"/>
      <c r="J1548" s="242"/>
      <c r="K1548" s="242"/>
      <c r="L1548" s="242"/>
      <c r="M1548" s="242"/>
    </row>
    <row r="1549" spans="1:13" x14ac:dyDescent="0.25">
      <c r="A1549" s="242"/>
      <c r="B1549" s="242"/>
      <c r="C1549" s="242"/>
      <c r="D1549" s="242"/>
      <c r="E1549" s="242"/>
      <c r="F1549" s="242"/>
      <c r="G1549" s="242"/>
      <c r="H1549" s="242"/>
      <c r="I1549" s="242"/>
      <c r="J1549" s="242"/>
      <c r="K1549" s="242"/>
      <c r="L1549" s="242"/>
      <c r="M1549" s="242"/>
    </row>
    <row r="1550" spans="1:13" x14ac:dyDescent="0.25">
      <c r="A1550" s="242"/>
      <c r="B1550" s="242"/>
      <c r="C1550" s="242"/>
      <c r="D1550" s="242"/>
      <c r="E1550" s="242"/>
      <c r="F1550" s="242"/>
      <c r="G1550" s="242"/>
      <c r="H1550" s="242"/>
      <c r="I1550" s="242"/>
      <c r="J1550" s="242"/>
      <c r="K1550" s="242"/>
      <c r="L1550" s="242"/>
      <c r="M1550" s="242"/>
    </row>
    <row r="1551" spans="1:13" x14ac:dyDescent="0.25">
      <c r="A1551" s="242"/>
      <c r="B1551" s="242"/>
      <c r="C1551" s="242"/>
      <c r="D1551" s="242"/>
      <c r="E1551" s="242"/>
      <c r="F1551" s="242"/>
      <c r="G1551" s="242"/>
      <c r="H1551" s="242"/>
      <c r="I1551" s="242"/>
      <c r="J1551" s="242"/>
      <c r="K1551" s="242"/>
      <c r="L1551" s="242"/>
      <c r="M1551" s="242"/>
    </row>
    <row r="1552" spans="1:13" x14ac:dyDescent="0.25">
      <c r="A1552" s="242"/>
      <c r="B1552" s="242"/>
      <c r="C1552" s="242"/>
      <c r="D1552" s="242"/>
      <c r="E1552" s="242"/>
      <c r="F1552" s="242"/>
      <c r="G1552" s="242"/>
      <c r="H1552" s="242"/>
      <c r="I1552" s="242"/>
      <c r="J1552" s="242"/>
      <c r="K1552" s="242"/>
      <c r="L1552" s="242"/>
      <c r="M1552" s="242"/>
    </row>
    <row r="1553" spans="1:13" x14ac:dyDescent="0.25">
      <c r="A1553" s="242"/>
      <c r="B1553" s="242"/>
      <c r="C1553" s="242"/>
      <c r="D1553" s="242"/>
      <c r="E1553" s="242"/>
      <c r="F1553" s="242"/>
      <c r="G1553" s="242"/>
      <c r="H1553" s="242"/>
      <c r="I1553" s="242"/>
      <c r="J1553" s="242"/>
      <c r="K1553" s="242"/>
      <c r="L1553" s="242"/>
      <c r="M1553" s="242"/>
    </row>
    <row r="1554" spans="1:13" x14ac:dyDescent="0.25">
      <c r="A1554" s="242"/>
      <c r="B1554" s="242"/>
      <c r="C1554" s="242"/>
      <c r="D1554" s="242"/>
      <c r="E1554" s="242"/>
      <c r="F1554" s="242"/>
      <c r="G1554" s="242"/>
      <c r="H1554" s="242"/>
      <c r="I1554" s="242"/>
      <c r="J1554" s="242"/>
      <c r="K1554" s="242"/>
      <c r="L1554" s="242"/>
      <c r="M1554" s="242"/>
    </row>
    <row r="1555" spans="1:13" x14ac:dyDescent="0.25">
      <c r="A1555" s="242"/>
      <c r="B1555" s="242"/>
      <c r="C1555" s="242"/>
      <c r="D1555" s="242"/>
      <c r="E1555" s="242"/>
      <c r="F1555" s="242"/>
      <c r="G1555" s="242"/>
      <c r="H1555" s="242"/>
      <c r="I1555" s="242"/>
      <c r="J1555" s="242"/>
      <c r="K1555" s="242"/>
      <c r="L1555" s="242"/>
      <c r="M1555" s="242"/>
    </row>
    <row r="1556" spans="1:13" x14ac:dyDescent="0.25">
      <c r="A1556" s="242"/>
      <c r="B1556" s="242"/>
      <c r="C1556" s="242"/>
      <c r="D1556" s="242"/>
      <c r="E1556" s="242"/>
      <c r="F1556" s="242"/>
      <c r="G1556" s="242"/>
      <c r="H1556" s="242"/>
      <c r="I1556" s="242"/>
      <c r="J1556" s="242"/>
      <c r="K1556" s="242"/>
      <c r="L1556" s="242"/>
      <c r="M1556" s="242"/>
    </row>
    <row r="1557" spans="1:13" x14ac:dyDescent="0.25">
      <c r="A1557" s="242"/>
      <c r="B1557" s="242"/>
      <c r="C1557" s="242"/>
      <c r="D1557" s="242"/>
      <c r="E1557" s="242"/>
      <c r="F1557" s="242"/>
      <c r="G1557" s="242"/>
      <c r="H1557" s="242"/>
      <c r="I1557" s="242"/>
      <c r="J1557" s="242"/>
      <c r="K1557" s="242"/>
      <c r="L1557" s="242"/>
      <c r="M1557" s="242"/>
    </row>
    <row r="1558" spans="1:13" x14ac:dyDescent="0.25">
      <c r="A1558" s="242"/>
      <c r="B1558" s="242"/>
      <c r="C1558" s="242"/>
      <c r="D1558" s="242"/>
      <c r="E1558" s="242"/>
      <c r="F1558" s="242"/>
      <c r="G1558" s="242"/>
      <c r="H1558" s="242"/>
      <c r="I1558" s="242"/>
      <c r="J1558" s="242"/>
      <c r="K1558" s="242"/>
      <c r="L1558" s="242"/>
      <c r="M1558" s="242"/>
    </row>
    <row r="1559" spans="1:13" x14ac:dyDescent="0.25">
      <c r="A1559" s="242"/>
      <c r="B1559" s="242"/>
      <c r="C1559" s="242"/>
      <c r="D1559" s="242"/>
      <c r="E1559" s="242"/>
      <c r="F1559" s="242"/>
      <c r="G1559" s="242"/>
      <c r="H1559" s="242"/>
      <c r="I1559" s="242"/>
      <c r="J1559" s="242"/>
      <c r="K1559" s="242"/>
      <c r="L1559" s="242"/>
      <c r="M1559" s="242"/>
    </row>
    <row r="1560" spans="1:13" x14ac:dyDescent="0.25">
      <c r="A1560" s="242"/>
      <c r="B1560" s="242"/>
      <c r="C1560" s="242"/>
      <c r="D1560" s="242"/>
      <c r="E1560" s="242"/>
      <c r="F1560" s="242"/>
      <c r="G1560" s="242"/>
      <c r="H1560" s="242"/>
      <c r="I1560" s="242"/>
      <c r="J1560" s="242"/>
      <c r="K1560" s="242"/>
      <c r="L1560" s="242"/>
      <c r="M1560" s="242"/>
    </row>
    <row r="1561" spans="1:13" x14ac:dyDescent="0.25">
      <c r="A1561" s="242"/>
      <c r="B1561" s="242"/>
      <c r="C1561" s="242"/>
      <c r="D1561" s="242"/>
      <c r="E1561" s="242"/>
      <c r="F1561" s="242"/>
      <c r="G1561" s="242"/>
      <c r="H1561" s="242"/>
      <c r="I1561" s="242"/>
      <c r="J1561" s="242"/>
      <c r="K1561" s="242"/>
      <c r="L1561" s="242"/>
      <c r="M1561" s="242"/>
    </row>
    <row r="1562" spans="1:13" x14ac:dyDescent="0.25">
      <c r="A1562" s="242"/>
      <c r="B1562" s="242"/>
      <c r="C1562" s="242"/>
      <c r="D1562" s="242"/>
      <c r="E1562" s="242"/>
      <c r="F1562" s="242"/>
      <c r="G1562" s="242"/>
      <c r="H1562" s="242"/>
      <c r="I1562" s="242"/>
      <c r="J1562" s="242"/>
      <c r="K1562" s="242"/>
      <c r="L1562" s="242"/>
      <c r="M1562" s="242"/>
    </row>
    <row r="1563" spans="1:13" x14ac:dyDescent="0.25">
      <c r="A1563" s="242"/>
      <c r="B1563" s="242"/>
      <c r="C1563" s="242"/>
      <c r="D1563" s="242"/>
      <c r="E1563" s="242"/>
      <c r="F1563" s="242"/>
      <c r="G1563" s="242"/>
      <c r="H1563" s="242"/>
      <c r="I1563" s="242"/>
      <c r="J1563" s="242"/>
      <c r="K1563" s="242"/>
      <c r="L1563" s="242"/>
      <c r="M1563" s="242"/>
    </row>
    <row r="1564" spans="1:13" x14ac:dyDescent="0.25">
      <c r="A1564" s="242"/>
      <c r="B1564" s="242"/>
      <c r="C1564" s="242"/>
      <c r="D1564" s="242"/>
      <c r="E1564" s="242"/>
      <c r="F1564" s="242"/>
      <c r="G1564" s="242"/>
      <c r="H1564" s="242"/>
      <c r="I1564" s="242"/>
      <c r="J1564" s="242"/>
      <c r="K1564" s="242"/>
      <c r="L1564" s="242"/>
      <c r="M1564" s="242"/>
    </row>
    <row r="1565" spans="1:13" x14ac:dyDescent="0.25">
      <c r="A1565" s="242"/>
      <c r="B1565" s="242"/>
      <c r="C1565" s="242"/>
      <c r="D1565" s="242"/>
      <c r="E1565" s="242"/>
      <c r="F1565" s="242"/>
      <c r="G1565" s="242"/>
      <c r="H1565" s="242"/>
      <c r="I1565" s="242"/>
      <c r="J1565" s="242"/>
      <c r="K1565" s="242"/>
      <c r="L1565" s="242"/>
      <c r="M1565" s="242"/>
    </row>
    <row r="1566" spans="1:13" x14ac:dyDescent="0.25">
      <c r="A1566" s="242"/>
      <c r="B1566" s="242"/>
      <c r="C1566" s="242"/>
      <c r="D1566" s="242"/>
      <c r="E1566" s="242"/>
      <c r="F1566" s="242"/>
      <c r="G1566" s="242"/>
      <c r="H1566" s="242"/>
      <c r="I1566" s="242"/>
      <c r="J1566" s="242"/>
      <c r="K1566" s="242"/>
      <c r="L1566" s="242"/>
      <c r="M1566" s="242"/>
    </row>
    <row r="1567" spans="1:13" x14ac:dyDescent="0.25">
      <c r="A1567" s="242"/>
      <c r="B1567" s="242"/>
      <c r="C1567" s="242"/>
      <c r="D1567" s="242"/>
      <c r="E1567" s="242"/>
      <c r="F1567" s="242"/>
      <c r="G1567" s="242"/>
      <c r="H1567" s="242"/>
      <c r="I1567" s="242"/>
      <c r="J1567" s="242"/>
      <c r="K1567" s="242"/>
      <c r="L1567" s="242"/>
      <c r="M1567" s="242"/>
    </row>
    <row r="1568" spans="1:13" x14ac:dyDescent="0.25">
      <c r="A1568" s="242"/>
      <c r="B1568" s="242"/>
      <c r="C1568" s="242"/>
      <c r="D1568" s="242"/>
      <c r="E1568" s="242"/>
      <c r="F1568" s="242"/>
      <c r="G1568" s="242"/>
      <c r="H1568" s="242"/>
      <c r="I1568" s="242"/>
      <c r="J1568" s="242"/>
      <c r="K1568" s="242"/>
      <c r="L1568" s="242"/>
      <c r="M1568" s="242"/>
    </row>
    <row r="1569" spans="1:13" x14ac:dyDescent="0.25">
      <c r="A1569" s="242"/>
      <c r="B1569" s="242"/>
      <c r="C1569" s="242"/>
      <c r="D1569" s="242"/>
      <c r="E1569" s="242"/>
      <c r="F1569" s="242"/>
      <c r="G1569" s="242"/>
      <c r="H1569" s="242"/>
      <c r="I1569" s="242"/>
      <c r="J1569" s="242"/>
      <c r="K1569" s="242"/>
      <c r="L1569" s="242"/>
      <c r="M1569" s="242"/>
    </row>
    <row r="1570" spans="1:13" x14ac:dyDescent="0.25">
      <c r="A1570" s="242"/>
      <c r="B1570" s="242"/>
      <c r="C1570" s="242"/>
      <c r="D1570" s="242"/>
      <c r="E1570" s="242"/>
      <c r="F1570" s="242"/>
      <c r="G1570" s="242"/>
      <c r="H1570" s="242"/>
      <c r="I1570" s="242"/>
      <c r="J1570" s="242"/>
      <c r="K1570" s="242"/>
      <c r="L1570" s="242"/>
      <c r="M1570" s="242"/>
    </row>
    <row r="1571" spans="1:13" x14ac:dyDescent="0.25">
      <c r="A1571" s="242"/>
      <c r="B1571" s="242"/>
      <c r="C1571" s="242"/>
      <c r="D1571" s="242"/>
      <c r="E1571" s="242"/>
      <c r="F1571" s="242"/>
      <c r="G1571" s="242"/>
      <c r="H1571" s="242"/>
      <c r="I1571" s="242"/>
      <c r="J1571" s="242"/>
      <c r="K1571" s="242"/>
      <c r="L1571" s="242"/>
      <c r="M1571" s="242"/>
    </row>
    <row r="1572" spans="1:13" x14ac:dyDescent="0.25">
      <c r="A1572" s="242"/>
      <c r="B1572" s="242"/>
      <c r="C1572" s="242"/>
      <c r="D1572" s="242"/>
      <c r="E1572" s="242"/>
      <c r="F1572" s="242"/>
      <c r="G1572" s="242"/>
      <c r="H1572" s="242"/>
      <c r="I1572" s="242"/>
      <c r="J1572" s="242"/>
      <c r="K1572" s="242"/>
      <c r="L1572" s="242"/>
      <c r="M1572" s="242"/>
    </row>
    <row r="1573" spans="1:13" x14ac:dyDescent="0.25">
      <c r="A1573" s="242"/>
      <c r="B1573" s="242"/>
      <c r="C1573" s="242"/>
      <c r="D1573" s="242"/>
      <c r="E1573" s="242"/>
      <c r="F1573" s="242"/>
      <c r="G1573" s="242"/>
      <c r="H1573" s="242"/>
      <c r="I1573" s="242"/>
      <c r="J1573" s="242"/>
      <c r="K1573" s="242"/>
      <c r="L1573" s="242"/>
      <c r="M1573" s="242"/>
    </row>
    <row r="1574" spans="1:13" x14ac:dyDescent="0.25">
      <c r="A1574" s="242"/>
      <c r="B1574" s="242"/>
      <c r="C1574" s="242"/>
      <c r="D1574" s="242"/>
      <c r="E1574" s="242"/>
      <c r="F1574" s="242"/>
      <c r="G1574" s="242"/>
      <c r="H1574" s="242"/>
      <c r="I1574" s="242"/>
      <c r="J1574" s="242"/>
      <c r="K1574" s="242"/>
      <c r="L1574" s="242"/>
      <c r="M1574" s="242"/>
    </row>
    <row r="1575" spans="1:13" x14ac:dyDescent="0.25">
      <c r="A1575" s="242"/>
      <c r="B1575" s="242"/>
      <c r="C1575" s="242"/>
      <c r="D1575" s="242"/>
      <c r="E1575" s="242"/>
      <c r="F1575" s="242"/>
      <c r="G1575" s="242"/>
      <c r="H1575" s="242"/>
      <c r="I1575" s="242"/>
      <c r="J1575" s="242"/>
      <c r="K1575" s="242"/>
      <c r="L1575" s="242"/>
      <c r="M1575" s="242"/>
    </row>
    <row r="1576" spans="1:13" x14ac:dyDescent="0.25">
      <c r="A1576" s="242"/>
      <c r="B1576" s="242"/>
      <c r="C1576" s="242"/>
      <c r="D1576" s="242"/>
      <c r="E1576" s="242"/>
      <c r="F1576" s="242"/>
      <c r="G1576" s="242"/>
      <c r="H1576" s="242"/>
      <c r="I1576" s="242"/>
      <c r="J1576" s="242"/>
      <c r="K1576" s="242"/>
      <c r="L1576" s="242"/>
      <c r="M1576" s="242"/>
    </row>
    <row r="1577" spans="1:13" x14ac:dyDescent="0.25">
      <c r="A1577" s="242"/>
      <c r="B1577" s="242"/>
      <c r="C1577" s="242"/>
      <c r="D1577" s="242"/>
      <c r="E1577" s="242"/>
      <c r="F1577" s="242"/>
      <c r="G1577" s="242"/>
      <c r="H1577" s="242"/>
      <c r="I1577" s="242"/>
      <c r="J1577" s="242"/>
      <c r="K1577" s="242"/>
      <c r="L1577" s="242"/>
      <c r="M1577" s="242"/>
    </row>
    <row r="1578" spans="1:13" x14ac:dyDescent="0.25">
      <c r="A1578" s="242"/>
      <c r="B1578" s="242"/>
      <c r="C1578" s="242"/>
      <c r="D1578" s="242"/>
      <c r="E1578" s="242"/>
      <c r="F1578" s="242"/>
      <c r="G1578" s="242"/>
      <c r="H1578" s="242"/>
      <c r="I1578" s="242"/>
      <c r="J1578" s="242"/>
      <c r="K1578" s="242"/>
      <c r="L1578" s="242"/>
      <c r="M1578" s="242"/>
    </row>
    <row r="1579" spans="1:13" x14ac:dyDescent="0.25">
      <c r="A1579" s="242"/>
      <c r="B1579" s="242"/>
      <c r="C1579" s="242"/>
      <c r="D1579" s="242"/>
      <c r="E1579" s="242"/>
      <c r="F1579" s="242"/>
      <c r="G1579" s="242"/>
      <c r="H1579" s="242"/>
      <c r="I1579" s="242"/>
      <c r="J1579" s="242"/>
      <c r="K1579" s="242"/>
      <c r="L1579" s="242"/>
      <c r="M1579" s="242"/>
    </row>
    <row r="1580" spans="1:13" x14ac:dyDescent="0.25">
      <c r="A1580" s="242"/>
      <c r="B1580" s="242"/>
      <c r="C1580" s="242"/>
      <c r="D1580" s="242"/>
      <c r="E1580" s="242"/>
      <c r="F1580" s="242"/>
      <c r="G1580" s="242"/>
      <c r="H1580" s="242"/>
      <c r="I1580" s="242"/>
      <c r="J1580" s="242"/>
      <c r="K1580" s="242"/>
      <c r="L1580" s="242"/>
      <c r="M1580" s="242"/>
    </row>
    <row r="1581" spans="1:13" x14ac:dyDescent="0.25">
      <c r="A1581" s="242"/>
      <c r="B1581" s="242"/>
      <c r="C1581" s="242"/>
      <c r="D1581" s="242"/>
      <c r="E1581" s="242"/>
      <c r="F1581" s="242"/>
      <c r="G1581" s="242"/>
      <c r="H1581" s="242"/>
      <c r="I1581" s="242"/>
      <c r="J1581" s="242"/>
      <c r="K1581" s="242"/>
      <c r="L1581" s="242"/>
      <c r="M1581" s="242"/>
    </row>
    <row r="1582" spans="1:13" x14ac:dyDescent="0.25">
      <c r="A1582" s="242"/>
      <c r="B1582" s="242"/>
      <c r="C1582" s="242"/>
      <c r="D1582" s="242"/>
      <c r="E1582" s="242"/>
      <c r="F1582" s="242"/>
      <c r="G1582" s="242"/>
      <c r="H1582" s="242"/>
      <c r="I1582" s="242"/>
      <c r="J1582" s="242"/>
      <c r="K1582" s="242"/>
      <c r="L1582" s="242"/>
      <c r="M1582" s="242"/>
    </row>
    <row r="1583" spans="1:13" x14ac:dyDescent="0.25">
      <c r="A1583" s="242"/>
      <c r="B1583" s="242"/>
      <c r="C1583" s="242"/>
      <c r="D1583" s="242"/>
      <c r="E1583" s="242"/>
      <c r="F1583" s="242"/>
      <c r="G1583" s="242"/>
      <c r="H1583" s="242"/>
      <c r="I1583" s="242"/>
      <c r="J1583" s="242"/>
      <c r="K1583" s="242"/>
      <c r="L1583" s="242"/>
      <c r="M1583" s="242"/>
    </row>
    <row r="1584" spans="1:13" x14ac:dyDescent="0.25">
      <c r="A1584" s="242"/>
      <c r="B1584" s="242"/>
      <c r="C1584" s="242"/>
      <c r="D1584" s="242"/>
      <c r="E1584" s="242"/>
      <c r="F1584" s="242"/>
      <c r="G1584" s="242"/>
      <c r="H1584" s="242"/>
      <c r="I1584" s="242"/>
      <c r="J1584" s="242"/>
      <c r="K1584" s="242"/>
      <c r="L1584" s="242"/>
      <c r="M1584" s="242"/>
    </row>
    <row r="1585" spans="1:13" x14ac:dyDescent="0.25">
      <c r="A1585" s="242"/>
      <c r="B1585" s="242"/>
      <c r="C1585" s="242"/>
      <c r="D1585" s="242"/>
      <c r="E1585" s="242"/>
      <c r="F1585" s="242"/>
      <c r="G1585" s="242"/>
      <c r="H1585" s="242"/>
      <c r="I1585" s="242"/>
      <c r="J1585" s="242"/>
      <c r="K1585" s="242"/>
      <c r="L1585" s="242"/>
      <c r="M1585" s="242"/>
    </row>
    <row r="1586" spans="1:13" x14ac:dyDescent="0.25">
      <c r="A1586" s="242"/>
      <c r="B1586" s="242"/>
      <c r="C1586" s="242"/>
      <c r="D1586" s="242"/>
      <c r="E1586" s="242"/>
      <c r="F1586" s="242"/>
      <c r="G1586" s="242"/>
      <c r="H1586" s="242"/>
      <c r="I1586" s="242"/>
      <c r="J1586" s="242"/>
      <c r="K1586" s="242"/>
      <c r="L1586" s="242"/>
      <c r="M1586" s="242"/>
    </row>
    <row r="1587" spans="1:13" x14ac:dyDescent="0.25">
      <c r="A1587" s="242"/>
      <c r="B1587" s="242"/>
      <c r="C1587" s="242"/>
      <c r="D1587" s="242"/>
      <c r="E1587" s="242"/>
      <c r="F1587" s="242"/>
      <c r="G1587" s="242"/>
      <c r="H1587" s="242"/>
      <c r="I1587" s="242"/>
      <c r="J1587" s="242"/>
      <c r="K1587" s="242"/>
      <c r="L1587" s="242"/>
      <c r="M1587" s="242"/>
    </row>
    <row r="1588" spans="1:13" x14ac:dyDescent="0.25">
      <c r="A1588" s="242"/>
      <c r="B1588" s="242"/>
      <c r="C1588" s="242"/>
      <c r="D1588" s="242"/>
      <c r="E1588" s="242"/>
      <c r="F1588" s="242"/>
      <c r="G1588" s="242"/>
      <c r="H1588" s="242"/>
      <c r="I1588" s="242"/>
      <c r="J1588" s="242"/>
      <c r="K1588" s="242"/>
      <c r="L1588" s="242"/>
      <c r="M1588" s="242"/>
    </row>
    <row r="1589" spans="1:13" x14ac:dyDescent="0.25">
      <c r="A1589" s="242"/>
      <c r="B1589" s="242"/>
      <c r="C1589" s="242"/>
      <c r="D1589" s="242"/>
      <c r="E1589" s="242"/>
      <c r="F1589" s="242"/>
      <c r="G1589" s="242"/>
      <c r="H1589" s="242"/>
      <c r="I1589" s="242"/>
      <c r="J1589" s="242"/>
      <c r="K1589" s="242"/>
      <c r="L1589" s="242"/>
      <c r="M1589" s="242"/>
    </row>
    <row r="1590" spans="1:13" x14ac:dyDescent="0.25">
      <c r="A1590" s="242"/>
      <c r="B1590" s="242"/>
      <c r="C1590" s="242"/>
      <c r="D1590" s="242"/>
      <c r="E1590" s="242"/>
      <c r="F1590" s="242"/>
      <c r="G1590" s="242"/>
      <c r="H1590" s="242"/>
      <c r="I1590" s="242"/>
      <c r="J1590" s="242"/>
      <c r="K1590" s="242"/>
      <c r="L1590" s="242"/>
      <c r="M1590" s="242"/>
    </row>
    <row r="1591" spans="1:13" x14ac:dyDescent="0.25">
      <c r="A1591" s="242"/>
      <c r="B1591" s="242"/>
      <c r="C1591" s="242"/>
      <c r="D1591" s="242"/>
      <c r="E1591" s="242"/>
      <c r="F1591" s="242"/>
      <c r="G1591" s="242"/>
      <c r="H1591" s="242"/>
      <c r="I1591" s="242"/>
      <c r="J1591" s="242"/>
      <c r="K1591" s="242"/>
      <c r="L1591" s="242"/>
      <c r="M1591" s="242"/>
    </row>
    <row r="1592" spans="1:13" x14ac:dyDescent="0.25">
      <c r="A1592" s="242"/>
      <c r="B1592" s="242"/>
      <c r="C1592" s="242"/>
      <c r="D1592" s="242"/>
      <c r="E1592" s="242"/>
      <c r="F1592" s="242"/>
      <c r="G1592" s="242"/>
      <c r="H1592" s="242"/>
      <c r="I1592" s="242"/>
      <c r="J1592" s="242"/>
      <c r="K1592" s="242"/>
      <c r="L1592" s="242"/>
      <c r="M1592" s="242"/>
    </row>
    <row r="1593" spans="1:13" x14ac:dyDescent="0.25">
      <c r="A1593" s="242"/>
      <c r="B1593" s="242"/>
      <c r="C1593" s="242"/>
      <c r="D1593" s="242"/>
      <c r="E1593" s="242"/>
      <c r="F1593" s="242"/>
      <c r="G1593" s="242"/>
      <c r="H1593" s="242"/>
      <c r="I1593" s="242"/>
      <c r="J1593" s="242"/>
      <c r="K1593" s="242"/>
      <c r="L1593" s="242"/>
      <c r="M1593" s="242"/>
    </row>
    <row r="1594" spans="1:13" x14ac:dyDescent="0.25">
      <c r="A1594" s="242"/>
      <c r="B1594" s="242"/>
      <c r="C1594" s="242"/>
      <c r="D1594" s="242"/>
      <c r="E1594" s="242"/>
      <c r="F1594" s="242"/>
      <c r="G1594" s="242"/>
      <c r="H1594" s="242"/>
      <c r="I1594" s="242"/>
      <c r="J1594" s="242"/>
      <c r="K1594" s="242"/>
      <c r="L1594" s="242"/>
      <c r="M1594" s="242"/>
    </row>
    <row r="1595" spans="1:13" x14ac:dyDescent="0.25">
      <c r="A1595" s="242"/>
      <c r="B1595" s="242"/>
      <c r="C1595" s="242"/>
      <c r="D1595" s="242"/>
      <c r="E1595" s="242"/>
      <c r="F1595" s="242"/>
      <c r="G1595" s="242"/>
      <c r="H1595" s="242"/>
      <c r="I1595" s="242"/>
      <c r="J1595" s="242"/>
      <c r="K1595" s="242"/>
      <c r="L1595" s="242"/>
      <c r="M1595" s="242"/>
    </row>
    <row r="1596" spans="1:13" x14ac:dyDescent="0.25">
      <c r="A1596" s="242"/>
      <c r="B1596" s="242"/>
      <c r="C1596" s="242"/>
      <c r="D1596" s="242"/>
      <c r="E1596" s="242"/>
      <c r="F1596" s="242"/>
      <c r="G1596" s="242"/>
      <c r="H1596" s="242"/>
      <c r="I1596" s="242"/>
      <c r="J1596" s="242"/>
      <c r="K1596" s="242"/>
      <c r="L1596" s="242"/>
      <c r="M1596" s="242"/>
    </row>
    <row r="1597" spans="1:13" x14ac:dyDescent="0.25">
      <c r="A1597" s="242"/>
      <c r="B1597" s="242"/>
      <c r="C1597" s="242"/>
      <c r="D1597" s="242"/>
      <c r="E1597" s="242"/>
      <c r="F1597" s="242"/>
      <c r="G1597" s="242"/>
      <c r="H1597" s="242"/>
      <c r="I1597" s="242"/>
      <c r="J1597" s="242"/>
      <c r="K1597" s="242"/>
      <c r="L1597" s="242"/>
      <c r="M1597" s="242"/>
    </row>
    <row r="1598" spans="1:13" x14ac:dyDescent="0.25">
      <c r="A1598" s="242"/>
      <c r="B1598" s="242"/>
      <c r="C1598" s="242"/>
      <c r="D1598" s="242"/>
      <c r="E1598" s="242"/>
      <c r="F1598" s="242"/>
      <c r="G1598" s="242"/>
      <c r="H1598" s="242"/>
      <c r="I1598" s="242"/>
      <c r="J1598" s="242"/>
      <c r="K1598" s="242"/>
      <c r="L1598" s="242"/>
      <c r="M1598" s="242"/>
    </row>
    <row r="1599" spans="1:13" x14ac:dyDescent="0.25">
      <c r="A1599" s="242"/>
      <c r="B1599" s="242"/>
      <c r="C1599" s="242"/>
      <c r="D1599" s="242"/>
      <c r="E1599" s="242"/>
      <c r="F1599" s="242"/>
      <c r="G1599" s="242"/>
      <c r="H1599" s="242"/>
      <c r="I1599" s="242"/>
      <c r="J1599" s="242"/>
      <c r="K1599" s="242"/>
      <c r="L1599" s="242"/>
      <c r="M1599" s="242"/>
    </row>
    <row r="1600" spans="1:13" x14ac:dyDescent="0.25">
      <c r="A1600" s="242"/>
      <c r="B1600" s="242"/>
      <c r="C1600" s="242"/>
      <c r="D1600" s="242"/>
      <c r="E1600" s="242"/>
      <c r="F1600" s="242"/>
      <c r="G1600" s="242"/>
      <c r="H1600" s="242"/>
      <c r="I1600" s="242"/>
      <c r="J1600" s="242"/>
      <c r="K1600" s="242"/>
      <c r="L1600" s="242"/>
      <c r="M1600" s="242"/>
    </row>
    <row r="1601" spans="1:13" x14ac:dyDescent="0.25">
      <c r="A1601" s="242"/>
      <c r="B1601" s="242"/>
      <c r="C1601" s="242"/>
      <c r="D1601" s="242"/>
      <c r="E1601" s="242"/>
      <c r="F1601" s="242"/>
      <c r="G1601" s="242"/>
      <c r="H1601" s="242"/>
      <c r="I1601" s="242"/>
      <c r="J1601" s="242"/>
      <c r="K1601" s="242"/>
      <c r="L1601" s="242"/>
      <c r="M1601" s="242"/>
    </row>
    <row r="1602" spans="1:13" x14ac:dyDescent="0.25">
      <c r="A1602" s="242"/>
      <c r="B1602" s="242"/>
      <c r="C1602" s="242"/>
      <c r="D1602" s="242"/>
      <c r="E1602" s="242"/>
      <c r="F1602" s="242"/>
      <c r="G1602" s="242"/>
      <c r="H1602" s="242"/>
      <c r="I1602" s="242"/>
      <c r="J1602" s="242"/>
      <c r="K1602" s="242"/>
      <c r="L1602" s="242"/>
      <c r="M1602" s="242"/>
    </row>
    <row r="1603" spans="1:13" x14ac:dyDescent="0.25">
      <c r="A1603" s="242"/>
      <c r="B1603" s="242"/>
      <c r="C1603" s="242"/>
      <c r="D1603" s="242"/>
      <c r="E1603" s="242"/>
      <c r="F1603" s="242"/>
      <c r="G1603" s="242"/>
      <c r="H1603" s="242"/>
      <c r="I1603" s="242"/>
      <c r="J1603" s="242"/>
      <c r="K1603" s="242"/>
      <c r="L1603" s="242"/>
      <c r="M1603" s="242"/>
    </row>
    <row r="1604" spans="1:13" x14ac:dyDescent="0.25">
      <c r="A1604" s="242"/>
      <c r="B1604" s="242"/>
      <c r="C1604" s="242"/>
      <c r="D1604" s="242"/>
      <c r="E1604" s="242"/>
      <c r="F1604" s="242"/>
      <c r="G1604" s="242"/>
      <c r="H1604" s="242"/>
      <c r="I1604" s="242"/>
      <c r="J1604" s="242"/>
      <c r="K1604" s="242"/>
      <c r="L1604" s="242"/>
      <c r="M1604" s="242"/>
    </row>
    <row r="1605" spans="1:13" x14ac:dyDescent="0.25">
      <c r="A1605" s="242"/>
      <c r="B1605" s="242"/>
      <c r="C1605" s="242"/>
      <c r="D1605" s="242"/>
      <c r="E1605" s="242"/>
      <c r="F1605" s="242"/>
      <c r="G1605" s="242"/>
      <c r="H1605" s="242"/>
      <c r="I1605" s="242"/>
      <c r="J1605" s="242"/>
      <c r="K1605" s="242"/>
      <c r="L1605" s="242"/>
      <c r="M1605" s="242"/>
    </row>
    <row r="1606" spans="1:13" x14ac:dyDescent="0.25">
      <c r="A1606" s="242"/>
      <c r="B1606" s="242"/>
      <c r="C1606" s="242"/>
      <c r="D1606" s="242"/>
      <c r="E1606" s="242"/>
      <c r="F1606" s="242"/>
      <c r="G1606" s="242"/>
      <c r="H1606" s="242"/>
      <c r="I1606" s="242"/>
      <c r="J1606" s="242"/>
      <c r="K1606" s="242"/>
      <c r="L1606" s="242"/>
      <c r="M1606" s="242"/>
    </row>
    <row r="1607" spans="1:13" x14ac:dyDescent="0.25">
      <c r="A1607" s="242"/>
      <c r="B1607" s="242"/>
      <c r="C1607" s="242"/>
      <c r="D1607" s="242"/>
      <c r="E1607" s="242"/>
      <c r="F1607" s="242"/>
      <c r="G1607" s="242"/>
      <c r="H1607" s="242"/>
      <c r="I1607" s="242"/>
      <c r="J1607" s="242"/>
      <c r="K1607" s="242"/>
      <c r="L1607" s="242"/>
      <c r="M1607" s="242"/>
    </row>
    <row r="1608" spans="1:13" x14ac:dyDescent="0.25">
      <c r="A1608" s="242"/>
      <c r="B1608" s="242"/>
      <c r="C1608" s="242"/>
      <c r="D1608" s="242"/>
      <c r="E1608" s="242"/>
      <c r="F1608" s="242"/>
      <c r="G1608" s="242"/>
      <c r="H1608" s="242"/>
      <c r="I1608" s="242"/>
      <c r="J1608" s="242"/>
      <c r="K1608" s="242"/>
      <c r="L1608" s="242"/>
      <c r="M1608" s="242"/>
    </row>
    <row r="1609" spans="1:13" x14ac:dyDescent="0.25">
      <c r="A1609" s="242"/>
      <c r="B1609" s="242"/>
      <c r="C1609" s="242"/>
      <c r="D1609" s="242"/>
      <c r="E1609" s="242"/>
      <c r="F1609" s="242"/>
      <c r="G1609" s="242"/>
      <c r="H1609" s="242"/>
      <c r="I1609" s="242"/>
      <c r="J1609" s="242"/>
      <c r="K1609" s="242"/>
      <c r="L1609" s="242"/>
      <c r="M1609" s="242"/>
    </row>
    <row r="1610" spans="1:13" x14ac:dyDescent="0.25">
      <c r="A1610" s="242"/>
      <c r="B1610" s="242"/>
      <c r="C1610" s="242"/>
      <c r="D1610" s="242"/>
      <c r="E1610" s="242"/>
      <c r="F1610" s="242"/>
      <c r="G1610" s="242"/>
      <c r="H1610" s="242"/>
      <c r="I1610" s="242"/>
      <c r="J1610" s="242"/>
      <c r="K1610" s="242"/>
      <c r="L1610" s="242"/>
      <c r="M1610" s="242"/>
    </row>
    <row r="1611" spans="1:13" x14ac:dyDescent="0.25">
      <c r="A1611" s="242"/>
      <c r="B1611" s="242"/>
      <c r="C1611" s="242"/>
      <c r="D1611" s="242"/>
      <c r="E1611" s="242"/>
      <c r="F1611" s="242"/>
      <c r="G1611" s="242"/>
      <c r="H1611" s="242"/>
      <c r="I1611" s="242"/>
      <c r="J1611" s="242"/>
      <c r="K1611" s="242"/>
      <c r="L1611" s="242"/>
      <c r="M1611" s="242"/>
    </row>
    <row r="1612" spans="1:13" x14ac:dyDescent="0.25">
      <c r="A1612" s="242"/>
      <c r="B1612" s="242"/>
      <c r="C1612" s="242"/>
      <c r="D1612" s="242"/>
      <c r="E1612" s="242"/>
      <c r="F1612" s="242"/>
      <c r="G1612" s="242"/>
      <c r="H1612" s="242"/>
      <c r="I1612" s="242"/>
      <c r="J1612" s="242"/>
      <c r="K1612" s="242"/>
      <c r="L1612" s="242"/>
      <c r="M1612" s="242"/>
    </row>
    <row r="1613" spans="1:13" x14ac:dyDescent="0.25">
      <c r="A1613" s="242"/>
      <c r="B1613" s="242"/>
      <c r="C1613" s="242"/>
      <c r="D1613" s="242"/>
      <c r="E1613" s="242"/>
      <c r="F1613" s="242"/>
      <c r="G1613" s="242"/>
      <c r="H1613" s="242"/>
      <c r="I1613" s="242"/>
      <c r="J1613" s="242"/>
      <c r="K1613" s="242"/>
      <c r="L1613" s="242"/>
      <c r="M1613" s="242"/>
    </row>
    <row r="1614" spans="1:13" x14ac:dyDescent="0.25">
      <c r="A1614" s="242"/>
      <c r="B1614" s="242"/>
      <c r="C1614" s="242"/>
      <c r="D1614" s="242"/>
      <c r="E1614" s="242"/>
      <c r="F1614" s="242"/>
      <c r="G1614" s="242"/>
      <c r="H1614" s="242"/>
      <c r="I1614" s="242"/>
      <c r="J1614" s="242"/>
      <c r="K1614" s="242"/>
      <c r="L1614" s="242"/>
      <c r="M1614" s="242"/>
    </row>
    <row r="1615" spans="1:13" x14ac:dyDescent="0.25">
      <c r="A1615" s="242"/>
      <c r="B1615" s="242"/>
      <c r="C1615" s="242"/>
      <c r="D1615" s="242"/>
      <c r="E1615" s="242"/>
      <c r="F1615" s="242"/>
      <c r="G1615" s="242"/>
      <c r="H1615" s="242"/>
      <c r="I1615" s="242"/>
      <c r="J1615" s="242"/>
      <c r="K1615" s="242"/>
      <c r="L1615" s="242"/>
      <c r="M1615" s="242"/>
    </row>
    <row r="1616" spans="1:13" x14ac:dyDescent="0.25">
      <c r="A1616" s="242"/>
      <c r="B1616" s="242"/>
      <c r="C1616" s="242"/>
      <c r="D1616" s="242"/>
      <c r="E1616" s="242"/>
      <c r="F1616" s="242"/>
      <c r="G1616" s="242"/>
      <c r="H1616" s="242"/>
      <c r="I1616" s="242"/>
      <c r="J1616" s="242"/>
      <c r="K1616" s="242"/>
      <c r="L1616" s="242"/>
      <c r="M1616" s="242"/>
    </row>
    <row r="1617" spans="1:13" x14ac:dyDescent="0.25">
      <c r="A1617" s="242"/>
      <c r="B1617" s="242"/>
      <c r="C1617" s="242"/>
      <c r="D1617" s="242"/>
      <c r="E1617" s="242"/>
      <c r="F1617" s="242"/>
      <c r="G1617" s="242"/>
      <c r="H1617" s="242"/>
      <c r="I1617" s="242"/>
      <c r="J1617" s="242"/>
      <c r="K1617" s="242"/>
      <c r="L1617" s="242"/>
      <c r="M1617" s="242"/>
    </row>
    <row r="1618" spans="1:13" x14ac:dyDescent="0.25">
      <c r="A1618" s="242"/>
      <c r="B1618" s="242"/>
      <c r="C1618" s="242"/>
      <c r="D1618" s="242"/>
      <c r="E1618" s="242"/>
      <c r="F1618" s="242"/>
      <c r="G1618" s="242"/>
      <c r="H1618" s="242"/>
      <c r="I1618" s="242"/>
      <c r="J1618" s="242"/>
      <c r="K1618" s="242"/>
      <c r="L1618" s="242"/>
      <c r="M1618" s="242"/>
    </row>
    <row r="1619" spans="1:13" x14ac:dyDescent="0.25">
      <c r="A1619" s="242"/>
      <c r="B1619" s="242"/>
      <c r="C1619" s="242"/>
      <c r="D1619" s="242"/>
      <c r="E1619" s="242"/>
      <c r="F1619" s="242"/>
      <c r="G1619" s="242"/>
      <c r="H1619" s="242"/>
      <c r="I1619" s="242"/>
      <c r="J1619" s="242"/>
      <c r="K1619" s="242"/>
      <c r="L1619" s="242"/>
      <c r="M1619" s="242"/>
    </row>
    <row r="1620" spans="1:13" x14ac:dyDescent="0.25">
      <c r="A1620" s="242"/>
      <c r="B1620" s="242"/>
      <c r="C1620" s="242"/>
      <c r="D1620" s="242"/>
      <c r="E1620" s="242"/>
      <c r="F1620" s="242"/>
      <c r="G1620" s="242"/>
      <c r="H1620" s="242"/>
      <c r="I1620" s="242"/>
      <c r="J1620" s="242"/>
      <c r="K1620" s="242"/>
      <c r="L1620" s="242"/>
      <c r="M1620" s="242"/>
    </row>
    <row r="1621" spans="1:13" x14ac:dyDescent="0.25">
      <c r="A1621" s="242"/>
      <c r="B1621" s="242"/>
      <c r="C1621" s="242"/>
      <c r="D1621" s="242"/>
      <c r="E1621" s="242"/>
      <c r="F1621" s="242"/>
      <c r="G1621" s="242"/>
      <c r="H1621" s="242"/>
      <c r="I1621" s="242"/>
      <c r="J1621" s="242"/>
      <c r="K1621" s="242"/>
      <c r="L1621" s="242"/>
      <c r="M1621" s="242"/>
    </row>
    <row r="1622" spans="1:13" x14ac:dyDescent="0.25">
      <c r="A1622" s="242"/>
      <c r="B1622" s="242"/>
      <c r="C1622" s="242"/>
      <c r="D1622" s="242"/>
      <c r="E1622" s="242"/>
      <c r="F1622" s="242"/>
      <c r="G1622" s="242"/>
      <c r="H1622" s="242"/>
      <c r="I1622" s="242"/>
      <c r="J1622" s="242"/>
      <c r="K1622" s="242"/>
      <c r="L1622" s="242"/>
      <c r="M1622" s="242"/>
    </row>
    <row r="1623" spans="1:13" x14ac:dyDescent="0.25">
      <c r="A1623" s="242"/>
      <c r="B1623" s="242"/>
      <c r="C1623" s="242"/>
      <c r="D1623" s="242"/>
      <c r="E1623" s="242"/>
      <c r="F1623" s="242"/>
      <c r="G1623" s="242"/>
      <c r="H1623" s="242"/>
      <c r="I1623" s="242"/>
      <c r="J1623" s="242"/>
      <c r="K1623" s="242"/>
      <c r="L1623" s="242"/>
      <c r="M1623" s="242"/>
    </row>
    <row r="1624" spans="1:13" x14ac:dyDescent="0.25">
      <c r="A1624" s="242"/>
      <c r="B1624" s="242"/>
      <c r="C1624" s="242"/>
      <c r="D1624" s="242"/>
      <c r="E1624" s="242"/>
      <c r="F1624" s="242"/>
      <c r="G1624" s="242"/>
      <c r="H1624" s="242"/>
      <c r="I1624" s="242"/>
      <c r="J1624" s="242"/>
      <c r="K1624" s="242"/>
      <c r="L1624" s="242"/>
      <c r="M1624" s="242"/>
    </row>
    <row r="1625" spans="1:13" x14ac:dyDescent="0.25">
      <c r="A1625" s="242"/>
      <c r="B1625" s="242"/>
      <c r="C1625" s="242"/>
      <c r="D1625" s="242"/>
      <c r="E1625" s="242"/>
      <c r="F1625" s="242"/>
      <c r="G1625" s="242"/>
      <c r="H1625" s="242"/>
      <c r="I1625" s="242"/>
      <c r="J1625" s="242"/>
      <c r="K1625" s="242"/>
      <c r="L1625" s="242"/>
      <c r="M1625" s="242"/>
    </row>
    <row r="1626" spans="1:13" x14ac:dyDescent="0.25">
      <c r="A1626" s="242"/>
      <c r="B1626" s="242"/>
      <c r="C1626" s="242"/>
      <c r="D1626" s="242"/>
      <c r="E1626" s="242"/>
      <c r="F1626" s="242"/>
      <c r="G1626" s="242"/>
      <c r="H1626" s="242"/>
      <c r="I1626" s="242"/>
      <c r="J1626" s="242"/>
      <c r="K1626" s="242"/>
      <c r="L1626" s="242"/>
      <c r="M1626" s="242"/>
    </row>
    <row r="1627" spans="1:13" x14ac:dyDescent="0.25">
      <c r="A1627" s="242"/>
      <c r="B1627" s="242"/>
      <c r="C1627" s="242"/>
      <c r="D1627" s="242"/>
      <c r="E1627" s="242"/>
      <c r="F1627" s="242"/>
      <c r="G1627" s="242"/>
      <c r="H1627" s="242"/>
      <c r="I1627" s="242"/>
      <c r="J1627" s="242"/>
      <c r="K1627" s="242"/>
      <c r="L1627" s="242"/>
      <c r="M1627" s="242"/>
    </row>
    <row r="1628" spans="1:13" x14ac:dyDescent="0.25">
      <c r="A1628" s="242"/>
      <c r="B1628" s="242"/>
      <c r="C1628" s="242"/>
      <c r="D1628" s="242"/>
      <c r="E1628" s="242"/>
      <c r="F1628" s="242"/>
      <c r="G1628" s="242"/>
      <c r="H1628" s="242"/>
      <c r="I1628" s="242"/>
      <c r="J1628" s="242"/>
      <c r="K1628" s="242"/>
      <c r="L1628" s="242"/>
      <c r="M1628" s="242"/>
    </row>
    <row r="1629" spans="1:13" x14ac:dyDescent="0.25">
      <c r="A1629" s="242"/>
      <c r="B1629" s="242"/>
      <c r="C1629" s="242"/>
      <c r="D1629" s="242"/>
      <c r="E1629" s="242"/>
      <c r="F1629" s="242"/>
      <c r="G1629" s="242"/>
      <c r="H1629" s="242"/>
      <c r="I1629" s="242"/>
      <c r="J1629" s="242"/>
      <c r="K1629" s="242"/>
      <c r="L1629" s="242"/>
      <c r="M1629" s="242"/>
    </row>
    <row r="1630" spans="1:13" x14ac:dyDescent="0.25">
      <c r="A1630" s="242"/>
      <c r="B1630" s="242"/>
      <c r="C1630" s="242"/>
      <c r="D1630" s="242"/>
      <c r="E1630" s="242"/>
      <c r="F1630" s="242"/>
      <c r="G1630" s="242"/>
      <c r="H1630" s="242"/>
      <c r="I1630" s="242"/>
      <c r="J1630" s="242"/>
      <c r="K1630" s="242"/>
      <c r="L1630" s="242"/>
      <c r="M1630" s="242"/>
    </row>
    <row r="1631" spans="1:13" x14ac:dyDescent="0.25">
      <c r="A1631" s="242"/>
      <c r="B1631" s="242"/>
      <c r="C1631" s="242"/>
      <c r="D1631" s="242"/>
      <c r="E1631" s="242"/>
      <c r="F1631" s="242"/>
      <c r="G1631" s="242"/>
      <c r="H1631" s="242"/>
      <c r="I1631" s="242"/>
      <c r="J1631" s="242"/>
      <c r="K1631" s="242"/>
      <c r="L1631" s="242"/>
      <c r="M1631" s="242"/>
    </row>
    <row r="1632" spans="1:13" x14ac:dyDescent="0.25">
      <c r="A1632" s="242"/>
      <c r="B1632" s="242"/>
      <c r="C1632" s="242"/>
      <c r="D1632" s="242"/>
      <c r="E1632" s="242"/>
      <c r="F1632" s="242"/>
      <c r="G1632" s="242"/>
      <c r="H1632" s="242"/>
      <c r="I1632" s="242"/>
      <c r="J1632" s="242"/>
      <c r="K1632" s="242"/>
      <c r="L1632" s="242"/>
      <c r="M1632" s="242"/>
    </row>
    <row r="1633" spans="1:13" x14ac:dyDescent="0.25">
      <c r="A1633" s="242"/>
      <c r="B1633" s="242"/>
      <c r="C1633" s="242"/>
      <c r="D1633" s="242"/>
      <c r="E1633" s="242"/>
      <c r="F1633" s="242"/>
      <c r="G1633" s="242"/>
      <c r="H1633" s="242"/>
      <c r="I1633" s="242"/>
      <c r="J1633" s="242"/>
      <c r="K1633" s="242"/>
      <c r="L1633" s="242"/>
      <c r="M1633" s="242"/>
    </row>
    <row r="1634" spans="1:13" x14ac:dyDescent="0.25">
      <c r="A1634" s="242"/>
      <c r="B1634" s="242"/>
      <c r="C1634" s="242"/>
      <c r="D1634" s="242"/>
      <c r="E1634" s="242"/>
      <c r="F1634" s="242"/>
      <c r="G1634" s="242"/>
      <c r="H1634" s="242"/>
      <c r="I1634" s="242"/>
      <c r="J1634" s="242"/>
      <c r="K1634" s="242"/>
      <c r="L1634" s="242"/>
      <c r="M1634" s="242"/>
    </row>
    <row r="1635" spans="1:13" x14ac:dyDescent="0.25">
      <c r="A1635" s="242"/>
      <c r="B1635" s="242"/>
      <c r="C1635" s="242"/>
      <c r="D1635" s="242"/>
      <c r="E1635" s="242"/>
      <c r="F1635" s="242"/>
      <c r="G1635" s="242"/>
      <c r="H1635" s="242"/>
      <c r="I1635" s="242"/>
      <c r="J1635" s="242"/>
      <c r="K1635" s="242"/>
      <c r="L1635" s="242"/>
      <c r="M1635" s="242"/>
    </row>
    <row r="1636" spans="1:13" x14ac:dyDescent="0.25">
      <c r="A1636" s="242"/>
      <c r="B1636" s="242"/>
      <c r="C1636" s="242"/>
      <c r="D1636" s="242"/>
      <c r="E1636" s="242"/>
      <c r="F1636" s="242"/>
      <c r="G1636" s="242"/>
      <c r="H1636" s="242"/>
      <c r="I1636" s="242"/>
      <c r="J1636" s="242"/>
      <c r="K1636" s="242"/>
      <c r="L1636" s="242"/>
      <c r="M1636" s="242"/>
    </row>
    <row r="1637" spans="1:13" x14ac:dyDescent="0.25">
      <c r="A1637" s="242"/>
      <c r="B1637" s="242"/>
      <c r="C1637" s="242"/>
      <c r="D1637" s="242"/>
      <c r="E1637" s="242"/>
      <c r="F1637" s="242"/>
      <c r="G1637" s="242"/>
      <c r="H1637" s="242"/>
      <c r="I1637" s="242"/>
      <c r="J1637" s="242"/>
      <c r="K1637" s="242"/>
      <c r="L1637" s="242"/>
      <c r="M1637" s="242"/>
    </row>
    <row r="1638" spans="1:13" x14ac:dyDescent="0.25">
      <c r="A1638" s="242"/>
      <c r="B1638" s="242"/>
      <c r="C1638" s="242"/>
      <c r="D1638" s="242"/>
      <c r="E1638" s="242"/>
      <c r="F1638" s="242"/>
      <c r="G1638" s="242"/>
      <c r="H1638" s="242"/>
      <c r="I1638" s="242"/>
      <c r="J1638" s="242"/>
      <c r="K1638" s="242"/>
      <c r="L1638" s="242"/>
      <c r="M1638" s="242"/>
    </row>
    <row r="1639" spans="1:13" x14ac:dyDescent="0.25">
      <c r="A1639" s="242"/>
      <c r="B1639" s="242"/>
      <c r="C1639" s="242"/>
      <c r="D1639" s="242"/>
      <c r="E1639" s="242"/>
      <c r="F1639" s="242"/>
      <c r="G1639" s="242"/>
      <c r="H1639" s="242"/>
      <c r="I1639" s="242"/>
      <c r="J1639" s="242"/>
      <c r="K1639" s="242"/>
      <c r="L1639" s="242"/>
      <c r="M1639" s="242"/>
    </row>
    <row r="1640" spans="1:13" x14ac:dyDescent="0.25">
      <c r="A1640" s="242"/>
      <c r="B1640" s="242"/>
      <c r="C1640" s="242"/>
      <c r="D1640" s="242"/>
      <c r="E1640" s="242"/>
      <c r="F1640" s="242"/>
      <c r="G1640" s="242"/>
      <c r="H1640" s="242"/>
      <c r="I1640" s="242"/>
      <c r="J1640" s="242"/>
      <c r="K1640" s="242"/>
      <c r="L1640" s="242"/>
      <c r="M1640" s="242"/>
    </row>
    <row r="1641" spans="1:13" x14ac:dyDescent="0.25">
      <c r="A1641" s="242"/>
      <c r="B1641" s="242"/>
      <c r="C1641" s="242"/>
      <c r="D1641" s="242"/>
      <c r="E1641" s="242"/>
      <c r="F1641" s="242"/>
      <c r="G1641" s="242"/>
      <c r="H1641" s="242"/>
      <c r="I1641" s="242"/>
      <c r="J1641" s="242"/>
      <c r="K1641" s="242"/>
      <c r="L1641" s="242"/>
      <c r="M1641" s="242"/>
    </row>
    <row r="1642" spans="1:13" x14ac:dyDescent="0.25">
      <c r="A1642" s="242"/>
      <c r="B1642" s="242"/>
      <c r="C1642" s="242"/>
      <c r="D1642" s="242"/>
      <c r="E1642" s="242"/>
      <c r="F1642" s="242"/>
      <c r="G1642" s="242"/>
      <c r="H1642" s="242"/>
      <c r="I1642" s="242"/>
      <c r="J1642" s="242"/>
      <c r="K1642" s="242"/>
      <c r="L1642" s="242"/>
      <c r="M1642" s="242"/>
    </row>
    <row r="1643" spans="1:13" x14ac:dyDescent="0.25">
      <c r="A1643" s="242"/>
      <c r="B1643" s="242"/>
      <c r="C1643" s="242"/>
      <c r="D1643" s="242"/>
      <c r="E1643" s="242"/>
      <c r="F1643" s="242"/>
      <c r="G1643" s="242"/>
      <c r="H1643" s="242"/>
      <c r="I1643" s="242"/>
      <c r="J1643" s="242"/>
      <c r="K1643" s="242"/>
      <c r="L1643" s="242"/>
      <c r="M1643" s="242"/>
    </row>
    <row r="1644" spans="1:13" x14ac:dyDescent="0.25">
      <c r="A1644" s="242"/>
      <c r="B1644" s="242"/>
      <c r="C1644" s="242"/>
      <c r="D1644" s="242"/>
      <c r="E1644" s="242"/>
      <c r="F1644" s="242"/>
      <c r="G1644" s="242"/>
      <c r="H1644" s="242"/>
      <c r="I1644" s="242"/>
      <c r="J1644" s="242"/>
      <c r="K1644" s="242"/>
      <c r="L1644" s="242"/>
      <c r="M1644" s="242"/>
    </row>
    <row r="1645" spans="1:13" x14ac:dyDescent="0.25">
      <c r="A1645" s="242"/>
      <c r="B1645" s="242"/>
      <c r="C1645" s="242"/>
      <c r="D1645" s="242"/>
      <c r="E1645" s="242"/>
      <c r="F1645" s="242"/>
      <c r="G1645" s="242"/>
      <c r="H1645" s="242"/>
      <c r="I1645" s="242"/>
      <c r="J1645" s="242"/>
      <c r="K1645" s="242"/>
      <c r="L1645" s="242"/>
      <c r="M1645" s="242"/>
    </row>
    <row r="1646" spans="1:13" x14ac:dyDescent="0.25">
      <c r="A1646" s="242"/>
      <c r="B1646" s="242"/>
      <c r="C1646" s="242"/>
      <c r="D1646" s="242"/>
      <c r="E1646" s="242"/>
      <c r="F1646" s="242"/>
      <c r="G1646" s="242"/>
      <c r="H1646" s="242"/>
      <c r="I1646" s="242"/>
      <c r="J1646" s="242"/>
      <c r="K1646" s="242"/>
      <c r="L1646" s="242"/>
      <c r="M1646" s="242"/>
    </row>
    <row r="1647" spans="1:13" x14ac:dyDescent="0.25">
      <c r="A1647" s="242"/>
      <c r="B1647" s="242"/>
      <c r="C1647" s="242"/>
      <c r="D1647" s="242"/>
      <c r="E1647" s="242"/>
      <c r="F1647" s="242"/>
      <c r="G1647" s="242"/>
      <c r="H1647" s="242"/>
      <c r="I1647" s="242"/>
      <c r="J1647" s="242"/>
      <c r="K1647" s="242"/>
      <c r="L1647" s="242"/>
      <c r="M1647" s="242"/>
    </row>
    <row r="1648" spans="1:13" x14ac:dyDescent="0.25">
      <c r="A1648" s="242"/>
      <c r="B1648" s="242"/>
      <c r="C1648" s="242"/>
      <c r="D1648" s="242"/>
      <c r="E1648" s="242"/>
      <c r="F1648" s="242"/>
      <c r="G1648" s="242"/>
      <c r="H1648" s="242"/>
      <c r="I1648" s="242"/>
      <c r="J1648" s="242"/>
      <c r="K1648" s="242"/>
      <c r="L1648" s="242"/>
      <c r="M1648" s="242"/>
    </row>
    <row r="1649" spans="1:13" x14ac:dyDescent="0.25">
      <c r="A1649" s="242"/>
      <c r="B1649" s="242"/>
      <c r="C1649" s="242"/>
      <c r="D1649" s="242"/>
      <c r="E1649" s="242"/>
      <c r="F1649" s="242"/>
      <c r="G1649" s="242"/>
      <c r="H1649" s="242"/>
      <c r="I1649" s="242"/>
      <c r="J1649" s="242"/>
      <c r="K1649" s="242"/>
      <c r="L1649" s="242"/>
      <c r="M1649" s="242"/>
    </row>
    <row r="1650" spans="1:13" x14ac:dyDescent="0.25">
      <c r="A1650" s="242"/>
      <c r="B1650" s="242"/>
      <c r="C1650" s="242"/>
      <c r="D1650" s="242"/>
      <c r="E1650" s="242"/>
      <c r="F1650" s="242"/>
      <c r="G1650" s="242"/>
      <c r="H1650" s="242"/>
      <c r="I1650" s="242"/>
      <c r="J1650" s="242"/>
      <c r="K1650" s="242"/>
      <c r="L1650" s="242"/>
      <c r="M1650" s="242"/>
    </row>
    <row r="1651" spans="1:13" x14ac:dyDescent="0.25">
      <c r="A1651" s="242"/>
      <c r="B1651" s="242"/>
      <c r="C1651" s="242"/>
      <c r="D1651" s="242"/>
      <c r="E1651" s="242"/>
      <c r="F1651" s="242"/>
      <c r="G1651" s="242"/>
      <c r="H1651" s="242"/>
      <c r="I1651" s="242"/>
      <c r="J1651" s="242"/>
      <c r="K1651" s="242"/>
      <c r="L1651" s="242"/>
      <c r="M1651" s="242"/>
    </row>
    <row r="1652" spans="1:13" x14ac:dyDescent="0.25">
      <c r="A1652" s="242"/>
      <c r="B1652" s="242"/>
      <c r="C1652" s="242"/>
      <c r="D1652" s="242"/>
      <c r="E1652" s="242"/>
      <c r="F1652" s="242"/>
      <c r="G1652" s="242"/>
      <c r="H1652" s="242"/>
      <c r="I1652" s="242"/>
      <c r="J1652" s="242"/>
      <c r="K1652" s="242"/>
      <c r="L1652" s="242"/>
      <c r="M1652" s="242"/>
    </row>
    <row r="1653" spans="1:13" x14ac:dyDescent="0.25">
      <c r="A1653" s="242"/>
      <c r="B1653" s="242"/>
      <c r="C1653" s="242"/>
      <c r="D1653" s="242"/>
      <c r="E1653" s="242"/>
      <c r="F1653" s="242"/>
      <c r="G1653" s="242"/>
      <c r="H1653" s="242"/>
      <c r="I1653" s="242"/>
      <c r="J1653" s="242"/>
      <c r="K1653" s="242"/>
      <c r="L1653" s="242"/>
      <c r="M1653" s="242"/>
    </row>
    <row r="1654" spans="1:13" x14ac:dyDescent="0.25">
      <c r="A1654" s="242"/>
      <c r="B1654" s="242"/>
      <c r="C1654" s="242"/>
      <c r="D1654" s="242"/>
      <c r="E1654" s="242"/>
      <c r="F1654" s="242"/>
      <c r="G1654" s="242"/>
      <c r="H1654" s="242"/>
      <c r="I1654" s="242"/>
      <c r="J1654" s="242"/>
      <c r="K1654" s="242"/>
      <c r="L1654" s="242"/>
      <c r="M1654" s="242"/>
    </row>
    <row r="1655" spans="1:13" x14ac:dyDescent="0.25">
      <c r="A1655" s="242"/>
      <c r="B1655" s="242"/>
      <c r="C1655" s="242"/>
      <c r="D1655" s="242"/>
      <c r="E1655" s="242"/>
      <c r="F1655" s="242"/>
      <c r="G1655" s="242"/>
      <c r="H1655" s="242"/>
      <c r="I1655" s="242"/>
      <c r="J1655" s="242"/>
      <c r="K1655" s="242"/>
      <c r="L1655" s="242"/>
      <c r="M1655" s="242"/>
    </row>
    <row r="1656" spans="1:13" x14ac:dyDescent="0.25">
      <c r="A1656" s="242"/>
      <c r="B1656" s="242"/>
      <c r="C1656" s="242"/>
      <c r="D1656" s="242"/>
      <c r="E1656" s="242"/>
      <c r="F1656" s="242"/>
      <c r="G1656" s="242"/>
      <c r="H1656" s="242"/>
      <c r="I1656" s="242"/>
      <c r="J1656" s="242"/>
      <c r="K1656" s="242"/>
      <c r="L1656" s="242"/>
      <c r="M1656" s="242"/>
    </row>
    <row r="1657" spans="1:13" x14ac:dyDescent="0.25">
      <c r="A1657" s="242"/>
      <c r="B1657" s="242"/>
      <c r="C1657" s="242"/>
      <c r="D1657" s="242"/>
      <c r="E1657" s="242"/>
      <c r="F1657" s="242"/>
      <c r="G1657" s="242"/>
      <c r="H1657" s="242"/>
      <c r="I1657" s="242"/>
      <c r="J1657" s="242"/>
      <c r="K1657" s="242"/>
      <c r="L1657" s="242"/>
      <c r="M1657" s="242"/>
    </row>
    <row r="1658" spans="1:13" x14ac:dyDescent="0.25">
      <c r="A1658" s="242"/>
      <c r="B1658" s="242"/>
      <c r="C1658" s="242"/>
      <c r="D1658" s="242"/>
      <c r="E1658" s="242"/>
      <c r="F1658" s="242"/>
      <c r="G1658" s="242"/>
      <c r="H1658" s="242"/>
      <c r="I1658" s="242"/>
      <c r="J1658" s="242"/>
      <c r="K1658" s="242"/>
      <c r="L1658" s="242"/>
      <c r="M1658" s="242"/>
    </row>
    <row r="1659" spans="1:13" x14ac:dyDescent="0.25">
      <c r="A1659" s="242"/>
      <c r="B1659" s="242"/>
      <c r="C1659" s="242"/>
      <c r="D1659" s="242"/>
      <c r="E1659" s="242"/>
      <c r="F1659" s="242"/>
      <c r="G1659" s="242"/>
      <c r="H1659" s="242"/>
      <c r="I1659" s="242"/>
      <c r="J1659" s="242"/>
      <c r="K1659" s="242"/>
      <c r="L1659" s="242"/>
      <c r="M1659" s="242"/>
    </row>
    <row r="1660" spans="1:13" x14ac:dyDescent="0.25">
      <c r="A1660" s="242"/>
      <c r="B1660" s="242"/>
      <c r="C1660" s="242"/>
      <c r="D1660" s="242"/>
      <c r="E1660" s="242"/>
      <c r="F1660" s="242"/>
      <c r="G1660" s="242"/>
      <c r="H1660" s="242"/>
      <c r="I1660" s="242"/>
      <c r="J1660" s="242"/>
      <c r="K1660" s="242"/>
      <c r="L1660" s="242"/>
      <c r="M1660" s="242"/>
    </row>
    <row r="1661" spans="1:13" x14ac:dyDescent="0.25">
      <c r="A1661" s="242"/>
      <c r="B1661" s="242"/>
      <c r="C1661" s="242"/>
      <c r="D1661" s="242"/>
      <c r="E1661" s="242"/>
      <c r="F1661" s="242"/>
      <c r="G1661" s="242"/>
      <c r="H1661" s="242"/>
      <c r="I1661" s="242"/>
      <c r="J1661" s="242"/>
      <c r="K1661" s="242"/>
      <c r="L1661" s="242"/>
      <c r="M1661" s="242"/>
    </row>
    <row r="1662" spans="1:13" x14ac:dyDescent="0.25">
      <c r="A1662" s="242"/>
      <c r="B1662" s="242"/>
      <c r="C1662" s="242"/>
      <c r="D1662" s="242"/>
      <c r="E1662" s="242"/>
      <c r="F1662" s="242"/>
      <c r="G1662" s="242"/>
      <c r="H1662" s="242"/>
      <c r="I1662" s="242"/>
      <c r="J1662" s="242"/>
      <c r="K1662" s="242"/>
      <c r="L1662" s="242"/>
      <c r="M1662" s="242"/>
    </row>
    <row r="1663" spans="1:13" x14ac:dyDescent="0.25">
      <c r="A1663" s="242"/>
      <c r="B1663" s="242"/>
      <c r="C1663" s="242"/>
      <c r="D1663" s="242"/>
      <c r="E1663" s="242"/>
      <c r="F1663" s="242"/>
      <c r="G1663" s="242"/>
      <c r="H1663" s="242"/>
      <c r="I1663" s="242"/>
      <c r="J1663" s="242"/>
      <c r="K1663" s="242"/>
      <c r="L1663" s="242"/>
      <c r="M1663" s="242"/>
    </row>
    <row r="1664" spans="1:13" x14ac:dyDescent="0.25">
      <c r="A1664" s="242"/>
      <c r="B1664" s="242"/>
      <c r="C1664" s="242"/>
      <c r="D1664" s="242"/>
      <c r="E1664" s="242"/>
      <c r="F1664" s="242"/>
      <c r="G1664" s="242"/>
      <c r="H1664" s="242"/>
      <c r="I1664" s="242"/>
      <c r="J1664" s="242"/>
      <c r="K1664" s="242"/>
      <c r="L1664" s="242"/>
      <c r="M1664" s="242"/>
    </row>
    <row r="1665" spans="1:13" x14ac:dyDescent="0.25">
      <c r="A1665" s="242"/>
      <c r="B1665" s="242"/>
      <c r="C1665" s="242"/>
      <c r="D1665" s="242"/>
      <c r="E1665" s="242"/>
      <c r="F1665" s="242"/>
      <c r="G1665" s="242"/>
      <c r="H1665" s="242"/>
      <c r="I1665" s="242"/>
      <c r="J1665" s="242"/>
      <c r="K1665" s="242"/>
      <c r="L1665" s="242"/>
      <c r="M1665" s="242"/>
    </row>
    <row r="1666" spans="1:13" x14ac:dyDescent="0.25">
      <c r="A1666" s="242"/>
      <c r="B1666" s="242"/>
      <c r="C1666" s="242"/>
      <c r="D1666" s="242"/>
      <c r="E1666" s="242"/>
      <c r="F1666" s="242"/>
      <c r="G1666" s="242"/>
      <c r="H1666" s="242"/>
      <c r="I1666" s="242"/>
      <c r="J1666" s="242"/>
      <c r="K1666" s="242"/>
      <c r="L1666" s="242"/>
      <c r="M1666" s="242"/>
    </row>
    <row r="1667" spans="1:13" x14ac:dyDescent="0.25">
      <c r="A1667" s="242"/>
      <c r="B1667" s="242"/>
      <c r="C1667" s="242"/>
      <c r="D1667" s="242"/>
      <c r="E1667" s="242"/>
      <c r="F1667" s="242"/>
      <c r="G1667" s="242"/>
      <c r="H1667" s="242"/>
      <c r="I1667" s="242"/>
      <c r="J1667" s="242"/>
      <c r="K1667" s="242"/>
      <c r="L1667" s="242"/>
      <c r="M1667" s="242"/>
    </row>
    <row r="1668" spans="1:13" x14ac:dyDescent="0.25">
      <c r="A1668" s="242"/>
      <c r="B1668" s="242"/>
      <c r="C1668" s="242"/>
      <c r="D1668" s="242"/>
      <c r="E1668" s="242"/>
      <c r="F1668" s="242"/>
      <c r="G1668" s="242"/>
      <c r="H1668" s="242"/>
      <c r="I1668" s="242"/>
      <c r="J1668" s="242"/>
      <c r="K1668" s="242"/>
      <c r="L1668" s="242"/>
      <c r="M1668" s="242"/>
    </row>
    <row r="1669" spans="1:13" x14ac:dyDescent="0.25">
      <c r="A1669" s="242"/>
      <c r="B1669" s="242"/>
      <c r="C1669" s="242"/>
      <c r="D1669" s="242"/>
      <c r="E1669" s="242"/>
      <c r="F1669" s="242"/>
      <c r="G1669" s="242"/>
      <c r="H1669" s="242"/>
      <c r="I1669" s="242"/>
      <c r="J1669" s="242"/>
      <c r="K1669" s="242"/>
      <c r="L1669" s="242"/>
      <c r="M1669" s="242"/>
    </row>
    <row r="1670" spans="1:13" x14ac:dyDescent="0.25">
      <c r="A1670" s="242"/>
      <c r="B1670" s="242"/>
      <c r="C1670" s="242"/>
      <c r="D1670" s="242"/>
      <c r="E1670" s="242"/>
      <c r="F1670" s="242"/>
      <c r="G1670" s="242"/>
      <c r="H1670" s="242"/>
      <c r="I1670" s="242"/>
      <c r="J1670" s="242"/>
      <c r="K1670" s="242"/>
      <c r="L1670" s="242"/>
      <c r="M1670" s="242"/>
    </row>
    <row r="1671" spans="1:13" x14ac:dyDescent="0.25">
      <c r="A1671" s="242"/>
      <c r="B1671" s="242"/>
      <c r="C1671" s="242"/>
      <c r="D1671" s="242"/>
      <c r="E1671" s="242"/>
      <c r="F1671" s="242"/>
      <c r="G1671" s="242"/>
      <c r="H1671" s="242"/>
      <c r="I1671" s="242"/>
      <c r="J1671" s="242"/>
      <c r="K1671" s="242"/>
      <c r="L1671" s="242"/>
      <c r="M1671" s="242"/>
    </row>
    <row r="1672" spans="1:13" x14ac:dyDescent="0.25">
      <c r="A1672" s="242"/>
      <c r="B1672" s="242"/>
      <c r="C1672" s="242"/>
      <c r="D1672" s="242"/>
      <c r="E1672" s="242"/>
      <c r="F1672" s="242"/>
      <c r="G1672" s="242"/>
      <c r="H1672" s="242"/>
      <c r="I1672" s="242"/>
      <c r="J1672" s="242"/>
      <c r="K1672" s="242"/>
      <c r="L1672" s="242"/>
      <c r="M1672" s="242"/>
    </row>
    <row r="1673" spans="1:13" x14ac:dyDescent="0.25">
      <c r="A1673" s="242"/>
      <c r="B1673" s="242"/>
      <c r="C1673" s="242"/>
      <c r="D1673" s="242"/>
      <c r="E1673" s="242"/>
      <c r="F1673" s="242"/>
      <c r="G1673" s="242"/>
      <c r="H1673" s="242"/>
      <c r="I1673" s="242"/>
      <c r="J1673" s="242"/>
      <c r="K1673" s="242"/>
      <c r="L1673" s="242"/>
      <c r="M1673" s="242"/>
    </row>
    <row r="1674" spans="1:13" x14ac:dyDescent="0.25">
      <c r="A1674" s="242"/>
      <c r="B1674" s="242"/>
      <c r="C1674" s="242"/>
      <c r="D1674" s="242"/>
      <c r="E1674" s="242"/>
      <c r="F1674" s="242"/>
      <c r="G1674" s="242"/>
      <c r="H1674" s="242"/>
      <c r="I1674" s="242"/>
      <c r="J1674" s="242"/>
      <c r="K1674" s="242"/>
      <c r="L1674" s="242"/>
      <c r="M1674" s="242"/>
    </row>
    <row r="1675" spans="1:13" x14ac:dyDescent="0.25">
      <c r="A1675" s="242"/>
      <c r="B1675" s="242"/>
      <c r="C1675" s="242"/>
      <c r="D1675" s="242"/>
      <c r="E1675" s="242"/>
      <c r="F1675" s="242"/>
      <c r="G1675" s="242"/>
      <c r="H1675" s="242"/>
      <c r="I1675" s="242"/>
      <c r="J1675" s="242"/>
      <c r="K1675" s="242"/>
      <c r="L1675" s="242"/>
      <c r="M1675" s="242"/>
    </row>
    <row r="1676" spans="1:13" x14ac:dyDescent="0.25">
      <c r="A1676" s="242"/>
      <c r="B1676" s="242"/>
      <c r="C1676" s="242"/>
      <c r="D1676" s="242"/>
      <c r="E1676" s="242"/>
      <c r="F1676" s="242"/>
      <c r="G1676" s="242"/>
      <c r="H1676" s="242"/>
      <c r="I1676" s="242"/>
      <c r="J1676" s="242"/>
      <c r="K1676" s="242"/>
      <c r="L1676" s="242"/>
      <c r="M1676" s="242"/>
    </row>
    <row r="1677" spans="1:13" x14ac:dyDescent="0.25">
      <c r="A1677" s="242"/>
      <c r="B1677" s="242"/>
      <c r="C1677" s="242"/>
      <c r="D1677" s="242"/>
      <c r="E1677" s="242"/>
      <c r="F1677" s="242"/>
      <c r="G1677" s="242"/>
      <c r="H1677" s="242"/>
      <c r="I1677" s="242"/>
      <c r="J1677" s="242"/>
      <c r="K1677" s="242"/>
      <c r="L1677" s="242"/>
      <c r="M1677" s="242"/>
    </row>
    <row r="1678" spans="1:13" x14ac:dyDescent="0.25">
      <c r="A1678" s="242"/>
      <c r="B1678" s="242"/>
      <c r="C1678" s="242"/>
      <c r="D1678" s="242"/>
      <c r="E1678" s="242"/>
      <c r="F1678" s="242"/>
      <c r="G1678" s="242"/>
      <c r="H1678" s="242"/>
      <c r="I1678" s="242"/>
      <c r="J1678" s="242"/>
      <c r="K1678" s="242"/>
      <c r="L1678" s="242"/>
      <c r="M1678" s="242"/>
    </row>
    <row r="1679" spans="1:13" x14ac:dyDescent="0.25">
      <c r="A1679" s="242"/>
      <c r="B1679" s="242"/>
      <c r="C1679" s="242"/>
      <c r="D1679" s="242"/>
      <c r="E1679" s="242"/>
      <c r="F1679" s="242"/>
      <c r="G1679" s="242"/>
      <c r="H1679" s="242"/>
      <c r="I1679" s="242"/>
      <c r="J1679" s="242"/>
      <c r="K1679" s="242"/>
      <c r="L1679" s="242"/>
      <c r="M1679" s="242"/>
    </row>
    <row r="1680" spans="1:13" x14ac:dyDescent="0.25">
      <c r="A1680" s="242"/>
      <c r="B1680" s="242"/>
      <c r="C1680" s="242"/>
      <c r="D1680" s="242"/>
      <c r="E1680" s="242"/>
      <c r="F1680" s="242"/>
      <c r="G1680" s="242"/>
      <c r="H1680" s="242"/>
      <c r="I1680" s="242"/>
      <c r="J1680" s="242"/>
      <c r="K1680" s="242"/>
      <c r="L1680" s="242"/>
      <c r="M1680" s="242"/>
    </row>
    <row r="1681" spans="1:13" x14ac:dyDescent="0.25">
      <c r="A1681" s="242"/>
      <c r="B1681" s="242"/>
      <c r="C1681" s="242"/>
      <c r="D1681" s="242"/>
      <c r="E1681" s="242"/>
      <c r="F1681" s="242"/>
      <c r="G1681" s="242"/>
      <c r="H1681" s="242"/>
      <c r="I1681" s="242"/>
      <c r="J1681" s="242"/>
      <c r="K1681" s="242"/>
      <c r="L1681" s="242"/>
      <c r="M1681" s="242"/>
    </row>
    <row r="1682" spans="1:13" x14ac:dyDescent="0.25">
      <c r="A1682" s="242"/>
      <c r="B1682" s="242"/>
      <c r="C1682" s="242"/>
      <c r="D1682" s="242"/>
      <c r="E1682" s="242"/>
      <c r="F1682" s="242"/>
      <c r="G1682" s="242"/>
      <c r="H1682" s="242"/>
      <c r="I1682" s="242"/>
      <c r="J1682" s="242"/>
      <c r="K1682" s="242"/>
      <c r="L1682" s="242"/>
      <c r="M1682" s="242"/>
    </row>
    <row r="1683" spans="1:13" x14ac:dyDescent="0.25">
      <c r="A1683" s="242"/>
      <c r="B1683" s="242"/>
      <c r="C1683" s="242"/>
      <c r="D1683" s="242"/>
      <c r="E1683" s="242"/>
      <c r="F1683" s="242"/>
      <c r="G1683" s="242"/>
      <c r="H1683" s="242"/>
      <c r="I1683" s="242"/>
      <c r="J1683" s="242"/>
      <c r="K1683" s="242"/>
      <c r="L1683" s="242"/>
      <c r="M1683" s="242"/>
    </row>
    <row r="1684" spans="1:13" x14ac:dyDescent="0.25">
      <c r="A1684" s="242"/>
      <c r="B1684" s="242"/>
      <c r="C1684" s="242"/>
      <c r="D1684" s="242"/>
      <c r="E1684" s="242"/>
      <c r="F1684" s="242"/>
      <c r="G1684" s="242"/>
      <c r="H1684" s="242"/>
      <c r="I1684" s="242"/>
      <c r="J1684" s="242"/>
      <c r="K1684" s="242"/>
      <c r="L1684" s="242"/>
      <c r="M1684" s="242"/>
    </row>
    <row r="1685" spans="1:13" x14ac:dyDescent="0.25">
      <c r="A1685" s="242"/>
      <c r="B1685" s="242"/>
      <c r="C1685" s="242"/>
      <c r="D1685" s="242"/>
      <c r="E1685" s="242"/>
      <c r="F1685" s="242"/>
      <c r="G1685" s="242"/>
      <c r="H1685" s="242"/>
      <c r="I1685" s="242"/>
      <c r="J1685" s="242"/>
      <c r="K1685" s="242"/>
      <c r="L1685" s="242"/>
      <c r="M1685" s="242"/>
    </row>
    <row r="1686" spans="1:13" x14ac:dyDescent="0.25">
      <c r="A1686" s="242"/>
      <c r="B1686" s="242"/>
      <c r="C1686" s="242"/>
      <c r="D1686" s="242"/>
      <c r="E1686" s="242"/>
      <c r="F1686" s="242"/>
      <c r="G1686" s="242"/>
      <c r="H1686" s="242"/>
      <c r="I1686" s="242"/>
      <c r="J1686" s="242"/>
      <c r="K1686" s="242"/>
      <c r="L1686" s="242"/>
      <c r="M1686" s="242"/>
    </row>
    <row r="1687" spans="1:13" x14ac:dyDescent="0.25">
      <c r="A1687" s="242"/>
      <c r="B1687" s="242"/>
      <c r="C1687" s="242"/>
      <c r="D1687" s="242"/>
      <c r="E1687" s="242"/>
      <c r="F1687" s="242"/>
      <c r="G1687" s="242"/>
      <c r="H1687" s="242"/>
      <c r="I1687" s="242"/>
      <c r="J1687" s="242"/>
      <c r="K1687" s="242"/>
      <c r="L1687" s="242"/>
      <c r="M1687" s="242"/>
    </row>
    <row r="1688" spans="1:13" x14ac:dyDescent="0.25">
      <c r="A1688" s="242"/>
      <c r="B1688" s="242"/>
      <c r="C1688" s="242"/>
      <c r="D1688" s="242"/>
      <c r="E1688" s="242"/>
      <c r="F1688" s="242"/>
      <c r="G1688" s="242"/>
      <c r="H1688" s="242"/>
      <c r="I1688" s="242"/>
      <c r="J1688" s="242"/>
      <c r="K1688" s="242"/>
      <c r="L1688" s="242"/>
      <c r="M1688" s="242"/>
    </row>
    <row r="1689" spans="1:13" x14ac:dyDescent="0.25">
      <c r="A1689" s="242"/>
      <c r="B1689" s="242"/>
      <c r="C1689" s="242"/>
      <c r="D1689" s="242"/>
      <c r="E1689" s="242"/>
      <c r="F1689" s="242"/>
      <c r="G1689" s="242"/>
      <c r="H1689" s="242"/>
      <c r="I1689" s="242"/>
      <c r="J1689" s="242"/>
      <c r="K1689" s="242"/>
      <c r="L1689" s="242"/>
      <c r="M1689" s="242"/>
    </row>
    <row r="1690" spans="1:13" x14ac:dyDescent="0.25">
      <c r="A1690" s="242"/>
      <c r="B1690" s="242"/>
      <c r="C1690" s="242"/>
      <c r="D1690" s="242"/>
      <c r="E1690" s="242"/>
      <c r="F1690" s="242"/>
      <c r="G1690" s="242"/>
      <c r="H1690" s="242"/>
      <c r="I1690" s="242"/>
      <c r="J1690" s="242"/>
      <c r="K1690" s="242"/>
      <c r="L1690" s="242"/>
      <c r="M1690" s="242"/>
    </row>
    <row r="1691" spans="1:13" x14ac:dyDescent="0.25">
      <c r="A1691" s="242"/>
      <c r="B1691" s="242"/>
      <c r="C1691" s="242"/>
      <c r="D1691" s="242"/>
      <c r="E1691" s="242"/>
      <c r="F1691" s="242"/>
      <c r="G1691" s="242"/>
      <c r="H1691" s="242"/>
      <c r="I1691" s="242"/>
      <c r="J1691" s="242"/>
      <c r="K1691" s="242"/>
      <c r="L1691" s="242"/>
      <c r="M1691" s="242"/>
    </row>
    <row r="1692" spans="1:13" x14ac:dyDescent="0.25">
      <c r="A1692" s="242"/>
      <c r="B1692" s="242"/>
      <c r="C1692" s="242"/>
      <c r="D1692" s="242"/>
      <c r="E1692" s="242"/>
      <c r="F1692" s="242"/>
      <c r="G1692" s="242"/>
      <c r="H1692" s="242"/>
      <c r="I1692" s="242"/>
      <c r="J1692" s="242"/>
      <c r="K1692" s="242"/>
      <c r="L1692" s="242"/>
      <c r="M1692" s="242"/>
    </row>
    <row r="1693" spans="1:13" x14ac:dyDescent="0.25">
      <c r="A1693" s="242"/>
      <c r="B1693" s="242"/>
      <c r="C1693" s="242"/>
      <c r="D1693" s="242"/>
      <c r="E1693" s="242"/>
      <c r="F1693" s="242"/>
      <c r="G1693" s="242"/>
      <c r="H1693" s="242"/>
      <c r="I1693" s="242"/>
      <c r="J1693" s="242"/>
      <c r="K1693" s="242"/>
      <c r="L1693" s="242"/>
      <c r="M1693" s="242"/>
    </row>
    <row r="1694" spans="1:13" x14ac:dyDescent="0.25">
      <c r="A1694" s="242"/>
      <c r="B1694" s="242"/>
      <c r="C1694" s="242"/>
      <c r="D1694" s="242"/>
      <c r="E1694" s="242"/>
      <c r="F1694" s="242"/>
      <c r="G1694" s="242"/>
      <c r="H1694" s="242"/>
      <c r="I1694" s="242"/>
      <c r="J1694" s="242"/>
      <c r="K1694" s="242"/>
      <c r="L1694" s="242"/>
      <c r="M1694" s="242"/>
    </row>
    <row r="1695" spans="1:13" x14ac:dyDescent="0.25">
      <c r="A1695" s="242"/>
      <c r="B1695" s="242"/>
      <c r="C1695" s="242"/>
      <c r="D1695" s="242"/>
      <c r="E1695" s="242"/>
      <c r="F1695" s="242"/>
      <c r="G1695" s="242"/>
      <c r="H1695" s="242"/>
      <c r="I1695" s="242"/>
      <c r="J1695" s="242"/>
      <c r="K1695" s="242"/>
      <c r="L1695" s="242"/>
      <c r="M1695" s="242"/>
    </row>
    <row r="1696" spans="1:13" x14ac:dyDescent="0.25">
      <c r="A1696" s="242"/>
      <c r="B1696" s="242"/>
      <c r="C1696" s="242"/>
      <c r="D1696" s="242"/>
      <c r="E1696" s="242"/>
      <c r="F1696" s="242"/>
      <c r="G1696" s="242"/>
      <c r="H1696" s="242"/>
      <c r="I1696" s="242"/>
      <c r="J1696" s="242"/>
      <c r="K1696" s="242"/>
      <c r="L1696" s="242"/>
      <c r="M1696" s="242"/>
    </row>
    <row r="1697" spans="1:13" x14ac:dyDescent="0.25">
      <c r="A1697" s="242"/>
      <c r="B1697" s="242"/>
      <c r="C1697" s="242"/>
      <c r="D1697" s="242"/>
      <c r="E1697" s="242"/>
      <c r="F1697" s="242"/>
      <c r="G1697" s="242"/>
      <c r="H1697" s="242"/>
      <c r="I1697" s="242"/>
      <c r="J1697" s="242"/>
      <c r="K1697" s="242"/>
      <c r="L1697" s="242"/>
      <c r="M1697" s="242"/>
    </row>
    <row r="1698" spans="1:13" x14ac:dyDescent="0.25">
      <c r="A1698" s="242"/>
      <c r="B1698" s="242"/>
      <c r="C1698" s="242"/>
      <c r="D1698" s="242"/>
      <c r="E1698" s="242"/>
      <c r="F1698" s="242"/>
      <c r="G1698" s="242"/>
      <c r="H1698" s="242"/>
      <c r="I1698" s="242"/>
      <c r="J1698" s="242"/>
      <c r="K1698" s="242"/>
      <c r="L1698" s="242"/>
      <c r="M1698" s="242"/>
    </row>
    <row r="1699" spans="1:13" x14ac:dyDescent="0.25">
      <c r="A1699" s="242"/>
      <c r="B1699" s="242"/>
      <c r="C1699" s="242"/>
      <c r="D1699" s="242"/>
      <c r="E1699" s="242"/>
      <c r="F1699" s="242"/>
      <c r="G1699" s="242"/>
      <c r="H1699" s="242"/>
      <c r="I1699" s="242"/>
      <c r="J1699" s="242"/>
      <c r="K1699" s="242"/>
      <c r="L1699" s="242"/>
      <c r="M1699" s="242"/>
    </row>
    <row r="1700" spans="1:13" x14ac:dyDescent="0.25">
      <c r="A1700" s="242"/>
      <c r="B1700" s="242"/>
      <c r="C1700" s="242"/>
      <c r="D1700" s="242"/>
      <c r="E1700" s="242"/>
      <c r="F1700" s="242"/>
      <c r="G1700" s="242"/>
      <c r="H1700" s="242"/>
      <c r="I1700" s="242"/>
      <c r="J1700" s="242"/>
      <c r="K1700" s="242"/>
      <c r="L1700" s="242"/>
      <c r="M1700" s="242"/>
    </row>
    <row r="1701" spans="1:13" x14ac:dyDescent="0.25">
      <c r="A1701" s="242"/>
      <c r="B1701" s="242"/>
      <c r="C1701" s="242"/>
      <c r="D1701" s="242"/>
      <c r="E1701" s="242"/>
      <c r="F1701" s="242"/>
      <c r="G1701" s="242"/>
      <c r="H1701" s="242"/>
      <c r="I1701" s="242"/>
      <c r="J1701" s="242"/>
      <c r="K1701" s="242"/>
      <c r="L1701" s="242"/>
      <c r="M1701" s="242"/>
    </row>
    <row r="1702" spans="1:13" x14ac:dyDescent="0.25">
      <c r="A1702" s="242"/>
      <c r="B1702" s="242"/>
      <c r="C1702" s="242"/>
      <c r="D1702" s="242"/>
      <c r="E1702" s="242"/>
      <c r="F1702" s="242"/>
      <c r="G1702" s="242"/>
      <c r="H1702" s="242"/>
      <c r="I1702" s="242"/>
      <c r="J1702" s="242"/>
      <c r="K1702" s="242"/>
      <c r="L1702" s="242"/>
      <c r="M1702" s="242"/>
    </row>
    <row r="1703" spans="1:13" x14ac:dyDescent="0.25">
      <c r="A1703" s="242"/>
      <c r="B1703" s="242"/>
      <c r="C1703" s="242"/>
      <c r="D1703" s="242"/>
      <c r="E1703" s="242"/>
      <c r="F1703" s="242"/>
      <c r="G1703" s="242"/>
      <c r="H1703" s="242"/>
      <c r="I1703" s="242"/>
      <c r="J1703" s="242"/>
      <c r="K1703" s="242"/>
      <c r="L1703" s="242"/>
      <c r="M1703" s="242"/>
    </row>
    <row r="1704" spans="1:13" x14ac:dyDescent="0.25">
      <c r="A1704" s="242"/>
      <c r="B1704" s="242"/>
      <c r="C1704" s="242"/>
      <c r="D1704" s="242"/>
      <c r="E1704" s="242"/>
      <c r="F1704" s="242"/>
      <c r="G1704" s="242"/>
      <c r="H1704" s="242"/>
      <c r="I1704" s="242"/>
      <c r="J1704" s="242"/>
      <c r="K1704" s="242"/>
      <c r="L1704" s="242"/>
      <c r="M1704" s="242"/>
    </row>
    <row r="1705" spans="1:13" x14ac:dyDescent="0.25">
      <c r="A1705" s="242"/>
      <c r="B1705" s="242"/>
      <c r="C1705" s="242"/>
      <c r="D1705" s="242"/>
      <c r="E1705" s="242"/>
      <c r="F1705" s="242"/>
      <c r="G1705" s="242"/>
      <c r="H1705" s="242"/>
      <c r="I1705" s="242"/>
      <c r="J1705" s="242"/>
      <c r="K1705" s="242"/>
      <c r="L1705" s="242"/>
      <c r="M1705" s="242"/>
    </row>
    <row r="1706" spans="1:13" x14ac:dyDescent="0.25">
      <c r="A1706" s="242"/>
      <c r="B1706" s="242"/>
      <c r="C1706" s="242"/>
      <c r="D1706" s="242"/>
      <c r="E1706" s="242"/>
      <c r="F1706" s="242"/>
      <c r="G1706" s="242"/>
      <c r="H1706" s="242"/>
      <c r="I1706" s="242"/>
      <c r="J1706" s="242"/>
      <c r="K1706" s="242"/>
      <c r="L1706" s="242"/>
      <c r="M1706" s="242"/>
    </row>
    <row r="1707" spans="1:13" x14ac:dyDescent="0.25">
      <c r="A1707" s="242"/>
      <c r="B1707" s="242"/>
      <c r="C1707" s="242"/>
      <c r="D1707" s="242"/>
      <c r="E1707" s="242"/>
      <c r="F1707" s="242"/>
      <c r="G1707" s="242"/>
      <c r="H1707" s="242"/>
      <c r="I1707" s="242"/>
      <c r="J1707" s="242"/>
      <c r="K1707" s="242"/>
      <c r="L1707" s="242"/>
      <c r="M1707" s="242"/>
    </row>
    <row r="1708" spans="1:13" x14ac:dyDescent="0.25">
      <c r="A1708" s="242"/>
      <c r="B1708" s="242"/>
      <c r="C1708" s="242"/>
      <c r="D1708" s="242"/>
      <c r="E1708" s="242"/>
      <c r="F1708" s="242"/>
      <c r="G1708" s="242"/>
      <c r="H1708" s="242"/>
      <c r="I1708" s="242"/>
      <c r="J1708" s="242"/>
      <c r="K1708" s="242"/>
      <c r="L1708" s="242"/>
      <c r="M1708" s="242"/>
    </row>
    <row r="1709" spans="1:13" x14ac:dyDescent="0.25">
      <c r="A1709" s="242"/>
      <c r="B1709" s="242"/>
      <c r="C1709" s="242"/>
      <c r="D1709" s="242"/>
      <c r="E1709" s="242"/>
      <c r="F1709" s="242"/>
      <c r="G1709" s="242"/>
      <c r="H1709" s="242"/>
      <c r="I1709" s="242"/>
      <c r="J1709" s="242"/>
      <c r="K1709" s="242"/>
      <c r="L1709" s="242"/>
      <c r="M1709" s="242"/>
    </row>
    <row r="1710" spans="1:13" x14ac:dyDescent="0.25">
      <c r="A1710" s="242"/>
      <c r="B1710" s="242"/>
      <c r="C1710" s="242"/>
      <c r="D1710" s="242"/>
      <c r="E1710" s="242"/>
      <c r="F1710" s="242"/>
      <c r="G1710" s="242"/>
      <c r="H1710" s="242"/>
      <c r="I1710" s="242"/>
      <c r="J1710" s="242"/>
      <c r="K1710" s="242"/>
      <c r="L1710" s="242"/>
      <c r="M1710" s="242"/>
    </row>
    <row r="1711" spans="1:13" x14ac:dyDescent="0.25">
      <c r="A1711" s="242"/>
      <c r="B1711" s="242"/>
      <c r="C1711" s="242"/>
      <c r="D1711" s="242"/>
      <c r="E1711" s="242"/>
      <c r="F1711" s="242"/>
      <c r="G1711" s="242"/>
      <c r="H1711" s="242"/>
      <c r="I1711" s="242"/>
      <c r="J1711" s="242"/>
      <c r="K1711" s="242"/>
      <c r="L1711" s="242"/>
      <c r="M1711" s="242"/>
    </row>
    <row r="1712" spans="1:13" x14ac:dyDescent="0.25">
      <c r="A1712" s="242"/>
      <c r="B1712" s="242"/>
      <c r="C1712" s="242"/>
      <c r="D1712" s="242"/>
      <c r="E1712" s="242"/>
      <c r="F1712" s="242"/>
      <c r="G1712" s="242"/>
      <c r="H1712" s="242"/>
      <c r="I1712" s="242"/>
      <c r="J1712" s="242"/>
      <c r="K1712" s="242"/>
      <c r="L1712" s="242"/>
      <c r="M1712" s="242"/>
    </row>
    <row r="1713" spans="1:13" x14ac:dyDescent="0.25">
      <c r="A1713" s="242"/>
      <c r="B1713" s="242"/>
      <c r="C1713" s="242"/>
      <c r="D1713" s="242"/>
      <c r="E1713" s="242"/>
      <c r="F1713" s="242"/>
      <c r="G1713" s="242"/>
      <c r="H1713" s="242"/>
      <c r="I1713" s="242"/>
      <c r="J1713" s="242"/>
      <c r="K1713" s="242"/>
      <c r="L1713" s="242"/>
      <c r="M1713" s="242"/>
    </row>
    <row r="1714" spans="1:13" x14ac:dyDescent="0.25">
      <c r="A1714" s="242"/>
      <c r="B1714" s="242"/>
      <c r="C1714" s="242"/>
      <c r="D1714" s="242"/>
      <c r="E1714" s="242"/>
      <c r="F1714" s="242"/>
      <c r="G1714" s="242"/>
      <c r="H1714" s="242"/>
      <c r="I1714" s="242"/>
      <c r="J1714" s="242"/>
      <c r="K1714" s="242"/>
      <c r="L1714" s="242"/>
      <c r="M1714" s="242"/>
    </row>
    <row r="1715" spans="1:13" x14ac:dyDescent="0.25">
      <c r="A1715" s="242"/>
      <c r="B1715" s="242"/>
      <c r="C1715" s="242"/>
      <c r="D1715" s="242"/>
      <c r="E1715" s="242"/>
      <c r="F1715" s="242"/>
      <c r="G1715" s="242"/>
      <c r="H1715" s="242"/>
      <c r="I1715" s="242"/>
      <c r="J1715" s="242"/>
      <c r="K1715" s="242"/>
      <c r="L1715" s="242"/>
      <c r="M1715" s="242"/>
    </row>
    <row r="1716" spans="1:13" x14ac:dyDescent="0.25">
      <c r="A1716" s="242"/>
      <c r="B1716" s="242"/>
      <c r="C1716" s="242"/>
      <c r="D1716" s="242"/>
      <c r="E1716" s="242"/>
      <c r="F1716" s="242"/>
      <c r="G1716" s="242"/>
      <c r="H1716" s="242"/>
      <c r="I1716" s="242"/>
      <c r="J1716" s="242"/>
      <c r="K1716" s="242"/>
      <c r="L1716" s="242"/>
      <c r="M1716" s="242"/>
    </row>
    <row r="1717" spans="1:13" x14ac:dyDescent="0.25">
      <c r="A1717" s="242"/>
      <c r="B1717" s="242"/>
      <c r="C1717" s="242"/>
      <c r="D1717" s="242"/>
      <c r="E1717" s="242"/>
      <c r="F1717" s="242"/>
      <c r="G1717" s="242"/>
      <c r="H1717" s="242"/>
      <c r="I1717" s="242"/>
      <c r="J1717" s="242"/>
      <c r="K1717" s="242"/>
      <c r="L1717" s="242"/>
      <c r="M1717" s="242"/>
    </row>
    <row r="1718" spans="1:13" x14ac:dyDescent="0.25">
      <c r="A1718" s="242"/>
      <c r="B1718" s="242"/>
      <c r="C1718" s="242"/>
      <c r="D1718" s="242"/>
      <c r="E1718" s="242"/>
      <c r="F1718" s="242"/>
      <c r="G1718" s="242"/>
      <c r="H1718" s="242"/>
      <c r="I1718" s="242"/>
      <c r="J1718" s="242"/>
      <c r="K1718" s="242"/>
      <c r="L1718" s="242"/>
      <c r="M1718" s="242"/>
    </row>
    <row r="1719" spans="1:13" x14ac:dyDescent="0.25">
      <c r="A1719" s="242"/>
      <c r="B1719" s="242"/>
      <c r="C1719" s="242"/>
      <c r="D1719" s="242"/>
      <c r="E1719" s="242"/>
      <c r="F1719" s="242"/>
      <c r="G1719" s="242"/>
      <c r="H1719" s="242"/>
      <c r="I1719" s="242"/>
      <c r="J1719" s="242"/>
      <c r="K1719" s="242"/>
      <c r="L1719" s="242"/>
      <c r="M1719" s="242"/>
    </row>
    <row r="1720" spans="1:13" x14ac:dyDescent="0.25">
      <c r="A1720" s="242"/>
      <c r="B1720" s="242"/>
      <c r="C1720" s="242"/>
      <c r="D1720" s="242"/>
      <c r="E1720" s="242"/>
      <c r="F1720" s="242"/>
      <c r="G1720" s="242"/>
      <c r="H1720" s="242"/>
      <c r="I1720" s="242"/>
      <c r="J1720" s="242"/>
      <c r="K1720" s="242"/>
      <c r="L1720" s="242"/>
      <c r="M1720" s="242"/>
    </row>
    <row r="1721" spans="1:13" x14ac:dyDescent="0.25">
      <c r="A1721" s="242"/>
      <c r="B1721" s="242"/>
      <c r="C1721" s="242"/>
      <c r="D1721" s="242"/>
      <c r="E1721" s="242"/>
      <c r="F1721" s="242"/>
      <c r="G1721" s="242"/>
      <c r="H1721" s="242"/>
      <c r="I1721" s="242"/>
      <c r="J1721" s="242"/>
      <c r="K1721" s="242"/>
      <c r="L1721" s="242"/>
      <c r="M1721" s="242"/>
    </row>
    <row r="1722" spans="1:13" x14ac:dyDescent="0.25">
      <c r="A1722" s="242"/>
      <c r="B1722" s="242"/>
      <c r="C1722" s="242"/>
      <c r="D1722" s="242"/>
      <c r="E1722" s="242"/>
      <c r="F1722" s="242"/>
      <c r="G1722" s="242"/>
      <c r="H1722" s="242"/>
      <c r="I1722" s="242"/>
      <c r="J1722" s="242"/>
      <c r="K1722" s="242"/>
      <c r="L1722" s="242"/>
      <c r="M1722" s="242"/>
    </row>
    <row r="1723" spans="1:13" x14ac:dyDescent="0.25">
      <c r="A1723" s="242"/>
      <c r="B1723" s="242"/>
      <c r="C1723" s="242"/>
      <c r="D1723" s="242"/>
      <c r="E1723" s="242"/>
      <c r="F1723" s="242"/>
      <c r="G1723" s="242"/>
      <c r="H1723" s="242"/>
      <c r="I1723" s="242"/>
      <c r="J1723" s="242"/>
      <c r="K1723" s="242"/>
      <c r="L1723" s="242"/>
      <c r="M1723" s="242"/>
    </row>
    <row r="1724" spans="1:13" x14ac:dyDescent="0.25">
      <c r="A1724" s="242"/>
      <c r="B1724" s="242"/>
      <c r="C1724" s="242"/>
      <c r="D1724" s="242"/>
      <c r="E1724" s="242"/>
      <c r="F1724" s="242"/>
      <c r="G1724" s="242"/>
      <c r="H1724" s="242"/>
      <c r="I1724" s="242"/>
      <c r="J1724" s="242"/>
      <c r="K1724" s="242"/>
      <c r="L1724" s="242"/>
      <c r="M1724" s="242"/>
    </row>
    <row r="1725" spans="1:13" x14ac:dyDescent="0.25">
      <c r="A1725" s="242"/>
      <c r="B1725" s="242"/>
      <c r="C1725" s="242"/>
      <c r="D1725" s="242"/>
      <c r="E1725" s="242"/>
      <c r="F1725" s="242"/>
      <c r="G1725" s="242"/>
      <c r="H1725" s="242"/>
      <c r="I1725" s="242"/>
      <c r="J1725" s="242"/>
      <c r="K1725" s="242"/>
      <c r="L1725" s="242"/>
      <c r="M1725" s="242"/>
    </row>
    <row r="1726" spans="1:13" x14ac:dyDescent="0.25">
      <c r="A1726" s="242"/>
      <c r="B1726" s="242"/>
      <c r="C1726" s="242"/>
      <c r="D1726" s="242"/>
      <c r="E1726" s="242"/>
      <c r="F1726" s="242"/>
      <c r="G1726" s="242"/>
      <c r="H1726" s="242"/>
      <c r="I1726" s="242"/>
      <c r="J1726" s="242"/>
      <c r="K1726" s="242"/>
      <c r="L1726" s="242"/>
      <c r="M1726" s="242"/>
    </row>
    <row r="1727" spans="1:13" x14ac:dyDescent="0.25">
      <c r="A1727" s="242"/>
      <c r="B1727" s="242"/>
      <c r="C1727" s="242"/>
      <c r="D1727" s="242"/>
      <c r="E1727" s="242"/>
      <c r="F1727" s="242"/>
      <c r="G1727" s="242"/>
      <c r="H1727" s="242"/>
      <c r="I1727" s="242"/>
      <c r="J1727" s="242"/>
      <c r="K1727" s="242"/>
      <c r="L1727" s="242"/>
      <c r="M1727" s="242"/>
    </row>
    <row r="1728" spans="1:13" x14ac:dyDescent="0.25">
      <c r="A1728" s="242"/>
      <c r="B1728" s="242"/>
      <c r="C1728" s="242"/>
      <c r="D1728" s="242"/>
      <c r="E1728" s="242"/>
      <c r="F1728" s="242"/>
      <c r="G1728" s="242"/>
      <c r="H1728" s="242"/>
      <c r="I1728" s="242"/>
      <c r="J1728" s="242"/>
      <c r="K1728" s="242"/>
      <c r="L1728" s="242"/>
      <c r="M1728" s="242"/>
    </row>
    <row r="1729" spans="1:13" x14ac:dyDescent="0.25">
      <c r="A1729" s="242"/>
      <c r="B1729" s="242"/>
      <c r="C1729" s="242"/>
      <c r="D1729" s="242"/>
      <c r="E1729" s="242"/>
      <c r="F1729" s="242"/>
      <c r="G1729" s="242"/>
      <c r="H1729" s="242"/>
      <c r="I1729" s="242"/>
      <c r="J1729" s="242"/>
      <c r="K1729" s="242"/>
      <c r="L1729" s="242"/>
      <c r="M1729" s="242"/>
    </row>
    <row r="1730" spans="1:13" x14ac:dyDescent="0.25">
      <c r="A1730" s="242"/>
      <c r="B1730" s="242"/>
      <c r="C1730" s="242"/>
      <c r="D1730" s="242"/>
      <c r="E1730" s="242"/>
      <c r="F1730" s="242"/>
      <c r="G1730" s="242"/>
      <c r="H1730" s="242"/>
      <c r="I1730" s="242"/>
      <c r="J1730" s="242"/>
      <c r="K1730" s="242"/>
      <c r="L1730" s="242"/>
      <c r="M1730" s="242"/>
    </row>
    <row r="1731" spans="1:13" x14ac:dyDescent="0.25">
      <c r="A1731" s="242"/>
      <c r="B1731" s="242"/>
      <c r="C1731" s="242"/>
      <c r="D1731" s="242"/>
      <c r="E1731" s="242"/>
      <c r="F1731" s="242"/>
      <c r="G1731" s="242"/>
      <c r="H1731" s="242"/>
      <c r="I1731" s="242"/>
      <c r="J1731" s="242"/>
      <c r="K1731" s="242"/>
      <c r="L1731" s="242"/>
      <c r="M1731" s="242"/>
    </row>
    <row r="1732" spans="1:13" x14ac:dyDescent="0.25">
      <c r="A1732" s="242"/>
      <c r="B1732" s="242"/>
      <c r="C1732" s="242"/>
      <c r="D1732" s="242"/>
      <c r="E1732" s="242"/>
      <c r="F1732" s="242"/>
      <c r="G1732" s="242"/>
      <c r="H1732" s="242"/>
      <c r="I1732" s="242"/>
      <c r="J1732" s="242"/>
      <c r="K1732" s="242"/>
      <c r="L1732" s="242"/>
      <c r="M1732" s="242"/>
    </row>
    <row r="1733" spans="1:13" x14ac:dyDescent="0.25">
      <c r="A1733" s="242"/>
      <c r="B1733" s="242"/>
      <c r="C1733" s="242"/>
      <c r="D1733" s="242"/>
      <c r="E1733" s="242"/>
      <c r="F1733" s="242"/>
      <c r="G1733" s="242"/>
      <c r="H1733" s="242"/>
      <c r="I1733" s="242"/>
      <c r="J1733" s="242"/>
      <c r="K1733" s="242"/>
      <c r="L1733" s="242"/>
      <c r="M1733" s="242"/>
    </row>
    <row r="1734" spans="1:13" x14ac:dyDescent="0.25">
      <c r="A1734" s="242"/>
      <c r="B1734" s="242"/>
      <c r="C1734" s="242"/>
      <c r="D1734" s="242"/>
      <c r="E1734" s="242"/>
      <c r="F1734" s="242"/>
      <c r="G1734" s="242"/>
      <c r="H1734" s="242"/>
      <c r="I1734" s="242"/>
      <c r="J1734" s="242"/>
      <c r="K1734" s="242"/>
      <c r="L1734" s="242"/>
      <c r="M1734" s="242"/>
    </row>
    <row r="1735" spans="1:13" x14ac:dyDescent="0.25">
      <c r="A1735" s="242"/>
      <c r="B1735" s="242"/>
      <c r="C1735" s="242"/>
      <c r="D1735" s="242"/>
      <c r="E1735" s="242"/>
      <c r="F1735" s="242"/>
      <c r="G1735" s="242"/>
      <c r="H1735" s="242"/>
      <c r="I1735" s="242"/>
      <c r="J1735" s="242"/>
      <c r="K1735" s="242"/>
      <c r="L1735" s="242"/>
      <c r="M1735" s="242"/>
    </row>
    <row r="1736" spans="1:13" x14ac:dyDescent="0.25">
      <c r="A1736" s="242"/>
      <c r="B1736" s="242"/>
      <c r="C1736" s="242"/>
      <c r="D1736" s="242"/>
      <c r="E1736" s="242"/>
      <c r="F1736" s="242"/>
      <c r="G1736" s="242"/>
      <c r="H1736" s="242"/>
      <c r="I1736" s="242"/>
      <c r="J1736" s="242"/>
      <c r="K1736" s="242"/>
      <c r="L1736" s="242"/>
      <c r="M1736" s="242"/>
    </row>
    <row r="1737" spans="1:13" x14ac:dyDescent="0.25">
      <c r="A1737" s="242"/>
      <c r="B1737" s="242"/>
      <c r="C1737" s="242"/>
      <c r="D1737" s="242"/>
      <c r="E1737" s="242"/>
      <c r="F1737" s="242"/>
      <c r="G1737" s="242"/>
      <c r="H1737" s="242"/>
      <c r="I1737" s="242"/>
      <c r="J1737" s="242"/>
      <c r="K1737" s="242"/>
      <c r="L1737" s="242"/>
      <c r="M1737" s="242"/>
    </row>
    <row r="1738" spans="1:13" x14ac:dyDescent="0.25">
      <c r="A1738" s="242"/>
      <c r="B1738" s="242"/>
      <c r="C1738" s="242"/>
      <c r="D1738" s="242"/>
      <c r="E1738" s="242"/>
      <c r="F1738" s="242"/>
      <c r="G1738" s="242"/>
      <c r="H1738" s="242"/>
      <c r="I1738" s="242"/>
      <c r="J1738" s="242"/>
      <c r="K1738" s="242"/>
      <c r="L1738" s="242"/>
      <c r="M1738" s="242"/>
    </row>
    <row r="1739" spans="1:13" x14ac:dyDescent="0.25">
      <c r="A1739" s="242"/>
      <c r="B1739" s="242"/>
      <c r="C1739" s="242"/>
      <c r="D1739" s="242"/>
      <c r="E1739" s="242"/>
      <c r="F1739" s="242"/>
      <c r="G1739" s="242"/>
      <c r="H1739" s="242"/>
      <c r="I1739" s="242"/>
      <c r="J1739" s="242"/>
      <c r="K1739" s="242"/>
      <c r="L1739" s="242"/>
      <c r="M1739" s="242"/>
    </row>
    <row r="1740" spans="1:13" x14ac:dyDescent="0.25">
      <c r="A1740" s="242"/>
      <c r="B1740" s="242"/>
      <c r="C1740" s="242"/>
      <c r="D1740" s="242"/>
      <c r="E1740" s="242"/>
      <c r="F1740" s="242"/>
      <c r="G1740" s="242"/>
      <c r="H1740" s="242"/>
      <c r="I1740" s="242"/>
      <c r="J1740" s="242"/>
      <c r="K1740" s="242"/>
      <c r="L1740" s="242"/>
      <c r="M1740" s="242"/>
    </row>
    <row r="1741" spans="1:13" x14ac:dyDescent="0.25">
      <c r="A1741" s="242"/>
      <c r="B1741" s="242"/>
      <c r="C1741" s="242"/>
      <c r="D1741" s="242"/>
      <c r="E1741" s="242"/>
      <c r="F1741" s="242"/>
      <c r="G1741" s="242"/>
      <c r="H1741" s="242"/>
      <c r="I1741" s="242"/>
      <c r="J1741" s="242"/>
      <c r="K1741" s="242"/>
      <c r="L1741" s="242"/>
      <c r="M1741" s="242"/>
    </row>
    <row r="1742" spans="1:13" x14ac:dyDescent="0.25">
      <c r="A1742" s="242"/>
      <c r="B1742" s="242"/>
      <c r="C1742" s="242"/>
      <c r="D1742" s="242"/>
      <c r="E1742" s="242"/>
      <c r="F1742" s="242"/>
      <c r="G1742" s="242"/>
      <c r="H1742" s="242"/>
      <c r="I1742" s="242"/>
      <c r="J1742" s="242"/>
      <c r="K1742" s="242"/>
      <c r="L1742" s="242"/>
      <c r="M1742" s="242"/>
    </row>
    <row r="1743" spans="1:13" x14ac:dyDescent="0.25">
      <c r="A1743" s="242"/>
      <c r="B1743" s="242"/>
      <c r="C1743" s="242"/>
      <c r="D1743" s="242"/>
      <c r="E1743" s="242"/>
      <c r="F1743" s="242"/>
      <c r="G1743" s="242"/>
      <c r="H1743" s="242"/>
      <c r="I1743" s="242"/>
      <c r="J1743" s="242"/>
      <c r="K1743" s="242"/>
      <c r="L1743" s="242"/>
      <c r="M1743" s="242"/>
    </row>
    <row r="1744" spans="1:13" x14ac:dyDescent="0.25">
      <c r="A1744" s="242"/>
      <c r="B1744" s="242"/>
      <c r="C1744" s="242"/>
      <c r="D1744" s="242"/>
      <c r="E1744" s="242"/>
      <c r="F1744" s="242"/>
      <c r="G1744" s="242"/>
      <c r="H1744" s="242"/>
      <c r="I1744" s="242"/>
      <c r="J1744" s="242"/>
      <c r="K1744" s="242"/>
      <c r="L1744" s="242"/>
      <c r="M1744" s="242"/>
    </row>
    <row r="1745" spans="1:13" x14ac:dyDescent="0.25">
      <c r="A1745" s="242"/>
      <c r="B1745" s="242"/>
      <c r="C1745" s="242"/>
      <c r="D1745" s="242"/>
      <c r="E1745" s="242"/>
      <c r="F1745" s="242"/>
      <c r="G1745" s="242"/>
      <c r="H1745" s="242"/>
      <c r="I1745" s="242"/>
      <c r="J1745" s="242"/>
      <c r="K1745" s="242"/>
      <c r="L1745" s="242"/>
      <c r="M1745" s="242"/>
    </row>
    <row r="1746" spans="1:13" x14ac:dyDescent="0.25">
      <c r="A1746" s="242"/>
      <c r="B1746" s="242"/>
      <c r="C1746" s="242"/>
      <c r="D1746" s="242"/>
      <c r="E1746" s="242"/>
      <c r="F1746" s="242"/>
      <c r="G1746" s="242"/>
      <c r="H1746" s="242"/>
      <c r="I1746" s="242"/>
      <c r="J1746" s="242"/>
      <c r="K1746" s="242"/>
      <c r="L1746" s="242"/>
      <c r="M1746" s="242"/>
    </row>
    <row r="1747" spans="1:13" x14ac:dyDescent="0.25">
      <c r="A1747" s="242"/>
      <c r="B1747" s="242"/>
      <c r="C1747" s="242"/>
      <c r="D1747" s="242"/>
      <c r="E1747" s="242"/>
      <c r="F1747" s="242"/>
      <c r="G1747" s="242"/>
      <c r="H1747" s="242"/>
      <c r="I1747" s="242"/>
      <c r="J1747" s="242"/>
      <c r="K1747" s="242"/>
      <c r="L1747" s="242"/>
      <c r="M1747" s="242"/>
    </row>
    <row r="1748" spans="1:13" x14ac:dyDescent="0.25">
      <c r="A1748" s="242"/>
      <c r="B1748" s="242"/>
      <c r="C1748" s="242"/>
      <c r="D1748" s="242"/>
      <c r="E1748" s="242"/>
      <c r="F1748" s="242"/>
      <c r="G1748" s="242"/>
      <c r="H1748" s="242"/>
      <c r="I1748" s="242"/>
      <c r="J1748" s="242"/>
      <c r="K1748" s="242"/>
      <c r="L1748" s="242"/>
      <c r="M1748" s="242"/>
    </row>
    <row r="1749" spans="1:13" x14ac:dyDescent="0.25">
      <c r="A1749" s="242"/>
      <c r="B1749" s="242"/>
      <c r="C1749" s="242"/>
      <c r="D1749" s="242"/>
      <c r="E1749" s="242"/>
      <c r="F1749" s="242"/>
      <c r="G1749" s="242"/>
      <c r="H1749" s="242"/>
      <c r="I1749" s="242"/>
      <c r="J1749" s="242"/>
      <c r="K1749" s="242"/>
      <c r="L1749" s="242"/>
      <c r="M1749" s="242"/>
    </row>
    <row r="1750" spans="1:13" x14ac:dyDescent="0.25">
      <c r="A1750" s="242"/>
      <c r="B1750" s="242"/>
      <c r="C1750" s="242"/>
      <c r="D1750" s="242"/>
      <c r="E1750" s="242"/>
      <c r="F1750" s="242"/>
      <c r="G1750" s="242"/>
      <c r="H1750" s="242"/>
      <c r="I1750" s="242"/>
      <c r="J1750" s="242"/>
      <c r="K1750" s="242"/>
      <c r="L1750" s="242"/>
      <c r="M1750" s="242"/>
    </row>
    <row r="1751" spans="1:13" x14ac:dyDescent="0.25">
      <c r="A1751" s="242"/>
      <c r="B1751" s="242"/>
      <c r="C1751" s="242"/>
      <c r="D1751" s="242"/>
      <c r="E1751" s="242"/>
      <c r="F1751" s="242"/>
      <c r="G1751" s="242"/>
      <c r="H1751" s="242"/>
      <c r="I1751" s="242"/>
      <c r="J1751" s="242"/>
      <c r="K1751" s="242"/>
      <c r="L1751" s="242"/>
      <c r="M1751" s="242"/>
    </row>
    <row r="1752" spans="1:13" x14ac:dyDescent="0.25">
      <c r="A1752" s="242"/>
      <c r="B1752" s="242"/>
      <c r="C1752" s="242"/>
      <c r="D1752" s="242"/>
      <c r="E1752" s="242"/>
      <c r="F1752" s="242"/>
      <c r="G1752" s="242"/>
      <c r="H1752" s="242"/>
      <c r="I1752" s="242"/>
      <c r="J1752" s="242"/>
      <c r="K1752" s="242"/>
      <c r="L1752" s="242"/>
      <c r="M1752" s="242"/>
    </row>
    <row r="1753" spans="1:13" x14ac:dyDescent="0.25">
      <c r="A1753" s="242"/>
      <c r="B1753" s="242"/>
      <c r="C1753" s="242"/>
      <c r="D1753" s="242"/>
      <c r="E1753" s="242"/>
      <c r="F1753" s="242"/>
      <c r="G1753" s="242"/>
      <c r="H1753" s="242"/>
      <c r="I1753" s="242"/>
      <c r="J1753" s="242"/>
      <c r="K1753" s="242"/>
      <c r="L1753" s="242"/>
      <c r="M1753" s="242"/>
    </row>
    <row r="1754" spans="1:13" x14ac:dyDescent="0.25">
      <c r="A1754" s="242"/>
      <c r="B1754" s="242"/>
      <c r="C1754" s="242"/>
      <c r="D1754" s="242"/>
      <c r="E1754" s="242"/>
      <c r="F1754" s="242"/>
      <c r="G1754" s="242"/>
      <c r="H1754" s="242"/>
      <c r="I1754" s="242"/>
      <c r="J1754" s="242"/>
      <c r="K1754" s="242"/>
      <c r="L1754" s="242"/>
      <c r="M1754" s="242"/>
    </row>
    <row r="1755" spans="1:13" x14ac:dyDescent="0.25">
      <c r="A1755" s="242"/>
      <c r="B1755" s="242"/>
      <c r="C1755" s="242"/>
      <c r="D1755" s="242"/>
      <c r="E1755" s="242"/>
      <c r="F1755" s="242"/>
      <c r="G1755" s="242"/>
      <c r="H1755" s="242"/>
      <c r="I1755" s="242"/>
      <c r="J1755" s="242"/>
      <c r="K1755" s="242"/>
      <c r="L1755" s="242"/>
      <c r="M1755" s="242"/>
    </row>
    <row r="1756" spans="1:13" x14ac:dyDescent="0.25">
      <c r="A1756" s="242"/>
      <c r="B1756" s="242"/>
      <c r="C1756" s="242"/>
      <c r="D1756" s="242"/>
      <c r="E1756" s="242"/>
      <c r="F1756" s="242"/>
      <c r="G1756" s="242"/>
      <c r="H1756" s="242"/>
      <c r="I1756" s="242"/>
      <c r="J1756" s="242"/>
      <c r="K1756" s="242"/>
      <c r="L1756" s="242"/>
      <c r="M1756" s="242"/>
    </row>
    <row r="1757" spans="1:13" x14ac:dyDescent="0.25">
      <c r="A1757" s="242"/>
      <c r="B1757" s="242"/>
      <c r="C1757" s="242"/>
      <c r="D1757" s="242"/>
      <c r="E1757" s="242"/>
      <c r="F1757" s="242"/>
      <c r="G1757" s="242"/>
      <c r="H1757" s="242"/>
      <c r="I1757" s="242"/>
      <c r="J1757" s="242"/>
      <c r="K1757" s="242"/>
      <c r="L1757" s="242"/>
      <c r="M1757" s="242"/>
    </row>
    <row r="1758" spans="1:13" x14ac:dyDescent="0.25">
      <c r="A1758" s="242"/>
      <c r="B1758" s="242"/>
      <c r="C1758" s="242"/>
      <c r="D1758" s="242"/>
      <c r="E1758" s="242"/>
      <c r="F1758" s="242"/>
      <c r="G1758" s="242"/>
      <c r="H1758" s="242"/>
      <c r="I1758" s="242"/>
      <c r="J1758" s="242"/>
      <c r="K1758" s="242"/>
      <c r="L1758" s="242"/>
      <c r="M1758" s="242"/>
    </row>
    <row r="1759" spans="1:13" x14ac:dyDescent="0.25">
      <c r="A1759" s="242"/>
      <c r="B1759" s="242"/>
      <c r="C1759" s="242"/>
      <c r="D1759" s="242"/>
      <c r="E1759" s="242"/>
      <c r="F1759" s="242"/>
      <c r="G1759" s="242"/>
      <c r="H1759" s="242"/>
      <c r="I1759" s="242"/>
      <c r="J1759" s="242"/>
      <c r="K1759" s="242"/>
      <c r="L1759" s="242"/>
      <c r="M1759" s="242"/>
    </row>
    <row r="1760" spans="1:13" x14ac:dyDescent="0.25">
      <c r="A1760" s="242"/>
      <c r="B1760" s="242"/>
      <c r="C1760" s="242"/>
      <c r="D1760" s="242"/>
      <c r="E1760" s="242"/>
      <c r="F1760" s="242"/>
      <c r="G1760" s="242"/>
      <c r="H1760" s="242"/>
      <c r="I1760" s="242"/>
      <c r="J1760" s="242"/>
      <c r="K1760" s="242"/>
      <c r="L1760" s="242"/>
      <c r="M1760" s="242"/>
    </row>
    <row r="1761" spans="1:13" x14ac:dyDescent="0.25">
      <c r="A1761" s="242"/>
      <c r="B1761" s="242"/>
      <c r="C1761" s="242"/>
      <c r="D1761" s="242"/>
      <c r="E1761" s="242"/>
      <c r="F1761" s="242"/>
      <c r="G1761" s="242"/>
      <c r="H1761" s="242"/>
      <c r="I1761" s="242"/>
      <c r="J1761" s="242"/>
      <c r="K1761" s="242"/>
      <c r="L1761" s="242"/>
      <c r="M1761" s="242"/>
    </row>
    <row r="1762" spans="1:13" x14ac:dyDescent="0.25">
      <c r="A1762" s="242"/>
      <c r="B1762" s="242"/>
      <c r="C1762" s="242"/>
      <c r="D1762" s="242"/>
      <c r="E1762" s="242"/>
      <c r="F1762" s="242"/>
      <c r="G1762" s="242"/>
      <c r="H1762" s="242"/>
      <c r="I1762" s="242"/>
      <c r="J1762" s="242"/>
      <c r="K1762" s="242"/>
      <c r="L1762" s="242"/>
      <c r="M1762" s="242"/>
    </row>
    <row r="1763" spans="1:13" x14ac:dyDescent="0.25">
      <c r="A1763" s="242"/>
      <c r="B1763" s="242"/>
      <c r="C1763" s="242"/>
      <c r="D1763" s="242"/>
      <c r="E1763" s="242"/>
      <c r="F1763" s="242"/>
      <c r="G1763" s="242"/>
      <c r="H1763" s="242"/>
      <c r="I1763" s="242"/>
      <c r="J1763" s="242"/>
      <c r="K1763" s="242"/>
      <c r="L1763" s="242"/>
      <c r="M1763" s="242"/>
    </row>
    <row r="1764" spans="1:13" x14ac:dyDescent="0.25">
      <c r="A1764" s="242"/>
      <c r="B1764" s="242"/>
      <c r="C1764" s="242"/>
      <c r="D1764" s="242"/>
      <c r="E1764" s="242"/>
      <c r="F1764" s="242"/>
      <c r="G1764" s="242"/>
      <c r="H1764" s="242"/>
      <c r="I1764" s="242"/>
      <c r="J1764" s="242"/>
      <c r="K1764" s="242"/>
      <c r="L1764" s="242"/>
      <c r="M1764" s="242"/>
    </row>
    <row r="1765" spans="1:13" x14ac:dyDescent="0.25">
      <c r="A1765" s="242"/>
      <c r="B1765" s="242"/>
      <c r="C1765" s="242"/>
      <c r="D1765" s="242"/>
      <c r="E1765" s="242"/>
      <c r="F1765" s="242"/>
      <c r="G1765" s="242"/>
      <c r="H1765" s="242"/>
      <c r="I1765" s="242"/>
      <c r="J1765" s="242"/>
      <c r="K1765" s="242"/>
      <c r="L1765" s="242"/>
      <c r="M1765" s="242"/>
    </row>
    <row r="1766" spans="1:13" x14ac:dyDescent="0.25">
      <c r="A1766" s="242"/>
      <c r="B1766" s="242"/>
      <c r="C1766" s="242"/>
      <c r="D1766" s="242"/>
      <c r="E1766" s="242"/>
      <c r="F1766" s="242"/>
      <c r="G1766" s="242"/>
      <c r="H1766" s="242"/>
      <c r="I1766" s="242"/>
      <c r="J1766" s="242"/>
      <c r="K1766" s="242"/>
      <c r="L1766" s="242"/>
      <c r="M1766" s="242"/>
    </row>
    <row r="1767" spans="1:13" x14ac:dyDescent="0.25">
      <c r="A1767" s="242"/>
      <c r="B1767" s="242"/>
      <c r="C1767" s="242"/>
      <c r="D1767" s="242"/>
      <c r="E1767" s="242"/>
      <c r="F1767" s="242"/>
      <c r="G1767" s="242"/>
      <c r="H1767" s="242"/>
      <c r="I1767" s="242"/>
      <c r="J1767" s="242"/>
      <c r="K1767" s="242"/>
      <c r="L1767" s="242"/>
      <c r="M1767" s="242"/>
    </row>
    <row r="1768" spans="1:13" x14ac:dyDescent="0.25">
      <c r="A1768" s="242"/>
      <c r="B1768" s="242"/>
      <c r="C1768" s="242"/>
      <c r="D1768" s="242"/>
      <c r="E1768" s="242"/>
      <c r="F1768" s="242"/>
      <c r="G1768" s="242"/>
      <c r="H1768" s="242"/>
      <c r="I1768" s="242"/>
      <c r="J1768" s="242"/>
      <c r="K1768" s="242"/>
      <c r="L1768" s="242"/>
      <c r="M1768" s="242"/>
    </row>
    <row r="1769" spans="1:13" x14ac:dyDescent="0.25">
      <c r="A1769" s="242"/>
      <c r="B1769" s="242"/>
      <c r="C1769" s="242"/>
      <c r="D1769" s="242"/>
      <c r="E1769" s="242"/>
      <c r="F1769" s="242"/>
      <c r="G1769" s="242"/>
      <c r="H1769" s="242"/>
      <c r="I1769" s="242"/>
      <c r="J1769" s="242"/>
      <c r="K1769" s="242"/>
      <c r="L1769" s="242"/>
      <c r="M1769" s="242"/>
    </row>
    <row r="1770" spans="1:13" x14ac:dyDescent="0.25">
      <c r="A1770" s="242"/>
      <c r="B1770" s="242"/>
      <c r="C1770" s="242"/>
      <c r="D1770" s="242"/>
      <c r="E1770" s="242"/>
      <c r="F1770" s="242"/>
      <c r="G1770" s="242"/>
      <c r="H1770" s="242"/>
      <c r="I1770" s="242"/>
      <c r="J1770" s="242"/>
      <c r="K1770" s="242"/>
      <c r="L1770" s="242"/>
      <c r="M1770" s="242"/>
    </row>
    <row r="1771" spans="1:13" x14ac:dyDescent="0.25">
      <c r="A1771" s="242"/>
      <c r="B1771" s="242"/>
      <c r="C1771" s="242"/>
      <c r="D1771" s="242"/>
      <c r="E1771" s="242"/>
      <c r="F1771" s="242"/>
      <c r="G1771" s="242"/>
      <c r="H1771" s="242"/>
      <c r="I1771" s="242"/>
      <c r="J1771" s="242"/>
      <c r="K1771" s="242"/>
      <c r="L1771" s="242"/>
      <c r="M1771" s="242"/>
    </row>
    <row r="1772" spans="1:13" x14ac:dyDescent="0.25">
      <c r="A1772" s="242"/>
      <c r="B1772" s="242"/>
      <c r="C1772" s="242"/>
      <c r="D1772" s="242"/>
      <c r="E1772" s="242"/>
      <c r="F1772" s="242"/>
      <c r="G1772" s="242"/>
      <c r="H1772" s="242"/>
      <c r="I1772" s="242"/>
      <c r="J1772" s="242"/>
      <c r="K1772" s="242"/>
      <c r="L1772" s="242"/>
      <c r="M1772" s="242"/>
    </row>
    <row r="1773" spans="1:13" x14ac:dyDescent="0.25">
      <c r="A1773" s="242"/>
      <c r="B1773" s="242"/>
      <c r="C1773" s="242"/>
      <c r="D1773" s="242"/>
      <c r="E1773" s="242"/>
      <c r="F1773" s="242"/>
      <c r="G1773" s="242"/>
      <c r="H1773" s="242"/>
      <c r="I1773" s="242"/>
      <c r="J1773" s="242"/>
      <c r="K1773" s="242"/>
      <c r="L1773" s="242"/>
      <c r="M1773" s="242"/>
    </row>
    <row r="1774" spans="1:13" x14ac:dyDescent="0.25">
      <c r="A1774" s="242"/>
      <c r="B1774" s="242"/>
      <c r="C1774" s="242"/>
      <c r="D1774" s="242"/>
      <c r="E1774" s="242"/>
      <c r="F1774" s="242"/>
      <c r="G1774" s="242"/>
      <c r="H1774" s="242"/>
      <c r="I1774" s="242"/>
      <c r="J1774" s="242"/>
      <c r="K1774" s="242"/>
      <c r="L1774" s="242"/>
      <c r="M1774" s="242"/>
    </row>
    <row r="1775" spans="1:13" x14ac:dyDescent="0.25">
      <c r="A1775" s="242"/>
      <c r="B1775" s="242"/>
      <c r="C1775" s="242"/>
      <c r="D1775" s="242"/>
      <c r="E1775" s="242"/>
      <c r="F1775" s="242"/>
      <c r="G1775" s="242"/>
      <c r="H1775" s="242"/>
      <c r="I1775" s="242"/>
      <c r="J1775" s="242"/>
      <c r="K1775" s="242"/>
      <c r="L1775" s="242"/>
      <c r="M1775" s="242"/>
    </row>
    <row r="1776" spans="1:13" x14ac:dyDescent="0.25">
      <c r="A1776" s="242"/>
      <c r="B1776" s="242"/>
      <c r="C1776" s="242"/>
      <c r="D1776" s="242"/>
      <c r="E1776" s="242"/>
      <c r="F1776" s="242"/>
      <c r="G1776" s="242"/>
      <c r="H1776" s="242"/>
      <c r="I1776" s="242"/>
      <c r="J1776" s="242"/>
      <c r="K1776" s="242"/>
      <c r="L1776" s="242"/>
      <c r="M1776" s="242"/>
    </row>
    <row r="1777" spans="1:13" x14ac:dyDescent="0.25">
      <c r="A1777" s="242"/>
      <c r="B1777" s="242"/>
      <c r="C1777" s="242"/>
      <c r="D1777" s="242"/>
      <c r="E1777" s="242"/>
      <c r="F1777" s="242"/>
      <c r="G1777" s="242"/>
      <c r="H1777" s="242"/>
      <c r="I1777" s="242"/>
      <c r="J1777" s="242"/>
      <c r="K1777" s="242"/>
      <c r="L1777" s="242"/>
      <c r="M1777" s="242"/>
    </row>
    <row r="1778" spans="1:13" x14ac:dyDescent="0.25">
      <c r="A1778" s="242"/>
      <c r="B1778" s="242"/>
      <c r="C1778" s="242"/>
      <c r="D1778" s="242"/>
      <c r="E1778" s="242"/>
      <c r="F1778" s="242"/>
      <c r="G1778" s="242"/>
      <c r="H1778" s="242"/>
      <c r="I1778" s="242"/>
      <c r="J1778" s="242"/>
      <c r="K1778" s="242"/>
      <c r="L1778" s="242"/>
      <c r="M1778" s="242"/>
    </row>
    <row r="1779" spans="1:13" x14ac:dyDescent="0.25">
      <c r="A1779" s="242"/>
      <c r="B1779" s="242"/>
      <c r="C1779" s="242"/>
      <c r="D1779" s="242"/>
      <c r="E1779" s="242"/>
      <c r="F1779" s="242"/>
      <c r="G1779" s="242"/>
      <c r="H1779" s="242"/>
      <c r="I1779" s="242"/>
      <c r="J1779" s="242"/>
      <c r="K1779" s="242"/>
      <c r="L1779" s="242"/>
      <c r="M1779" s="242"/>
    </row>
    <row r="1780" spans="1:13" x14ac:dyDescent="0.25">
      <c r="A1780" s="242"/>
      <c r="B1780" s="242"/>
      <c r="C1780" s="242"/>
      <c r="D1780" s="242"/>
      <c r="E1780" s="242"/>
      <c r="F1780" s="242"/>
      <c r="G1780" s="242"/>
      <c r="H1780" s="242"/>
      <c r="I1780" s="242"/>
      <c r="J1780" s="242"/>
      <c r="K1780" s="242"/>
      <c r="L1780" s="242"/>
      <c r="M1780" s="242"/>
    </row>
    <row r="1781" spans="1:13" x14ac:dyDescent="0.25">
      <c r="A1781" s="242"/>
      <c r="B1781" s="242"/>
      <c r="C1781" s="242"/>
      <c r="D1781" s="242"/>
      <c r="E1781" s="242"/>
      <c r="F1781" s="242"/>
      <c r="G1781" s="242"/>
      <c r="H1781" s="242"/>
      <c r="I1781" s="242"/>
      <c r="J1781" s="242"/>
      <c r="K1781" s="242"/>
      <c r="L1781" s="242"/>
      <c r="M1781" s="242"/>
    </row>
    <row r="1782" spans="1:13" x14ac:dyDescent="0.25">
      <c r="A1782" s="242"/>
      <c r="B1782" s="242"/>
      <c r="C1782" s="242"/>
      <c r="D1782" s="242"/>
      <c r="E1782" s="242"/>
      <c r="F1782" s="242"/>
      <c r="G1782" s="242"/>
      <c r="H1782" s="242"/>
      <c r="I1782" s="242"/>
      <c r="J1782" s="242"/>
      <c r="K1782" s="242"/>
      <c r="L1782" s="242"/>
      <c r="M1782" s="242"/>
    </row>
    <row r="1783" spans="1:13" x14ac:dyDescent="0.25">
      <c r="A1783" s="242"/>
      <c r="B1783" s="242"/>
      <c r="C1783" s="242"/>
      <c r="D1783" s="242"/>
      <c r="E1783" s="242"/>
      <c r="F1783" s="242"/>
      <c r="G1783" s="242"/>
      <c r="H1783" s="242"/>
      <c r="I1783" s="242"/>
      <c r="J1783" s="242"/>
      <c r="K1783" s="242"/>
      <c r="L1783" s="242"/>
      <c r="M1783" s="242"/>
    </row>
    <row r="1784" spans="1:13" x14ac:dyDescent="0.25">
      <c r="A1784" s="242"/>
      <c r="B1784" s="242"/>
      <c r="C1784" s="242"/>
      <c r="D1784" s="242"/>
      <c r="E1784" s="242"/>
      <c r="F1784" s="242"/>
      <c r="G1784" s="242"/>
      <c r="H1784" s="242"/>
      <c r="I1784" s="242"/>
      <c r="J1784" s="242"/>
      <c r="K1784" s="242"/>
      <c r="L1784" s="242"/>
      <c r="M1784" s="242"/>
    </row>
    <row r="1785" spans="1:13" x14ac:dyDescent="0.25">
      <c r="A1785" s="242"/>
      <c r="B1785" s="242"/>
      <c r="C1785" s="242"/>
      <c r="D1785" s="242"/>
      <c r="E1785" s="242"/>
      <c r="F1785" s="242"/>
      <c r="G1785" s="242"/>
      <c r="H1785" s="242"/>
      <c r="I1785" s="242"/>
      <c r="J1785" s="242"/>
      <c r="K1785" s="242"/>
      <c r="L1785" s="242"/>
      <c r="M1785" s="242"/>
    </row>
    <row r="1786" spans="1:13" x14ac:dyDescent="0.25">
      <c r="A1786" s="242"/>
      <c r="B1786" s="242"/>
      <c r="C1786" s="242"/>
      <c r="D1786" s="242"/>
      <c r="E1786" s="242"/>
      <c r="F1786" s="242"/>
      <c r="G1786" s="242"/>
      <c r="H1786" s="242"/>
      <c r="I1786" s="242"/>
      <c r="J1786" s="242"/>
      <c r="K1786" s="242"/>
      <c r="L1786" s="242"/>
      <c r="M1786" s="242"/>
    </row>
    <row r="1787" spans="1:13" x14ac:dyDescent="0.25">
      <c r="A1787" s="242"/>
      <c r="B1787" s="242"/>
      <c r="C1787" s="242"/>
      <c r="D1787" s="242"/>
      <c r="E1787" s="242"/>
      <c r="F1787" s="242"/>
      <c r="G1787" s="242"/>
      <c r="H1787" s="242"/>
      <c r="I1787" s="242"/>
      <c r="J1787" s="242"/>
      <c r="K1787" s="242"/>
      <c r="L1787" s="242"/>
      <c r="M1787" s="242"/>
    </row>
    <row r="1788" spans="1:13" x14ac:dyDescent="0.25">
      <c r="A1788" s="242"/>
      <c r="B1788" s="242"/>
      <c r="C1788" s="242"/>
      <c r="D1788" s="242"/>
      <c r="E1788" s="242"/>
      <c r="F1788" s="242"/>
      <c r="G1788" s="242"/>
      <c r="H1788" s="242"/>
      <c r="I1788" s="242"/>
      <c r="J1788" s="242"/>
      <c r="K1788" s="242"/>
      <c r="L1788" s="242"/>
      <c r="M1788" s="242"/>
    </row>
    <row r="1789" spans="1:13" x14ac:dyDescent="0.25">
      <c r="A1789" s="242"/>
      <c r="B1789" s="242"/>
      <c r="C1789" s="242"/>
      <c r="D1789" s="242"/>
      <c r="E1789" s="242"/>
      <c r="F1789" s="242"/>
      <c r="G1789" s="242"/>
      <c r="H1789" s="242"/>
      <c r="I1789" s="242"/>
      <c r="J1789" s="242"/>
      <c r="K1789" s="242"/>
      <c r="L1789" s="242"/>
      <c r="M1789" s="242"/>
    </row>
    <row r="1790" spans="1:13" x14ac:dyDescent="0.25">
      <c r="A1790" s="242"/>
      <c r="B1790" s="242"/>
      <c r="C1790" s="242"/>
      <c r="D1790" s="242"/>
      <c r="E1790" s="242"/>
      <c r="F1790" s="242"/>
      <c r="G1790" s="242"/>
      <c r="H1790" s="242"/>
      <c r="I1790" s="242"/>
      <c r="J1790" s="242"/>
      <c r="K1790" s="242"/>
      <c r="L1790" s="242"/>
      <c r="M1790" s="242"/>
    </row>
    <row r="1791" spans="1:13" x14ac:dyDescent="0.25">
      <c r="A1791" s="242"/>
      <c r="B1791" s="242"/>
      <c r="C1791" s="242"/>
      <c r="D1791" s="242"/>
      <c r="E1791" s="242"/>
      <c r="F1791" s="242"/>
      <c r="G1791" s="242"/>
      <c r="H1791" s="242"/>
      <c r="I1791" s="242"/>
      <c r="J1791" s="242"/>
      <c r="K1791" s="242"/>
      <c r="L1791" s="242"/>
      <c r="M1791" s="242"/>
    </row>
    <row r="1792" spans="1:13" x14ac:dyDescent="0.25">
      <c r="A1792" s="242"/>
      <c r="B1792" s="242"/>
      <c r="C1792" s="242"/>
      <c r="D1792" s="242"/>
      <c r="E1792" s="242"/>
      <c r="F1792" s="242"/>
      <c r="G1792" s="242"/>
      <c r="H1792" s="242"/>
      <c r="I1792" s="242"/>
      <c r="J1792" s="242"/>
      <c r="K1792" s="242"/>
      <c r="L1792" s="242"/>
      <c r="M1792" s="242"/>
    </row>
    <row r="1793" spans="1:13" x14ac:dyDescent="0.25">
      <c r="A1793" s="242"/>
      <c r="B1793" s="242"/>
      <c r="C1793" s="242"/>
      <c r="D1793" s="242"/>
      <c r="E1793" s="242"/>
      <c r="F1793" s="242"/>
      <c r="G1793" s="242"/>
      <c r="H1793" s="242"/>
      <c r="I1793" s="242"/>
      <c r="J1793" s="242"/>
      <c r="K1793" s="242"/>
      <c r="L1793" s="242"/>
      <c r="M1793" s="242"/>
    </row>
    <row r="1794" spans="1:13" x14ac:dyDescent="0.25">
      <c r="A1794" s="242"/>
      <c r="B1794" s="242"/>
      <c r="C1794" s="242"/>
      <c r="D1794" s="242"/>
      <c r="E1794" s="242"/>
      <c r="F1794" s="242"/>
      <c r="G1794" s="242"/>
      <c r="H1794" s="242"/>
      <c r="I1794" s="242"/>
      <c r="J1794" s="242"/>
      <c r="K1794" s="242"/>
      <c r="L1794" s="242"/>
      <c r="M1794" s="242"/>
    </row>
    <row r="1795" spans="1:13" x14ac:dyDescent="0.25">
      <c r="A1795" s="242"/>
      <c r="B1795" s="242"/>
      <c r="C1795" s="242"/>
      <c r="D1795" s="242"/>
      <c r="E1795" s="242"/>
      <c r="F1795" s="242"/>
      <c r="G1795" s="242"/>
      <c r="H1795" s="242"/>
      <c r="I1795" s="242"/>
      <c r="J1795" s="242"/>
      <c r="K1795" s="242"/>
      <c r="L1795" s="242"/>
      <c r="M1795" s="242"/>
    </row>
    <row r="1796" spans="1:13" x14ac:dyDescent="0.25">
      <c r="A1796" s="242"/>
      <c r="B1796" s="242"/>
      <c r="C1796" s="242"/>
      <c r="D1796" s="242"/>
      <c r="E1796" s="242"/>
      <c r="F1796" s="242"/>
      <c r="G1796" s="242"/>
      <c r="H1796" s="242"/>
      <c r="I1796" s="242"/>
      <c r="J1796" s="242"/>
      <c r="K1796" s="242"/>
      <c r="L1796" s="242"/>
      <c r="M1796" s="242"/>
    </row>
    <row r="1797" spans="1:13" x14ac:dyDescent="0.25">
      <c r="A1797" s="242"/>
      <c r="B1797" s="242"/>
      <c r="C1797" s="242"/>
      <c r="D1797" s="242"/>
      <c r="E1797" s="242"/>
      <c r="F1797" s="242"/>
      <c r="G1797" s="242"/>
      <c r="H1797" s="242"/>
      <c r="I1797" s="242"/>
      <c r="J1797" s="242"/>
      <c r="K1797" s="242"/>
      <c r="L1797" s="242"/>
      <c r="M1797" s="242"/>
    </row>
    <row r="1798" spans="1:13" x14ac:dyDescent="0.25">
      <c r="A1798" s="242"/>
      <c r="B1798" s="242"/>
      <c r="C1798" s="242"/>
      <c r="D1798" s="242"/>
      <c r="E1798" s="242"/>
      <c r="F1798" s="242"/>
      <c r="G1798" s="242"/>
      <c r="H1798" s="242"/>
      <c r="I1798" s="242"/>
      <c r="J1798" s="242"/>
      <c r="K1798" s="242"/>
      <c r="L1798" s="242"/>
      <c r="M1798" s="242"/>
    </row>
    <row r="1799" spans="1:13" x14ac:dyDescent="0.25">
      <c r="A1799" s="242"/>
      <c r="B1799" s="242"/>
      <c r="C1799" s="242"/>
      <c r="D1799" s="242"/>
      <c r="E1799" s="242"/>
      <c r="F1799" s="242"/>
      <c r="G1799" s="242"/>
      <c r="H1799" s="242"/>
      <c r="I1799" s="242"/>
      <c r="J1799" s="242"/>
      <c r="K1799" s="242"/>
      <c r="L1799" s="242"/>
      <c r="M1799" s="242"/>
    </row>
    <row r="1800" spans="1:13" x14ac:dyDescent="0.25">
      <c r="A1800" s="242"/>
      <c r="B1800" s="242"/>
      <c r="C1800" s="242"/>
      <c r="D1800" s="242"/>
      <c r="E1800" s="242"/>
      <c r="F1800" s="242"/>
      <c r="G1800" s="242"/>
      <c r="H1800" s="242"/>
      <c r="I1800" s="242"/>
      <c r="J1800" s="242"/>
      <c r="K1800" s="242"/>
      <c r="L1800" s="242"/>
      <c r="M1800" s="242"/>
    </row>
    <row r="1801" spans="1:13" x14ac:dyDescent="0.25">
      <c r="A1801" s="242"/>
      <c r="B1801" s="242"/>
      <c r="C1801" s="242"/>
      <c r="D1801" s="242"/>
      <c r="E1801" s="242"/>
      <c r="F1801" s="242"/>
      <c r="G1801" s="242"/>
      <c r="H1801" s="242"/>
      <c r="I1801" s="242"/>
      <c r="J1801" s="242"/>
      <c r="K1801" s="242"/>
      <c r="L1801" s="242"/>
      <c r="M1801" s="242"/>
    </row>
    <row r="1802" spans="1:13" x14ac:dyDescent="0.25">
      <c r="A1802" s="242"/>
      <c r="B1802" s="242"/>
      <c r="C1802" s="242"/>
      <c r="D1802" s="242"/>
      <c r="E1802" s="242"/>
      <c r="F1802" s="242"/>
      <c r="G1802" s="242"/>
      <c r="H1802" s="242"/>
      <c r="I1802" s="242"/>
      <c r="J1802" s="242"/>
      <c r="K1802" s="242"/>
      <c r="L1802" s="242"/>
      <c r="M1802" s="242"/>
    </row>
    <row r="1803" spans="1:13" x14ac:dyDescent="0.25">
      <c r="A1803" s="242"/>
      <c r="B1803" s="242"/>
      <c r="C1803" s="242"/>
      <c r="D1803" s="242"/>
      <c r="E1803" s="242"/>
      <c r="F1803" s="242"/>
      <c r="G1803" s="242"/>
      <c r="H1803" s="242"/>
      <c r="I1803" s="242"/>
      <c r="J1803" s="242"/>
      <c r="K1803" s="242"/>
      <c r="L1803" s="242"/>
      <c r="M1803" s="242"/>
    </row>
    <row r="1804" spans="1:13" x14ac:dyDescent="0.25">
      <c r="A1804" s="242"/>
      <c r="B1804" s="242"/>
      <c r="C1804" s="242"/>
      <c r="D1804" s="242"/>
      <c r="E1804" s="242"/>
      <c r="F1804" s="242"/>
      <c r="G1804" s="242"/>
      <c r="H1804" s="242"/>
      <c r="I1804" s="242"/>
      <c r="J1804" s="242"/>
      <c r="K1804" s="242"/>
      <c r="L1804" s="242"/>
      <c r="M1804" s="242"/>
    </row>
    <row r="1805" spans="1:13" x14ac:dyDescent="0.25">
      <c r="A1805" s="242"/>
      <c r="B1805" s="242"/>
      <c r="C1805" s="242"/>
      <c r="D1805" s="242"/>
      <c r="E1805" s="242"/>
      <c r="F1805" s="242"/>
      <c r="G1805" s="242"/>
      <c r="H1805" s="242"/>
      <c r="I1805" s="242"/>
      <c r="J1805" s="242"/>
      <c r="K1805" s="242"/>
      <c r="L1805" s="242"/>
      <c r="M1805" s="242"/>
    </row>
    <row r="1806" spans="1:13" x14ac:dyDescent="0.25">
      <c r="A1806" s="242"/>
      <c r="B1806" s="242"/>
      <c r="C1806" s="242"/>
      <c r="D1806" s="242"/>
      <c r="E1806" s="242"/>
      <c r="F1806" s="242"/>
      <c r="G1806" s="242"/>
      <c r="H1806" s="242"/>
      <c r="I1806" s="242"/>
      <c r="J1806" s="242"/>
      <c r="K1806" s="242"/>
      <c r="L1806" s="242"/>
      <c r="M1806" s="242"/>
    </row>
    <row r="1807" spans="1:13" x14ac:dyDescent="0.25">
      <c r="A1807" s="242"/>
      <c r="B1807" s="242"/>
      <c r="C1807" s="242"/>
      <c r="D1807" s="242"/>
      <c r="E1807" s="242"/>
      <c r="F1807" s="242"/>
      <c r="G1807" s="242"/>
      <c r="H1807" s="242"/>
      <c r="I1807" s="242"/>
      <c r="J1807" s="242"/>
      <c r="K1807" s="242"/>
      <c r="L1807" s="242"/>
      <c r="M1807" s="242"/>
    </row>
    <row r="1808" spans="1:13" x14ac:dyDescent="0.25">
      <c r="A1808" s="242"/>
      <c r="B1808" s="242"/>
      <c r="C1808" s="242"/>
      <c r="D1808" s="242"/>
      <c r="E1808" s="242"/>
      <c r="F1808" s="242"/>
      <c r="G1808" s="242"/>
      <c r="H1808" s="242"/>
      <c r="I1808" s="242"/>
      <c r="J1808" s="242"/>
      <c r="K1808" s="242"/>
      <c r="L1808" s="242"/>
      <c r="M1808" s="242"/>
    </row>
    <row r="1809" spans="1:13" x14ac:dyDescent="0.25">
      <c r="A1809" s="242"/>
      <c r="B1809" s="242"/>
      <c r="C1809" s="242"/>
      <c r="D1809" s="242"/>
      <c r="E1809" s="242"/>
      <c r="F1809" s="242"/>
      <c r="G1809" s="242"/>
      <c r="H1809" s="242"/>
      <c r="I1809" s="242"/>
      <c r="J1809" s="242"/>
      <c r="K1809" s="242"/>
      <c r="L1809" s="242"/>
      <c r="M1809" s="242"/>
    </row>
    <row r="1810" spans="1:13" x14ac:dyDescent="0.25">
      <c r="A1810" s="242"/>
      <c r="B1810" s="242"/>
      <c r="C1810" s="242"/>
      <c r="D1810" s="242"/>
      <c r="E1810" s="242"/>
      <c r="F1810" s="242"/>
      <c r="G1810" s="242"/>
      <c r="H1810" s="242"/>
      <c r="I1810" s="242"/>
      <c r="J1810" s="242"/>
      <c r="K1810" s="242"/>
      <c r="L1810" s="242"/>
      <c r="M1810" s="242"/>
    </row>
    <row r="1811" spans="1:13" x14ac:dyDescent="0.25">
      <c r="A1811" s="242"/>
      <c r="B1811" s="242"/>
      <c r="C1811" s="242"/>
      <c r="D1811" s="242"/>
      <c r="E1811" s="242"/>
      <c r="F1811" s="242"/>
      <c r="G1811" s="242"/>
      <c r="H1811" s="242"/>
      <c r="I1811" s="242"/>
      <c r="J1811" s="242"/>
      <c r="K1811" s="242"/>
      <c r="L1811" s="242"/>
      <c r="M1811" s="242"/>
    </row>
    <row r="1812" spans="1:13" x14ac:dyDescent="0.25">
      <c r="A1812" s="242"/>
      <c r="B1812" s="242"/>
      <c r="C1812" s="242"/>
      <c r="D1812" s="242"/>
      <c r="E1812" s="242"/>
      <c r="F1812" s="242"/>
      <c r="G1812" s="242"/>
      <c r="H1812" s="242"/>
      <c r="I1812" s="242"/>
      <c r="J1812" s="242"/>
      <c r="K1812" s="242"/>
      <c r="L1812" s="242"/>
      <c r="M1812" s="242"/>
    </row>
    <row r="1813" spans="1:13" x14ac:dyDescent="0.25">
      <c r="A1813" s="242"/>
      <c r="B1813" s="242"/>
      <c r="C1813" s="242"/>
      <c r="D1813" s="242"/>
      <c r="E1813" s="242"/>
      <c r="F1813" s="242"/>
      <c r="G1813" s="242"/>
      <c r="H1813" s="242"/>
      <c r="I1813" s="242"/>
      <c r="J1813" s="242"/>
      <c r="K1813" s="242"/>
      <c r="L1813" s="242"/>
      <c r="M1813" s="242"/>
    </row>
    <row r="1814" spans="1:13" x14ac:dyDescent="0.25">
      <c r="A1814" s="242"/>
      <c r="B1814" s="242"/>
      <c r="C1814" s="242"/>
      <c r="D1814" s="242"/>
      <c r="E1814" s="242"/>
      <c r="F1814" s="242"/>
      <c r="G1814" s="242"/>
      <c r="H1814" s="242"/>
      <c r="I1814" s="242"/>
      <c r="J1814" s="242"/>
      <c r="K1814" s="242"/>
      <c r="L1814" s="242"/>
      <c r="M1814" s="242"/>
    </row>
    <row r="1815" spans="1:13" x14ac:dyDescent="0.25">
      <c r="A1815" s="242"/>
      <c r="B1815" s="242"/>
      <c r="C1815" s="242"/>
      <c r="D1815" s="242"/>
      <c r="E1815" s="242"/>
      <c r="F1815" s="242"/>
      <c r="G1815" s="242"/>
      <c r="H1815" s="242"/>
      <c r="I1815" s="242"/>
      <c r="J1815" s="242"/>
      <c r="K1815" s="242"/>
      <c r="L1815" s="242"/>
      <c r="M1815" s="242"/>
    </row>
    <row r="1816" spans="1:13" x14ac:dyDescent="0.25">
      <c r="A1816" s="242"/>
      <c r="B1816" s="242"/>
      <c r="C1816" s="242"/>
      <c r="D1816" s="242"/>
      <c r="E1816" s="242"/>
      <c r="F1816" s="242"/>
      <c r="G1816" s="242"/>
      <c r="H1816" s="242"/>
      <c r="I1816" s="242"/>
      <c r="J1816" s="242"/>
      <c r="K1816" s="242"/>
      <c r="L1816" s="242"/>
      <c r="M1816" s="242"/>
    </row>
    <row r="1817" spans="1:13" x14ac:dyDescent="0.25">
      <c r="A1817" s="242"/>
      <c r="B1817" s="242"/>
      <c r="C1817" s="242"/>
      <c r="D1817" s="242"/>
      <c r="E1817" s="242"/>
      <c r="F1817" s="242"/>
      <c r="G1817" s="242"/>
      <c r="H1817" s="242"/>
      <c r="I1817" s="242"/>
      <c r="J1817" s="242"/>
      <c r="K1817" s="242"/>
      <c r="L1817" s="242"/>
      <c r="M1817" s="242"/>
    </row>
    <row r="1818" spans="1:13" x14ac:dyDescent="0.25">
      <c r="A1818" s="242"/>
      <c r="B1818" s="242"/>
      <c r="C1818" s="242"/>
      <c r="D1818" s="242"/>
      <c r="E1818" s="242"/>
      <c r="F1818" s="242"/>
      <c r="G1818" s="242"/>
      <c r="H1818" s="242"/>
      <c r="I1818" s="242"/>
      <c r="J1818" s="242"/>
      <c r="K1818" s="242"/>
      <c r="L1818" s="242"/>
      <c r="M1818" s="242"/>
    </row>
    <row r="1819" spans="1:13" x14ac:dyDescent="0.25">
      <c r="A1819" s="242"/>
      <c r="B1819" s="242"/>
      <c r="C1819" s="242"/>
      <c r="D1819" s="242"/>
      <c r="E1819" s="242"/>
      <c r="F1819" s="242"/>
      <c r="G1819" s="242"/>
      <c r="H1819" s="242"/>
      <c r="I1819" s="242"/>
      <c r="J1819" s="242"/>
      <c r="K1819" s="242"/>
      <c r="L1819" s="242"/>
      <c r="M1819" s="242"/>
    </row>
    <row r="1820" spans="1:13" x14ac:dyDescent="0.25">
      <c r="A1820" s="242"/>
      <c r="B1820" s="242"/>
      <c r="C1820" s="242"/>
      <c r="D1820" s="242"/>
      <c r="E1820" s="242"/>
      <c r="F1820" s="242"/>
      <c r="G1820" s="242"/>
      <c r="H1820" s="242"/>
      <c r="I1820" s="242"/>
      <c r="J1820" s="242"/>
      <c r="K1820" s="242"/>
      <c r="L1820" s="242"/>
      <c r="M1820" s="242"/>
    </row>
    <row r="1821" spans="1:13" x14ac:dyDescent="0.25">
      <c r="A1821" s="242"/>
      <c r="B1821" s="242"/>
      <c r="C1821" s="242"/>
      <c r="D1821" s="242"/>
      <c r="E1821" s="242"/>
      <c r="F1821" s="242"/>
      <c r="G1821" s="242"/>
      <c r="H1821" s="242"/>
      <c r="I1821" s="242"/>
      <c r="J1821" s="242"/>
      <c r="K1821" s="242"/>
      <c r="L1821" s="242"/>
      <c r="M1821" s="242"/>
    </row>
    <row r="1822" spans="1:13" x14ac:dyDescent="0.25">
      <c r="A1822" s="242"/>
      <c r="B1822" s="242"/>
      <c r="C1822" s="242"/>
      <c r="D1822" s="242"/>
      <c r="E1822" s="242"/>
      <c r="F1822" s="242"/>
      <c r="G1822" s="242"/>
      <c r="H1822" s="242"/>
      <c r="I1822" s="242"/>
      <c r="J1822" s="242"/>
      <c r="K1822" s="242"/>
      <c r="L1822" s="242"/>
      <c r="M1822" s="242"/>
    </row>
    <row r="1823" spans="1:13" x14ac:dyDescent="0.25">
      <c r="A1823" s="242"/>
      <c r="B1823" s="242"/>
      <c r="C1823" s="242"/>
      <c r="D1823" s="242"/>
      <c r="E1823" s="242"/>
      <c r="F1823" s="242"/>
      <c r="G1823" s="242"/>
      <c r="H1823" s="242"/>
      <c r="I1823" s="242"/>
      <c r="J1823" s="242"/>
      <c r="K1823" s="242"/>
      <c r="L1823" s="242"/>
      <c r="M1823" s="242"/>
    </row>
    <row r="1824" spans="1:13" x14ac:dyDescent="0.25">
      <c r="A1824" s="242"/>
      <c r="B1824" s="242"/>
      <c r="C1824" s="242"/>
      <c r="D1824" s="242"/>
      <c r="E1824" s="242"/>
      <c r="F1824" s="242"/>
      <c r="G1824" s="242"/>
      <c r="H1824" s="242"/>
      <c r="I1824" s="242"/>
      <c r="J1824" s="242"/>
      <c r="K1824" s="242"/>
      <c r="L1824" s="242"/>
      <c r="M1824" s="242"/>
    </row>
    <row r="1825" spans="1:13" x14ac:dyDescent="0.25">
      <c r="A1825" s="242"/>
      <c r="B1825" s="242"/>
      <c r="C1825" s="242"/>
      <c r="D1825" s="242"/>
      <c r="E1825" s="242"/>
      <c r="F1825" s="242"/>
      <c r="G1825" s="242"/>
      <c r="H1825" s="242"/>
      <c r="I1825" s="242"/>
      <c r="J1825" s="242"/>
      <c r="K1825" s="242"/>
      <c r="L1825" s="242"/>
      <c r="M1825" s="242"/>
    </row>
    <row r="1826" spans="1:13" x14ac:dyDescent="0.25">
      <c r="A1826" s="242"/>
      <c r="B1826" s="242"/>
      <c r="C1826" s="242"/>
      <c r="D1826" s="242"/>
      <c r="E1826" s="242"/>
      <c r="F1826" s="242"/>
      <c r="G1826" s="242"/>
      <c r="H1826" s="242"/>
      <c r="I1826" s="242"/>
      <c r="J1826" s="242"/>
      <c r="K1826" s="242"/>
      <c r="L1826" s="242"/>
      <c r="M1826" s="242"/>
    </row>
    <row r="1827" spans="1:13" x14ac:dyDescent="0.25">
      <c r="A1827" s="242"/>
      <c r="B1827" s="242"/>
      <c r="C1827" s="242"/>
      <c r="D1827" s="242"/>
      <c r="E1827" s="242"/>
      <c r="F1827" s="242"/>
      <c r="G1827" s="242"/>
      <c r="H1827" s="242"/>
      <c r="I1827" s="242"/>
      <c r="J1827" s="242"/>
      <c r="K1827" s="242"/>
      <c r="L1827" s="242"/>
      <c r="M1827" s="242"/>
    </row>
    <row r="1828" spans="1:13" x14ac:dyDescent="0.25">
      <c r="A1828" s="242"/>
      <c r="B1828" s="242"/>
      <c r="C1828" s="242"/>
      <c r="D1828" s="242"/>
      <c r="E1828" s="242"/>
      <c r="F1828" s="242"/>
      <c r="G1828" s="242"/>
      <c r="H1828" s="242"/>
      <c r="I1828" s="242"/>
      <c r="J1828" s="242"/>
      <c r="K1828" s="242"/>
      <c r="L1828" s="242"/>
      <c r="M1828" s="242"/>
    </row>
    <row r="1829" spans="1:13" x14ac:dyDescent="0.25">
      <c r="A1829" s="242"/>
      <c r="B1829" s="242"/>
      <c r="C1829" s="242"/>
      <c r="D1829" s="242"/>
      <c r="E1829" s="242"/>
      <c r="F1829" s="242"/>
      <c r="G1829" s="242"/>
      <c r="H1829" s="242"/>
      <c r="I1829" s="242"/>
      <c r="J1829" s="242"/>
      <c r="K1829" s="242"/>
      <c r="L1829" s="242"/>
      <c r="M1829" s="242"/>
    </row>
    <row r="1830" spans="1:13" x14ac:dyDescent="0.25">
      <c r="A1830" s="242"/>
      <c r="B1830" s="242"/>
      <c r="C1830" s="242"/>
      <c r="D1830" s="242"/>
      <c r="E1830" s="242"/>
      <c r="F1830" s="242"/>
      <c r="G1830" s="242"/>
      <c r="H1830" s="242"/>
      <c r="I1830" s="242"/>
      <c r="J1830" s="242"/>
      <c r="K1830" s="242"/>
      <c r="L1830" s="242"/>
      <c r="M1830" s="242"/>
    </row>
    <row r="1831" spans="1:13" x14ac:dyDescent="0.25">
      <c r="A1831" s="242"/>
      <c r="B1831" s="242"/>
      <c r="C1831" s="242"/>
      <c r="D1831" s="242"/>
      <c r="E1831" s="242"/>
      <c r="F1831" s="242"/>
      <c r="G1831" s="242"/>
      <c r="H1831" s="242"/>
      <c r="I1831" s="242"/>
      <c r="J1831" s="242"/>
      <c r="K1831" s="242"/>
      <c r="L1831" s="242"/>
      <c r="M1831" s="242"/>
    </row>
    <row r="1832" spans="1:13" x14ac:dyDescent="0.25">
      <c r="A1832" s="242"/>
      <c r="B1832" s="242"/>
      <c r="C1832" s="242"/>
      <c r="D1832" s="242"/>
      <c r="E1832" s="242"/>
      <c r="F1832" s="242"/>
      <c r="G1832" s="242"/>
      <c r="H1832" s="242"/>
      <c r="I1832" s="242"/>
      <c r="J1832" s="242"/>
      <c r="K1832" s="242"/>
      <c r="L1832" s="242"/>
      <c r="M1832" s="242"/>
    </row>
    <row r="1833" spans="1:13" x14ac:dyDescent="0.25">
      <c r="A1833" s="242"/>
      <c r="B1833" s="242"/>
      <c r="C1833" s="242"/>
      <c r="D1833" s="242"/>
      <c r="E1833" s="242"/>
      <c r="F1833" s="242"/>
      <c r="G1833" s="242"/>
      <c r="H1833" s="242"/>
      <c r="I1833" s="242"/>
      <c r="J1833" s="242"/>
      <c r="K1833" s="242"/>
      <c r="L1833" s="242"/>
      <c r="M1833" s="242"/>
    </row>
    <row r="1834" spans="1:13" x14ac:dyDescent="0.25">
      <c r="A1834" s="242"/>
      <c r="B1834" s="242"/>
      <c r="C1834" s="242"/>
      <c r="D1834" s="242"/>
      <c r="E1834" s="242"/>
      <c r="F1834" s="242"/>
      <c r="G1834" s="242"/>
      <c r="H1834" s="242"/>
      <c r="I1834" s="242"/>
      <c r="J1834" s="242"/>
      <c r="K1834" s="242"/>
      <c r="L1834" s="242"/>
      <c r="M1834" s="242"/>
    </row>
    <row r="1835" spans="1:13" x14ac:dyDescent="0.25">
      <c r="A1835" s="242"/>
      <c r="B1835" s="242"/>
      <c r="C1835" s="242"/>
      <c r="D1835" s="242"/>
      <c r="E1835" s="242"/>
      <c r="F1835" s="242"/>
      <c r="G1835" s="242"/>
      <c r="H1835" s="242"/>
      <c r="I1835" s="242"/>
      <c r="J1835" s="242"/>
      <c r="K1835" s="242"/>
      <c r="L1835" s="242"/>
      <c r="M1835" s="242"/>
    </row>
    <row r="1836" spans="1:13" x14ac:dyDescent="0.25">
      <c r="A1836" s="242"/>
      <c r="B1836" s="242"/>
      <c r="C1836" s="242"/>
      <c r="D1836" s="242"/>
      <c r="E1836" s="242"/>
      <c r="F1836" s="242"/>
      <c r="G1836" s="242"/>
      <c r="H1836" s="242"/>
      <c r="I1836" s="242"/>
      <c r="J1836" s="242"/>
      <c r="K1836" s="242"/>
      <c r="L1836" s="242"/>
      <c r="M1836" s="242"/>
    </row>
    <row r="1837" spans="1:13" x14ac:dyDescent="0.25">
      <c r="A1837" s="242"/>
      <c r="B1837" s="242"/>
      <c r="C1837" s="242"/>
      <c r="D1837" s="242"/>
      <c r="E1837" s="242"/>
      <c r="F1837" s="242"/>
      <c r="G1837" s="242"/>
      <c r="H1837" s="242"/>
      <c r="I1837" s="242"/>
      <c r="J1837" s="242"/>
      <c r="K1837" s="242"/>
      <c r="L1837" s="242"/>
      <c r="M1837" s="242"/>
    </row>
    <row r="1838" spans="1:13" x14ac:dyDescent="0.25">
      <c r="A1838" s="242"/>
      <c r="B1838" s="242"/>
      <c r="C1838" s="242"/>
      <c r="D1838" s="242"/>
      <c r="E1838" s="242"/>
      <c r="F1838" s="242"/>
      <c r="G1838" s="242"/>
      <c r="H1838" s="242"/>
      <c r="I1838" s="242"/>
      <c r="J1838" s="242"/>
      <c r="K1838" s="242"/>
      <c r="L1838" s="242"/>
      <c r="M1838" s="242"/>
    </row>
    <row r="1839" spans="1:13" x14ac:dyDescent="0.25">
      <c r="A1839" s="242"/>
      <c r="B1839" s="242"/>
      <c r="C1839" s="242"/>
      <c r="D1839" s="242"/>
      <c r="E1839" s="242"/>
      <c r="F1839" s="242"/>
      <c r="G1839" s="242"/>
      <c r="H1839" s="242"/>
      <c r="I1839" s="242"/>
      <c r="J1839" s="242"/>
      <c r="K1839" s="242"/>
      <c r="L1839" s="242"/>
      <c r="M1839" s="242"/>
    </row>
    <row r="1840" spans="1:13" x14ac:dyDescent="0.25">
      <c r="A1840" s="242"/>
      <c r="B1840" s="242"/>
      <c r="C1840" s="242"/>
      <c r="D1840" s="242"/>
      <c r="E1840" s="242"/>
      <c r="F1840" s="242"/>
      <c r="G1840" s="242"/>
      <c r="H1840" s="242"/>
      <c r="I1840" s="242"/>
      <c r="J1840" s="242"/>
      <c r="K1840" s="242"/>
      <c r="L1840" s="242"/>
      <c r="M1840" s="242"/>
    </row>
    <row r="1841" spans="1:13" x14ac:dyDescent="0.25">
      <c r="A1841" s="242"/>
      <c r="B1841" s="242"/>
      <c r="C1841" s="242"/>
      <c r="D1841" s="242"/>
      <c r="E1841" s="242"/>
      <c r="F1841" s="242"/>
      <c r="G1841" s="242"/>
      <c r="H1841" s="242"/>
      <c r="I1841" s="242"/>
      <c r="J1841" s="242"/>
      <c r="K1841" s="242"/>
      <c r="L1841" s="242"/>
      <c r="M1841" s="242"/>
    </row>
    <row r="1842" spans="1:13" x14ac:dyDescent="0.25">
      <c r="A1842" s="242"/>
      <c r="B1842" s="242"/>
      <c r="C1842" s="242"/>
      <c r="D1842" s="242"/>
      <c r="E1842" s="242"/>
      <c r="F1842" s="242"/>
      <c r="G1842" s="242"/>
      <c r="H1842" s="242"/>
      <c r="I1842" s="242"/>
      <c r="J1842" s="242"/>
      <c r="K1842" s="242"/>
      <c r="L1842" s="242"/>
      <c r="M1842" s="242"/>
    </row>
    <row r="1843" spans="1:13" x14ac:dyDescent="0.25">
      <c r="A1843" s="242"/>
      <c r="B1843" s="242"/>
      <c r="C1843" s="242"/>
      <c r="D1843" s="242"/>
      <c r="E1843" s="242"/>
      <c r="F1843" s="242"/>
      <c r="G1843" s="242"/>
      <c r="H1843" s="242"/>
      <c r="I1843" s="242"/>
      <c r="J1843" s="242"/>
      <c r="K1843" s="242"/>
      <c r="L1843" s="242"/>
      <c r="M1843" s="242"/>
    </row>
    <row r="1844" spans="1:13" x14ac:dyDescent="0.25">
      <c r="A1844" s="242"/>
      <c r="B1844" s="242"/>
      <c r="C1844" s="242"/>
      <c r="D1844" s="242"/>
      <c r="E1844" s="242"/>
      <c r="F1844" s="242"/>
      <c r="G1844" s="242"/>
      <c r="H1844" s="242"/>
      <c r="I1844" s="242"/>
      <c r="J1844" s="242"/>
      <c r="K1844" s="242"/>
      <c r="L1844" s="242"/>
      <c r="M1844" s="242"/>
    </row>
    <row r="1845" spans="1:13" x14ac:dyDescent="0.25">
      <c r="A1845" s="242"/>
      <c r="B1845" s="242"/>
      <c r="C1845" s="242"/>
      <c r="D1845" s="242"/>
      <c r="E1845" s="242"/>
      <c r="F1845" s="242"/>
      <c r="G1845" s="242"/>
      <c r="H1845" s="242"/>
      <c r="I1845" s="242"/>
      <c r="J1845" s="242"/>
      <c r="K1845" s="242"/>
      <c r="L1845" s="242"/>
      <c r="M1845" s="242"/>
    </row>
    <row r="1846" spans="1:13" x14ac:dyDescent="0.25">
      <c r="A1846" s="242"/>
      <c r="B1846" s="242"/>
      <c r="C1846" s="242"/>
      <c r="D1846" s="242"/>
      <c r="E1846" s="242"/>
      <c r="F1846" s="242"/>
      <c r="G1846" s="242"/>
      <c r="H1846" s="242"/>
      <c r="I1846" s="242"/>
      <c r="J1846" s="242"/>
      <c r="K1846" s="242"/>
      <c r="L1846" s="242"/>
      <c r="M1846" s="242"/>
    </row>
    <row r="1847" spans="1:13" x14ac:dyDescent="0.25">
      <c r="A1847" s="242"/>
      <c r="B1847" s="242"/>
      <c r="C1847" s="242"/>
      <c r="D1847" s="242"/>
      <c r="E1847" s="242"/>
      <c r="F1847" s="242"/>
      <c r="G1847" s="242"/>
      <c r="H1847" s="242"/>
      <c r="I1847" s="242"/>
      <c r="J1847" s="242"/>
      <c r="K1847" s="242"/>
      <c r="L1847" s="242"/>
      <c r="M1847" s="242"/>
    </row>
    <row r="1848" spans="1:13" x14ac:dyDescent="0.25">
      <c r="A1848" s="242"/>
      <c r="B1848" s="242"/>
      <c r="C1848" s="242"/>
      <c r="D1848" s="242"/>
      <c r="E1848" s="242"/>
      <c r="F1848" s="242"/>
      <c r="G1848" s="242"/>
      <c r="H1848" s="242"/>
      <c r="I1848" s="242"/>
      <c r="J1848" s="242"/>
      <c r="K1848" s="242"/>
      <c r="L1848" s="242"/>
      <c r="M1848" s="242"/>
    </row>
    <row r="1849" spans="1:13" x14ac:dyDescent="0.25">
      <c r="A1849" s="242"/>
      <c r="B1849" s="242"/>
      <c r="C1849" s="242"/>
      <c r="D1849" s="242"/>
      <c r="E1849" s="242"/>
      <c r="F1849" s="242"/>
      <c r="G1849" s="242"/>
      <c r="H1849" s="242"/>
      <c r="I1849" s="242"/>
      <c r="J1849" s="242"/>
      <c r="K1849" s="242"/>
      <c r="L1849" s="242"/>
      <c r="M1849" s="242"/>
    </row>
    <row r="1850" spans="1:13" x14ac:dyDescent="0.25">
      <c r="A1850" s="242"/>
      <c r="B1850" s="242"/>
      <c r="C1850" s="242"/>
      <c r="D1850" s="242"/>
      <c r="E1850" s="242"/>
      <c r="F1850" s="242"/>
      <c r="G1850" s="242"/>
      <c r="H1850" s="242"/>
      <c r="I1850" s="242"/>
      <c r="J1850" s="242"/>
      <c r="K1850" s="242"/>
      <c r="L1850" s="242"/>
      <c r="M1850" s="242"/>
    </row>
    <row r="1851" spans="1:13" x14ac:dyDescent="0.25">
      <c r="A1851" s="242"/>
      <c r="B1851" s="242"/>
      <c r="C1851" s="242"/>
      <c r="D1851" s="242"/>
      <c r="E1851" s="242"/>
      <c r="F1851" s="242"/>
      <c r="G1851" s="242"/>
      <c r="H1851" s="242"/>
      <c r="I1851" s="242"/>
      <c r="J1851" s="242"/>
      <c r="K1851" s="242"/>
      <c r="L1851" s="242"/>
      <c r="M1851" s="242"/>
    </row>
    <row r="1852" spans="1:13" x14ac:dyDescent="0.25">
      <c r="A1852" s="242"/>
      <c r="B1852" s="242"/>
      <c r="C1852" s="242"/>
      <c r="D1852" s="242"/>
      <c r="E1852" s="242"/>
      <c r="F1852" s="242"/>
      <c r="G1852" s="242"/>
      <c r="H1852" s="242"/>
      <c r="I1852" s="242"/>
      <c r="J1852" s="242"/>
      <c r="K1852" s="242"/>
      <c r="L1852" s="242"/>
      <c r="M1852" s="242"/>
    </row>
    <row r="1853" spans="1:13" x14ac:dyDescent="0.25">
      <c r="A1853" s="242"/>
      <c r="B1853" s="242"/>
      <c r="C1853" s="242"/>
      <c r="D1853" s="242"/>
      <c r="E1853" s="242"/>
      <c r="F1853" s="242"/>
      <c r="G1853" s="242"/>
      <c r="H1853" s="242"/>
      <c r="I1853" s="242"/>
      <c r="J1853" s="242"/>
      <c r="K1853" s="242"/>
      <c r="L1853" s="242"/>
      <c r="M1853" s="242"/>
    </row>
    <row r="1854" spans="1:13" x14ac:dyDescent="0.25">
      <c r="A1854" s="242"/>
      <c r="B1854" s="242"/>
      <c r="C1854" s="242"/>
      <c r="D1854" s="242"/>
      <c r="E1854" s="242"/>
      <c r="F1854" s="242"/>
      <c r="G1854" s="242"/>
      <c r="H1854" s="242"/>
      <c r="I1854" s="242"/>
      <c r="J1854" s="242"/>
      <c r="K1854" s="242"/>
      <c r="L1854" s="242"/>
      <c r="M1854" s="242"/>
    </row>
    <row r="1855" spans="1:13" x14ac:dyDescent="0.25">
      <c r="A1855" s="242"/>
      <c r="B1855" s="242"/>
      <c r="C1855" s="242"/>
      <c r="D1855" s="242"/>
      <c r="E1855" s="242"/>
      <c r="F1855" s="242"/>
      <c r="G1855" s="242"/>
      <c r="H1855" s="242"/>
      <c r="I1855" s="242"/>
      <c r="J1855" s="242"/>
      <c r="K1855" s="242"/>
      <c r="L1855" s="242"/>
      <c r="M1855" s="242"/>
    </row>
    <row r="1856" spans="1:13" x14ac:dyDescent="0.25">
      <c r="A1856" s="242"/>
      <c r="B1856" s="242"/>
      <c r="C1856" s="242"/>
      <c r="D1856" s="242"/>
      <c r="E1856" s="242"/>
      <c r="F1856" s="242"/>
      <c r="G1856" s="242"/>
      <c r="H1856" s="242"/>
      <c r="I1856" s="242"/>
      <c r="J1856" s="242"/>
      <c r="K1856" s="242"/>
      <c r="L1856" s="242"/>
      <c r="M1856" s="242"/>
    </row>
    <row r="1857" spans="1:13" x14ac:dyDescent="0.25">
      <c r="A1857" s="242"/>
      <c r="B1857" s="242"/>
      <c r="C1857" s="242"/>
      <c r="D1857" s="242"/>
      <c r="E1857" s="242"/>
      <c r="F1857" s="242"/>
      <c r="G1857" s="242"/>
      <c r="H1857" s="242"/>
      <c r="I1857" s="242"/>
      <c r="J1857" s="242"/>
      <c r="K1857" s="242"/>
      <c r="L1857" s="242"/>
      <c r="M1857" s="242"/>
    </row>
    <row r="1858" spans="1:13" x14ac:dyDescent="0.25">
      <c r="A1858" s="242"/>
      <c r="B1858" s="242"/>
      <c r="C1858" s="242"/>
      <c r="D1858" s="242"/>
      <c r="E1858" s="242"/>
      <c r="F1858" s="242"/>
      <c r="G1858" s="242"/>
      <c r="H1858" s="242"/>
      <c r="I1858" s="242"/>
      <c r="J1858" s="242"/>
      <c r="K1858" s="242"/>
      <c r="L1858" s="242"/>
      <c r="M1858" s="242"/>
    </row>
    <row r="1859" spans="1:13" x14ac:dyDescent="0.25">
      <c r="A1859" s="242"/>
      <c r="B1859" s="242"/>
      <c r="C1859" s="242"/>
      <c r="D1859" s="242"/>
      <c r="E1859" s="242"/>
      <c r="F1859" s="242"/>
      <c r="G1859" s="242"/>
      <c r="H1859" s="242"/>
      <c r="I1859" s="242"/>
      <c r="J1859" s="242"/>
      <c r="K1859" s="242"/>
      <c r="L1859" s="242"/>
      <c r="M1859" s="242"/>
    </row>
    <row r="1860" spans="1:13" x14ac:dyDescent="0.25">
      <c r="A1860" s="242"/>
      <c r="B1860" s="242"/>
      <c r="C1860" s="242"/>
      <c r="D1860" s="242"/>
      <c r="E1860" s="242"/>
      <c r="F1860" s="242"/>
      <c r="G1860" s="242"/>
      <c r="H1860" s="242"/>
      <c r="I1860" s="242"/>
      <c r="J1860" s="242"/>
      <c r="K1860" s="242"/>
      <c r="L1860" s="242"/>
      <c r="M1860" s="242"/>
    </row>
    <row r="1861" spans="1:13" x14ac:dyDescent="0.25">
      <c r="A1861" s="242"/>
      <c r="B1861" s="242"/>
      <c r="C1861" s="242"/>
      <c r="D1861" s="242"/>
      <c r="E1861" s="242"/>
      <c r="F1861" s="242"/>
      <c r="G1861" s="242"/>
      <c r="H1861" s="242"/>
      <c r="I1861" s="242"/>
      <c r="J1861" s="242"/>
      <c r="K1861" s="242"/>
      <c r="L1861" s="242"/>
      <c r="M1861" s="242"/>
    </row>
    <row r="1862" spans="1:13" x14ac:dyDescent="0.25">
      <c r="A1862" s="242"/>
      <c r="B1862" s="242"/>
      <c r="C1862" s="242"/>
      <c r="D1862" s="242"/>
      <c r="E1862" s="242"/>
      <c r="F1862" s="242"/>
      <c r="G1862" s="242"/>
      <c r="H1862" s="242"/>
      <c r="I1862" s="242"/>
      <c r="J1862" s="242"/>
      <c r="K1862" s="242"/>
      <c r="L1862" s="242"/>
      <c r="M1862" s="242"/>
    </row>
    <row r="1863" spans="1:13" x14ac:dyDescent="0.25">
      <c r="A1863" s="242"/>
      <c r="B1863" s="242"/>
      <c r="C1863" s="242"/>
      <c r="D1863" s="242"/>
      <c r="E1863" s="242"/>
      <c r="F1863" s="242"/>
      <c r="G1863" s="242"/>
      <c r="H1863" s="242"/>
      <c r="I1863" s="242"/>
      <c r="J1863" s="242"/>
      <c r="K1863" s="242"/>
      <c r="L1863" s="242"/>
      <c r="M1863" s="242"/>
    </row>
    <row r="1864" spans="1:13" x14ac:dyDescent="0.25">
      <c r="A1864" s="242"/>
      <c r="B1864" s="242"/>
      <c r="C1864" s="242"/>
      <c r="D1864" s="242"/>
      <c r="E1864" s="242"/>
      <c r="F1864" s="242"/>
      <c r="G1864" s="242"/>
      <c r="H1864" s="242"/>
      <c r="I1864" s="242"/>
      <c r="J1864" s="242"/>
      <c r="K1864" s="242"/>
      <c r="L1864" s="242"/>
      <c r="M1864" s="242"/>
    </row>
    <row r="1865" spans="1:13" x14ac:dyDescent="0.25">
      <c r="A1865" s="242"/>
      <c r="B1865" s="242"/>
      <c r="C1865" s="242"/>
      <c r="D1865" s="242"/>
      <c r="E1865" s="242"/>
      <c r="F1865" s="242"/>
      <c r="G1865" s="242"/>
      <c r="H1865" s="242"/>
      <c r="I1865" s="242"/>
      <c r="J1865" s="242"/>
      <c r="K1865" s="242"/>
      <c r="L1865" s="242"/>
      <c r="M1865" s="242"/>
    </row>
    <row r="1866" spans="1:13" x14ac:dyDescent="0.25">
      <c r="A1866" s="242"/>
      <c r="B1866" s="242"/>
      <c r="C1866" s="242"/>
      <c r="D1866" s="242"/>
      <c r="E1866" s="242"/>
      <c r="F1866" s="242"/>
      <c r="G1866" s="242"/>
      <c r="H1866" s="242"/>
      <c r="I1866" s="242"/>
      <c r="J1866" s="242"/>
      <c r="K1866" s="242"/>
      <c r="L1866" s="242"/>
      <c r="M1866" s="242"/>
    </row>
    <row r="1867" spans="1:13" x14ac:dyDescent="0.25">
      <c r="A1867" s="242"/>
      <c r="B1867" s="242"/>
      <c r="C1867" s="242"/>
      <c r="D1867" s="242"/>
      <c r="E1867" s="242"/>
      <c r="F1867" s="242"/>
      <c r="G1867" s="242"/>
      <c r="H1867" s="242"/>
      <c r="I1867" s="242"/>
      <c r="J1867" s="242"/>
      <c r="K1867" s="242"/>
      <c r="L1867" s="242"/>
      <c r="M1867" s="242"/>
    </row>
    <row r="1868" spans="1:13" x14ac:dyDescent="0.25">
      <c r="A1868" s="242"/>
      <c r="B1868" s="242"/>
      <c r="C1868" s="242"/>
      <c r="D1868" s="242"/>
      <c r="E1868" s="242"/>
      <c r="F1868" s="242"/>
      <c r="G1868" s="242"/>
      <c r="H1868" s="242"/>
      <c r="I1868" s="242"/>
      <c r="J1868" s="242"/>
      <c r="K1868" s="242"/>
      <c r="L1868" s="242"/>
      <c r="M1868" s="242"/>
    </row>
    <row r="1869" spans="1:13" x14ac:dyDescent="0.25">
      <c r="A1869" s="242"/>
      <c r="B1869" s="242"/>
      <c r="C1869" s="242"/>
      <c r="D1869" s="242"/>
      <c r="E1869" s="242"/>
      <c r="F1869" s="242"/>
      <c r="G1869" s="242"/>
      <c r="H1869" s="242"/>
      <c r="I1869" s="242"/>
      <c r="J1869" s="242"/>
      <c r="K1869" s="242"/>
      <c r="L1869" s="242"/>
      <c r="M1869" s="242"/>
    </row>
    <row r="1870" spans="1:13" x14ac:dyDescent="0.25">
      <c r="A1870" s="242"/>
      <c r="B1870" s="242"/>
      <c r="C1870" s="242"/>
      <c r="D1870" s="242"/>
      <c r="E1870" s="242"/>
      <c r="F1870" s="242"/>
      <c r="G1870" s="242"/>
      <c r="H1870" s="242"/>
      <c r="I1870" s="242"/>
      <c r="J1870" s="242"/>
      <c r="K1870" s="242"/>
      <c r="L1870" s="242"/>
      <c r="M1870" s="242"/>
    </row>
    <row r="1871" spans="1:13" x14ac:dyDescent="0.25">
      <c r="A1871" s="242"/>
      <c r="B1871" s="242"/>
      <c r="C1871" s="242"/>
      <c r="D1871" s="242"/>
      <c r="E1871" s="242"/>
      <c r="F1871" s="242"/>
      <c r="G1871" s="242"/>
      <c r="H1871" s="242"/>
      <c r="I1871" s="242"/>
      <c r="J1871" s="242"/>
      <c r="K1871" s="242"/>
      <c r="L1871" s="242"/>
      <c r="M1871" s="242"/>
    </row>
    <row r="1872" spans="1:13" x14ac:dyDescent="0.25">
      <c r="A1872" s="242"/>
      <c r="B1872" s="242"/>
      <c r="C1872" s="242"/>
      <c r="D1872" s="242"/>
      <c r="E1872" s="242"/>
      <c r="F1872" s="242"/>
      <c r="G1872" s="242"/>
      <c r="H1872" s="242"/>
      <c r="I1872" s="242"/>
      <c r="J1872" s="242"/>
      <c r="K1872" s="242"/>
      <c r="L1872" s="242"/>
      <c r="M1872" s="242"/>
    </row>
    <row r="1873" spans="1:13" x14ac:dyDescent="0.25">
      <c r="A1873" s="242"/>
      <c r="B1873" s="242"/>
      <c r="C1873" s="242"/>
      <c r="D1873" s="242"/>
      <c r="E1873" s="242"/>
      <c r="F1873" s="242"/>
      <c r="G1873" s="242"/>
      <c r="H1873" s="242"/>
      <c r="I1873" s="242"/>
      <c r="J1873" s="242"/>
      <c r="K1873" s="242"/>
      <c r="L1873" s="242"/>
      <c r="M1873" s="242"/>
    </row>
    <row r="1874" spans="1:13" x14ac:dyDescent="0.25">
      <c r="A1874" s="242"/>
      <c r="B1874" s="242"/>
      <c r="C1874" s="242"/>
      <c r="D1874" s="242"/>
      <c r="E1874" s="242"/>
      <c r="F1874" s="242"/>
      <c r="G1874" s="242"/>
      <c r="H1874" s="242"/>
      <c r="I1874" s="242"/>
      <c r="J1874" s="242"/>
      <c r="K1874" s="242"/>
      <c r="L1874" s="242"/>
      <c r="M1874" s="242"/>
    </row>
    <row r="1875" spans="1:13" x14ac:dyDescent="0.25">
      <c r="A1875" s="242"/>
      <c r="B1875" s="242"/>
      <c r="C1875" s="242"/>
      <c r="D1875" s="242"/>
      <c r="E1875" s="242"/>
      <c r="F1875" s="242"/>
      <c r="G1875" s="242"/>
      <c r="H1875" s="242"/>
      <c r="I1875" s="242"/>
      <c r="J1875" s="242"/>
      <c r="K1875" s="242"/>
      <c r="L1875" s="242"/>
      <c r="M1875" s="242"/>
    </row>
    <row r="1876" spans="1:13" x14ac:dyDescent="0.25">
      <c r="A1876" s="242"/>
      <c r="B1876" s="242"/>
      <c r="C1876" s="242"/>
      <c r="D1876" s="242"/>
      <c r="E1876" s="242"/>
      <c r="F1876" s="242"/>
      <c r="G1876" s="242"/>
      <c r="H1876" s="242"/>
      <c r="I1876" s="242"/>
      <c r="J1876" s="242"/>
      <c r="K1876" s="242"/>
      <c r="L1876" s="242"/>
      <c r="M1876" s="242"/>
    </row>
    <row r="1877" spans="1:13" x14ac:dyDescent="0.25">
      <c r="A1877" s="242"/>
      <c r="B1877" s="242"/>
      <c r="C1877" s="242"/>
      <c r="D1877" s="242"/>
      <c r="E1877" s="242"/>
      <c r="F1877" s="242"/>
      <c r="G1877" s="242"/>
      <c r="H1877" s="242"/>
      <c r="I1877" s="242"/>
      <c r="J1877" s="242"/>
      <c r="K1877" s="242"/>
      <c r="L1877" s="242"/>
      <c r="M1877" s="242"/>
    </row>
    <row r="1878" spans="1:13" x14ac:dyDescent="0.25">
      <c r="A1878" s="242"/>
      <c r="B1878" s="242"/>
      <c r="C1878" s="242"/>
      <c r="D1878" s="242"/>
      <c r="E1878" s="242"/>
      <c r="F1878" s="242"/>
      <c r="G1878" s="242"/>
      <c r="H1878" s="242"/>
      <c r="I1878" s="242"/>
      <c r="J1878" s="242"/>
      <c r="K1878" s="242"/>
      <c r="L1878" s="242"/>
      <c r="M1878" s="242"/>
    </row>
    <row r="1879" spans="1:13" x14ac:dyDescent="0.25">
      <c r="A1879" s="242"/>
      <c r="B1879" s="242"/>
      <c r="C1879" s="242"/>
      <c r="D1879" s="242"/>
      <c r="E1879" s="242"/>
      <c r="F1879" s="242"/>
      <c r="G1879" s="242"/>
      <c r="H1879" s="242"/>
      <c r="I1879" s="242"/>
      <c r="J1879" s="242"/>
      <c r="K1879" s="242"/>
      <c r="L1879" s="242"/>
      <c r="M1879" s="242"/>
    </row>
    <row r="1880" spans="1:13" x14ac:dyDescent="0.25">
      <c r="A1880" s="242"/>
      <c r="B1880" s="242"/>
      <c r="C1880" s="242"/>
      <c r="D1880" s="242"/>
      <c r="E1880" s="242"/>
      <c r="F1880" s="242"/>
      <c r="G1880" s="242"/>
      <c r="H1880" s="242"/>
      <c r="I1880" s="242"/>
      <c r="J1880" s="242"/>
      <c r="K1880" s="242"/>
      <c r="L1880" s="242"/>
      <c r="M1880" s="242"/>
    </row>
    <row r="1881" spans="1:13" x14ac:dyDescent="0.25">
      <c r="A1881" s="242"/>
      <c r="B1881" s="242"/>
      <c r="C1881" s="242"/>
      <c r="D1881" s="242"/>
      <c r="E1881" s="242"/>
      <c r="F1881" s="242"/>
      <c r="G1881" s="242"/>
      <c r="H1881" s="242"/>
      <c r="I1881" s="242"/>
      <c r="J1881" s="242"/>
      <c r="K1881" s="242"/>
      <c r="L1881" s="242"/>
      <c r="M1881" s="242"/>
    </row>
    <row r="1882" spans="1:13" x14ac:dyDescent="0.25">
      <c r="A1882" s="242"/>
      <c r="B1882" s="242"/>
      <c r="C1882" s="242"/>
      <c r="D1882" s="242"/>
      <c r="E1882" s="242"/>
      <c r="F1882" s="242"/>
      <c r="G1882" s="242"/>
      <c r="H1882" s="242"/>
      <c r="I1882" s="242"/>
      <c r="J1882" s="242"/>
      <c r="K1882" s="242"/>
      <c r="L1882" s="242"/>
      <c r="M1882" s="242"/>
    </row>
    <row r="1883" spans="1:13" x14ac:dyDescent="0.25">
      <c r="A1883" s="242"/>
      <c r="B1883" s="242"/>
      <c r="C1883" s="242"/>
      <c r="D1883" s="242"/>
      <c r="E1883" s="242"/>
      <c r="F1883" s="242"/>
      <c r="G1883" s="242"/>
      <c r="H1883" s="242"/>
      <c r="I1883" s="242"/>
      <c r="J1883" s="242"/>
      <c r="K1883" s="242"/>
      <c r="L1883" s="242"/>
      <c r="M1883" s="242"/>
    </row>
    <row r="1884" spans="1:13" x14ac:dyDescent="0.25">
      <c r="A1884" s="242"/>
      <c r="B1884" s="242"/>
      <c r="C1884" s="242"/>
      <c r="D1884" s="242"/>
      <c r="E1884" s="242"/>
      <c r="F1884" s="242"/>
      <c r="G1884" s="242"/>
      <c r="H1884" s="242"/>
      <c r="I1884" s="242"/>
      <c r="J1884" s="242"/>
      <c r="K1884" s="242"/>
      <c r="L1884" s="242"/>
      <c r="M1884" s="242"/>
    </row>
    <row r="1885" spans="1:13" x14ac:dyDescent="0.25">
      <c r="A1885" s="242"/>
      <c r="B1885" s="242"/>
      <c r="C1885" s="242"/>
      <c r="D1885" s="242"/>
      <c r="E1885" s="242"/>
      <c r="F1885" s="242"/>
      <c r="G1885" s="242"/>
      <c r="H1885" s="242"/>
      <c r="I1885" s="242"/>
      <c r="J1885" s="242"/>
      <c r="K1885" s="242"/>
      <c r="L1885" s="242"/>
      <c r="M1885" s="242"/>
    </row>
    <row r="1886" spans="1:13" x14ac:dyDescent="0.25">
      <c r="A1886" s="242"/>
      <c r="B1886" s="242"/>
      <c r="C1886" s="242"/>
      <c r="D1886" s="242"/>
      <c r="E1886" s="242"/>
      <c r="F1886" s="242"/>
      <c r="G1886" s="242"/>
      <c r="H1886" s="242"/>
      <c r="I1886" s="242"/>
      <c r="J1886" s="242"/>
      <c r="K1886" s="242"/>
      <c r="L1886" s="242"/>
      <c r="M1886" s="242"/>
    </row>
    <row r="1887" spans="1:13" x14ac:dyDescent="0.25">
      <c r="A1887" s="242"/>
      <c r="B1887" s="242"/>
      <c r="C1887" s="242"/>
      <c r="D1887" s="242"/>
      <c r="E1887" s="242"/>
      <c r="F1887" s="242"/>
      <c r="G1887" s="242"/>
      <c r="H1887" s="242"/>
      <c r="I1887" s="242"/>
      <c r="J1887" s="242"/>
      <c r="K1887" s="242"/>
      <c r="L1887" s="242"/>
      <c r="M1887" s="242"/>
    </row>
    <row r="1888" spans="1:13" x14ac:dyDescent="0.25">
      <c r="A1888" s="242"/>
      <c r="B1888" s="242"/>
      <c r="C1888" s="242"/>
      <c r="D1888" s="242"/>
      <c r="E1888" s="242"/>
      <c r="F1888" s="242"/>
      <c r="G1888" s="242"/>
      <c r="H1888" s="242"/>
      <c r="I1888" s="242"/>
      <c r="J1888" s="242"/>
      <c r="K1888" s="242"/>
      <c r="L1888" s="242"/>
      <c r="M1888" s="242"/>
    </row>
    <row r="1889" spans="1:13" x14ac:dyDescent="0.25">
      <c r="A1889" s="242"/>
      <c r="B1889" s="242"/>
      <c r="C1889" s="242"/>
      <c r="D1889" s="242"/>
      <c r="E1889" s="242"/>
      <c r="F1889" s="242"/>
      <c r="G1889" s="242"/>
      <c r="H1889" s="242"/>
      <c r="I1889" s="242"/>
      <c r="J1889" s="242"/>
      <c r="K1889" s="242"/>
      <c r="L1889" s="242"/>
      <c r="M1889" s="242"/>
    </row>
    <row r="1890" spans="1:13" x14ac:dyDescent="0.25">
      <c r="A1890" s="242"/>
      <c r="B1890" s="242"/>
      <c r="C1890" s="242"/>
      <c r="D1890" s="242"/>
      <c r="E1890" s="242"/>
      <c r="F1890" s="242"/>
      <c r="G1890" s="242"/>
      <c r="H1890" s="242"/>
      <c r="I1890" s="242"/>
      <c r="J1890" s="242"/>
      <c r="K1890" s="242"/>
      <c r="L1890" s="242"/>
      <c r="M1890" s="242"/>
    </row>
    <row r="1891" spans="1:13" x14ac:dyDescent="0.25">
      <c r="A1891" s="242"/>
      <c r="B1891" s="242"/>
      <c r="C1891" s="242"/>
      <c r="D1891" s="242"/>
      <c r="E1891" s="242"/>
      <c r="F1891" s="242"/>
      <c r="G1891" s="242"/>
      <c r="H1891" s="242"/>
      <c r="I1891" s="242"/>
      <c r="J1891" s="242"/>
      <c r="K1891" s="242"/>
      <c r="L1891" s="242"/>
      <c r="M1891" s="242"/>
    </row>
    <row r="1892" spans="1:13" x14ac:dyDescent="0.25">
      <c r="A1892" s="242"/>
      <c r="B1892" s="242"/>
      <c r="C1892" s="242"/>
      <c r="D1892" s="242"/>
      <c r="E1892" s="242"/>
      <c r="F1892" s="242"/>
      <c r="G1892" s="242"/>
      <c r="H1892" s="242"/>
      <c r="I1892" s="242"/>
      <c r="J1892" s="242"/>
      <c r="K1892" s="242"/>
      <c r="L1892" s="242"/>
      <c r="M1892" s="242"/>
    </row>
    <row r="1893" spans="1:13" x14ac:dyDescent="0.25">
      <c r="A1893" s="242"/>
      <c r="B1893" s="242"/>
      <c r="C1893" s="242"/>
      <c r="D1893" s="242"/>
      <c r="E1893" s="242"/>
      <c r="F1893" s="242"/>
      <c r="G1893" s="242"/>
      <c r="H1893" s="242"/>
      <c r="I1893" s="242"/>
      <c r="J1893" s="242"/>
      <c r="K1893" s="242"/>
      <c r="L1893" s="242"/>
      <c r="M1893" s="242"/>
    </row>
    <row r="1894" spans="1:13" x14ac:dyDescent="0.25">
      <c r="A1894" s="242"/>
      <c r="B1894" s="242"/>
      <c r="C1894" s="242"/>
      <c r="D1894" s="242"/>
      <c r="E1894" s="242"/>
      <c r="F1894" s="242"/>
      <c r="G1894" s="242"/>
      <c r="H1894" s="242"/>
      <c r="I1894" s="242"/>
      <c r="J1894" s="242"/>
      <c r="K1894" s="242"/>
      <c r="L1894" s="242"/>
      <c r="M1894" s="242"/>
    </row>
    <row r="1895" spans="1:13" x14ac:dyDescent="0.25">
      <c r="A1895" s="242"/>
      <c r="B1895" s="242"/>
      <c r="C1895" s="242"/>
      <c r="D1895" s="242"/>
      <c r="E1895" s="242"/>
      <c r="F1895" s="242"/>
      <c r="G1895" s="242"/>
      <c r="H1895" s="242"/>
      <c r="I1895" s="242"/>
      <c r="J1895" s="242"/>
      <c r="K1895" s="242"/>
      <c r="L1895" s="242"/>
      <c r="M1895" s="242"/>
    </row>
    <row r="1896" spans="1:13" x14ac:dyDescent="0.25">
      <c r="A1896" s="242"/>
      <c r="B1896" s="242"/>
      <c r="C1896" s="242"/>
      <c r="D1896" s="242"/>
      <c r="E1896" s="242"/>
      <c r="F1896" s="242"/>
      <c r="G1896" s="242"/>
      <c r="H1896" s="242"/>
      <c r="I1896" s="242"/>
      <c r="J1896" s="242"/>
      <c r="K1896" s="242"/>
      <c r="L1896" s="242"/>
      <c r="M1896" s="242"/>
    </row>
    <row r="1897" spans="1:13" x14ac:dyDescent="0.25">
      <c r="A1897" s="242"/>
      <c r="B1897" s="242"/>
      <c r="C1897" s="242"/>
      <c r="D1897" s="242"/>
      <c r="E1897" s="242"/>
      <c r="F1897" s="242"/>
      <c r="G1897" s="242"/>
      <c r="H1897" s="242"/>
      <c r="I1897" s="242"/>
      <c r="J1897" s="242"/>
      <c r="K1897" s="242"/>
      <c r="L1897" s="242"/>
      <c r="M1897" s="242"/>
    </row>
    <row r="1898" spans="1:13" x14ac:dyDescent="0.25">
      <c r="A1898" s="242"/>
      <c r="B1898" s="242"/>
      <c r="C1898" s="242"/>
      <c r="D1898" s="242"/>
      <c r="E1898" s="242"/>
      <c r="F1898" s="242"/>
      <c r="G1898" s="242"/>
      <c r="H1898" s="242"/>
      <c r="I1898" s="242"/>
      <c r="J1898" s="242"/>
      <c r="K1898" s="242"/>
      <c r="L1898" s="242"/>
      <c r="M1898" s="242"/>
    </row>
    <row r="1899" spans="1:13" x14ac:dyDescent="0.25">
      <c r="A1899" s="242"/>
      <c r="B1899" s="242"/>
      <c r="C1899" s="242"/>
      <c r="D1899" s="242"/>
      <c r="E1899" s="242"/>
      <c r="F1899" s="242"/>
      <c r="G1899" s="242"/>
      <c r="H1899" s="242"/>
      <c r="I1899" s="242"/>
      <c r="J1899" s="242"/>
      <c r="K1899" s="242"/>
      <c r="L1899" s="242"/>
      <c r="M1899" s="242"/>
    </row>
    <row r="1900" spans="1:13" x14ac:dyDescent="0.25">
      <c r="A1900" s="242"/>
      <c r="B1900" s="242"/>
      <c r="C1900" s="242"/>
      <c r="D1900" s="242"/>
      <c r="E1900" s="242"/>
      <c r="F1900" s="242"/>
      <c r="G1900" s="242"/>
      <c r="H1900" s="242"/>
      <c r="I1900" s="242"/>
      <c r="J1900" s="242"/>
      <c r="K1900" s="242"/>
      <c r="L1900" s="242"/>
      <c r="M1900" s="242"/>
    </row>
    <row r="1901" spans="1:13" x14ac:dyDescent="0.25">
      <c r="A1901" s="242"/>
      <c r="B1901" s="242"/>
      <c r="C1901" s="242"/>
      <c r="D1901" s="242"/>
      <c r="E1901" s="242"/>
      <c r="F1901" s="242"/>
      <c r="G1901" s="242"/>
      <c r="H1901" s="242"/>
      <c r="I1901" s="242"/>
      <c r="J1901" s="242"/>
      <c r="K1901" s="242"/>
      <c r="L1901" s="242"/>
      <c r="M1901" s="242"/>
    </row>
    <row r="1902" spans="1:13" x14ac:dyDescent="0.25">
      <c r="A1902" s="242"/>
      <c r="B1902" s="242"/>
      <c r="C1902" s="242"/>
      <c r="D1902" s="242"/>
      <c r="E1902" s="242"/>
      <c r="F1902" s="242"/>
      <c r="G1902" s="242"/>
      <c r="H1902" s="242"/>
      <c r="I1902" s="242"/>
      <c r="J1902" s="242"/>
      <c r="K1902" s="242"/>
      <c r="L1902" s="242"/>
      <c r="M1902" s="242"/>
    </row>
    <row r="1903" spans="1:13" x14ac:dyDescent="0.25">
      <c r="A1903" s="242"/>
      <c r="B1903" s="242"/>
      <c r="C1903" s="242"/>
      <c r="D1903" s="242"/>
      <c r="E1903" s="242"/>
      <c r="F1903" s="242"/>
      <c r="G1903" s="242"/>
      <c r="H1903" s="242"/>
      <c r="I1903" s="242"/>
      <c r="J1903" s="242"/>
      <c r="K1903" s="242"/>
      <c r="L1903" s="242"/>
      <c r="M1903" s="242"/>
    </row>
    <row r="1904" spans="1:13" x14ac:dyDescent="0.25">
      <c r="A1904" s="242"/>
      <c r="B1904" s="242"/>
      <c r="C1904" s="242"/>
      <c r="D1904" s="242"/>
      <c r="E1904" s="242"/>
      <c r="F1904" s="242"/>
      <c r="G1904" s="242"/>
      <c r="H1904" s="242"/>
      <c r="I1904" s="242"/>
      <c r="J1904" s="242"/>
      <c r="K1904" s="242"/>
      <c r="L1904" s="242"/>
      <c r="M1904" s="242"/>
    </row>
    <row r="1905" spans="1:13" x14ac:dyDescent="0.25">
      <c r="A1905" s="242"/>
      <c r="B1905" s="242"/>
      <c r="C1905" s="242"/>
      <c r="D1905" s="242"/>
      <c r="E1905" s="242"/>
      <c r="F1905" s="242"/>
      <c r="G1905" s="242"/>
      <c r="H1905" s="242"/>
      <c r="I1905" s="242"/>
      <c r="J1905" s="242"/>
      <c r="K1905" s="242"/>
      <c r="L1905" s="242"/>
      <c r="M1905" s="242"/>
    </row>
    <row r="1906" spans="1:13" x14ac:dyDescent="0.25">
      <c r="A1906" s="242"/>
      <c r="B1906" s="242"/>
      <c r="C1906" s="242"/>
      <c r="D1906" s="242"/>
      <c r="E1906" s="242"/>
      <c r="F1906" s="242"/>
      <c r="G1906" s="242"/>
      <c r="H1906" s="242"/>
      <c r="I1906" s="242"/>
      <c r="J1906" s="242"/>
      <c r="K1906" s="242"/>
      <c r="L1906" s="242"/>
      <c r="M1906" s="242"/>
    </row>
    <row r="1907" spans="1:13" x14ac:dyDescent="0.25">
      <c r="A1907" s="242"/>
      <c r="B1907" s="242"/>
      <c r="C1907" s="242"/>
      <c r="D1907" s="242"/>
      <c r="E1907" s="242"/>
      <c r="F1907" s="242"/>
      <c r="G1907" s="242"/>
      <c r="H1907" s="242"/>
      <c r="I1907" s="242"/>
      <c r="J1907" s="242"/>
      <c r="K1907" s="242"/>
      <c r="L1907" s="242"/>
      <c r="M1907" s="242"/>
    </row>
    <row r="1908" spans="1:13" x14ac:dyDescent="0.25">
      <c r="A1908" s="242"/>
      <c r="B1908" s="242"/>
      <c r="C1908" s="242"/>
      <c r="D1908" s="242"/>
      <c r="E1908" s="242"/>
      <c r="F1908" s="242"/>
      <c r="G1908" s="242"/>
      <c r="H1908" s="242"/>
      <c r="I1908" s="242"/>
      <c r="J1908" s="242"/>
      <c r="K1908" s="242"/>
      <c r="L1908" s="242"/>
      <c r="M1908" s="242"/>
    </row>
    <row r="1909" spans="1:13" x14ac:dyDescent="0.25">
      <c r="A1909" s="242"/>
      <c r="B1909" s="242"/>
      <c r="C1909" s="242"/>
      <c r="D1909" s="242"/>
      <c r="E1909" s="242"/>
      <c r="F1909" s="242"/>
      <c r="G1909" s="242"/>
      <c r="H1909" s="242"/>
      <c r="I1909" s="242"/>
      <c r="J1909" s="242"/>
      <c r="K1909" s="242"/>
      <c r="L1909" s="242"/>
      <c r="M1909" s="242"/>
    </row>
    <row r="1910" spans="1:13" x14ac:dyDescent="0.25">
      <c r="A1910" s="242"/>
      <c r="B1910" s="242"/>
      <c r="C1910" s="242"/>
      <c r="D1910" s="242"/>
      <c r="E1910" s="242"/>
      <c r="F1910" s="242"/>
      <c r="G1910" s="242"/>
      <c r="H1910" s="242"/>
      <c r="I1910" s="242"/>
      <c r="J1910" s="242"/>
      <c r="K1910" s="242"/>
      <c r="L1910" s="242"/>
      <c r="M1910" s="242"/>
    </row>
    <row r="1911" spans="1:13" x14ac:dyDescent="0.25">
      <c r="A1911" s="242"/>
      <c r="B1911" s="242"/>
      <c r="C1911" s="242"/>
      <c r="D1911" s="242"/>
      <c r="E1911" s="242"/>
      <c r="F1911" s="242"/>
      <c r="G1911" s="242"/>
      <c r="H1911" s="242"/>
      <c r="I1911" s="242"/>
      <c r="J1911" s="242"/>
      <c r="K1911" s="242"/>
      <c r="L1911" s="242"/>
      <c r="M1911" s="242"/>
    </row>
    <row r="1912" spans="1:13" x14ac:dyDescent="0.25">
      <c r="A1912" s="242"/>
      <c r="B1912" s="242"/>
      <c r="C1912" s="242"/>
      <c r="D1912" s="242"/>
      <c r="E1912" s="242"/>
      <c r="F1912" s="242"/>
      <c r="G1912" s="242"/>
      <c r="H1912" s="242"/>
      <c r="I1912" s="242"/>
      <c r="J1912" s="242"/>
      <c r="K1912" s="242"/>
      <c r="L1912" s="242"/>
      <c r="M1912" s="242"/>
    </row>
    <row r="1913" spans="1:13" x14ac:dyDescent="0.25">
      <c r="A1913" s="242"/>
      <c r="B1913" s="242"/>
      <c r="C1913" s="242"/>
      <c r="D1913" s="242"/>
      <c r="E1913" s="242"/>
      <c r="F1913" s="242"/>
      <c r="G1913" s="242"/>
      <c r="H1913" s="242"/>
      <c r="I1913" s="242"/>
      <c r="J1913" s="242"/>
      <c r="K1913" s="242"/>
      <c r="L1913" s="242"/>
      <c r="M1913" s="242"/>
    </row>
    <row r="1914" spans="1:13" x14ac:dyDescent="0.25">
      <c r="A1914" s="242"/>
      <c r="B1914" s="242"/>
      <c r="C1914" s="242"/>
      <c r="D1914" s="242"/>
      <c r="E1914" s="242"/>
      <c r="F1914" s="242"/>
      <c r="G1914" s="242"/>
      <c r="H1914" s="242"/>
      <c r="I1914" s="242"/>
      <c r="J1914" s="242"/>
      <c r="K1914" s="242"/>
      <c r="L1914" s="242"/>
      <c r="M1914" s="242"/>
    </row>
    <row r="1915" spans="1:13" x14ac:dyDescent="0.25">
      <c r="A1915" s="242"/>
      <c r="B1915" s="242"/>
      <c r="C1915" s="242"/>
      <c r="D1915" s="242"/>
      <c r="E1915" s="242"/>
      <c r="F1915" s="242"/>
      <c r="G1915" s="242"/>
      <c r="H1915" s="242"/>
      <c r="I1915" s="242"/>
      <c r="J1915" s="242"/>
      <c r="K1915" s="242"/>
      <c r="L1915" s="242"/>
      <c r="M1915" s="242"/>
    </row>
    <row r="1916" spans="1:13" x14ac:dyDescent="0.25">
      <c r="A1916" s="242"/>
      <c r="B1916" s="242"/>
      <c r="C1916" s="242"/>
      <c r="D1916" s="242"/>
      <c r="E1916" s="242"/>
      <c r="F1916" s="242"/>
      <c r="G1916" s="242"/>
      <c r="H1916" s="242"/>
      <c r="I1916" s="242"/>
      <c r="J1916" s="242"/>
      <c r="K1916" s="242"/>
      <c r="L1916" s="242"/>
      <c r="M1916" s="242"/>
    </row>
    <row r="1917" spans="1:13" x14ac:dyDescent="0.25">
      <c r="A1917" s="242"/>
      <c r="B1917" s="242"/>
      <c r="C1917" s="242"/>
      <c r="D1917" s="242"/>
      <c r="E1917" s="242"/>
      <c r="F1917" s="242"/>
      <c r="G1917" s="242"/>
      <c r="H1917" s="242"/>
      <c r="I1917" s="242"/>
      <c r="J1917" s="242"/>
      <c r="K1917" s="242"/>
      <c r="L1917" s="242"/>
      <c r="M1917" s="242"/>
    </row>
    <row r="1918" spans="1:13" x14ac:dyDescent="0.25">
      <c r="A1918" s="242"/>
      <c r="B1918" s="242"/>
      <c r="C1918" s="242"/>
      <c r="D1918" s="242"/>
      <c r="E1918" s="242"/>
      <c r="F1918" s="242"/>
      <c r="G1918" s="242"/>
      <c r="H1918" s="242"/>
      <c r="I1918" s="242"/>
      <c r="J1918" s="242"/>
      <c r="K1918" s="242"/>
      <c r="L1918" s="242"/>
      <c r="M1918" s="242"/>
    </row>
    <row r="1919" spans="1:13" x14ac:dyDescent="0.25">
      <c r="A1919" s="242"/>
      <c r="B1919" s="242"/>
      <c r="C1919" s="242"/>
      <c r="D1919" s="242"/>
      <c r="E1919" s="242"/>
      <c r="F1919" s="242"/>
      <c r="G1919" s="242"/>
      <c r="H1919" s="242"/>
      <c r="I1919" s="242"/>
      <c r="J1919" s="242"/>
      <c r="K1919" s="242"/>
      <c r="L1919" s="242"/>
      <c r="M1919" s="242"/>
    </row>
    <row r="1920" spans="1:13" x14ac:dyDescent="0.25">
      <c r="A1920" s="242"/>
      <c r="B1920" s="242"/>
      <c r="C1920" s="242"/>
      <c r="D1920" s="242"/>
      <c r="E1920" s="242"/>
      <c r="F1920" s="242"/>
      <c r="G1920" s="242"/>
      <c r="H1920" s="242"/>
      <c r="I1920" s="242"/>
      <c r="J1920" s="242"/>
      <c r="K1920" s="242"/>
      <c r="L1920" s="242"/>
      <c r="M1920" s="242"/>
    </row>
    <row r="1921" spans="1:13" x14ac:dyDescent="0.25">
      <c r="A1921" s="242"/>
      <c r="B1921" s="242"/>
      <c r="C1921" s="242"/>
      <c r="D1921" s="242"/>
      <c r="E1921" s="242"/>
      <c r="F1921" s="242"/>
      <c r="G1921" s="242"/>
      <c r="H1921" s="242"/>
      <c r="I1921" s="242"/>
      <c r="J1921" s="242"/>
      <c r="K1921" s="242"/>
      <c r="L1921" s="242"/>
      <c r="M1921" s="242"/>
    </row>
    <row r="1922" spans="1:13" x14ac:dyDescent="0.25">
      <c r="A1922" s="242"/>
      <c r="B1922" s="242"/>
      <c r="C1922" s="242"/>
      <c r="D1922" s="242"/>
      <c r="E1922" s="242"/>
      <c r="F1922" s="242"/>
      <c r="G1922" s="242"/>
      <c r="H1922" s="242"/>
      <c r="I1922" s="242"/>
      <c r="J1922" s="242"/>
      <c r="K1922" s="242"/>
      <c r="L1922" s="242"/>
      <c r="M1922" s="242"/>
    </row>
    <row r="1923" spans="1:13" x14ac:dyDescent="0.25">
      <c r="A1923" s="242"/>
      <c r="B1923" s="242"/>
      <c r="C1923" s="242"/>
      <c r="D1923" s="242"/>
      <c r="E1923" s="242"/>
      <c r="F1923" s="242"/>
      <c r="G1923" s="242"/>
      <c r="H1923" s="242"/>
      <c r="I1923" s="242"/>
      <c r="J1923" s="242"/>
      <c r="K1923" s="242"/>
      <c r="L1923" s="242"/>
      <c r="M1923" s="242"/>
    </row>
    <row r="1924" spans="1:13" x14ac:dyDescent="0.25">
      <c r="A1924" s="242"/>
      <c r="B1924" s="242"/>
      <c r="C1924" s="242"/>
      <c r="D1924" s="242"/>
      <c r="E1924" s="242"/>
      <c r="F1924" s="242"/>
      <c r="G1924" s="242"/>
      <c r="H1924" s="242"/>
      <c r="I1924" s="242"/>
      <c r="J1924" s="242"/>
      <c r="K1924" s="242"/>
      <c r="L1924" s="242"/>
      <c r="M1924" s="242"/>
    </row>
    <row r="1925" spans="1:13" x14ac:dyDescent="0.25">
      <c r="A1925" s="242"/>
      <c r="B1925" s="242"/>
      <c r="C1925" s="242"/>
      <c r="D1925" s="242"/>
      <c r="E1925" s="242"/>
      <c r="F1925" s="242"/>
      <c r="G1925" s="242"/>
      <c r="H1925" s="242"/>
      <c r="I1925" s="242"/>
      <c r="J1925" s="242"/>
      <c r="K1925" s="242"/>
      <c r="L1925" s="242"/>
      <c r="M1925" s="242"/>
    </row>
    <row r="1926" spans="1:13" x14ac:dyDescent="0.25">
      <c r="A1926" s="242"/>
      <c r="B1926" s="242"/>
      <c r="C1926" s="242"/>
      <c r="D1926" s="242"/>
      <c r="E1926" s="242"/>
      <c r="F1926" s="242"/>
      <c r="G1926" s="242"/>
      <c r="H1926" s="242"/>
      <c r="I1926" s="242"/>
      <c r="J1926" s="242"/>
      <c r="K1926" s="242"/>
      <c r="L1926" s="242"/>
      <c r="M1926" s="242"/>
    </row>
    <row r="1927" spans="1:13" x14ac:dyDescent="0.25">
      <c r="A1927" s="242"/>
      <c r="B1927" s="242"/>
      <c r="C1927" s="242"/>
      <c r="D1927" s="242"/>
      <c r="E1927" s="242"/>
      <c r="F1927" s="242"/>
      <c r="G1927" s="242"/>
      <c r="H1927" s="242"/>
      <c r="I1927" s="242"/>
      <c r="J1927" s="242"/>
      <c r="K1927" s="242"/>
      <c r="L1927" s="242"/>
      <c r="M1927" s="242"/>
    </row>
    <row r="1928" spans="1:13" x14ac:dyDescent="0.25">
      <c r="A1928" s="242"/>
      <c r="B1928" s="242"/>
      <c r="C1928" s="242"/>
      <c r="D1928" s="242"/>
      <c r="E1928" s="242"/>
      <c r="F1928" s="242"/>
      <c r="G1928" s="242"/>
      <c r="H1928" s="242"/>
      <c r="I1928" s="242"/>
      <c r="J1928" s="242"/>
      <c r="K1928" s="242"/>
      <c r="L1928" s="242"/>
      <c r="M1928" s="242"/>
    </row>
    <row r="1929" spans="1:13" x14ac:dyDescent="0.25">
      <c r="A1929" s="242"/>
      <c r="B1929" s="242"/>
      <c r="C1929" s="242"/>
      <c r="D1929" s="242"/>
      <c r="E1929" s="242"/>
      <c r="F1929" s="242"/>
      <c r="G1929" s="242"/>
      <c r="H1929" s="242"/>
      <c r="I1929" s="242"/>
      <c r="J1929" s="242"/>
      <c r="K1929" s="242"/>
      <c r="L1929" s="242"/>
      <c r="M1929" s="242"/>
    </row>
    <row r="1930" spans="1:13" x14ac:dyDescent="0.25">
      <c r="A1930" s="242"/>
      <c r="B1930" s="242"/>
      <c r="C1930" s="242"/>
      <c r="D1930" s="242"/>
      <c r="E1930" s="242"/>
      <c r="F1930" s="242"/>
      <c r="G1930" s="242"/>
      <c r="H1930" s="242"/>
      <c r="I1930" s="242"/>
      <c r="J1930" s="242"/>
      <c r="K1930" s="242"/>
      <c r="L1930" s="242"/>
      <c r="M1930" s="242"/>
    </row>
    <row r="1931" spans="1:13" x14ac:dyDescent="0.25">
      <c r="A1931" s="242"/>
      <c r="B1931" s="242"/>
      <c r="C1931" s="242"/>
      <c r="D1931" s="242"/>
      <c r="E1931" s="242"/>
      <c r="F1931" s="242"/>
      <c r="G1931" s="242"/>
      <c r="H1931" s="242"/>
      <c r="I1931" s="242"/>
      <c r="J1931" s="242"/>
      <c r="K1931" s="242"/>
      <c r="L1931" s="242"/>
      <c r="M1931" s="242"/>
    </row>
    <row r="1932" spans="1:13" x14ac:dyDescent="0.25">
      <c r="A1932" s="242"/>
      <c r="B1932" s="242"/>
      <c r="C1932" s="242"/>
      <c r="D1932" s="242"/>
      <c r="E1932" s="242"/>
      <c r="F1932" s="242"/>
      <c r="G1932" s="242"/>
      <c r="H1932" s="242"/>
      <c r="I1932" s="242"/>
      <c r="J1932" s="242"/>
      <c r="K1932" s="242"/>
      <c r="L1932" s="242"/>
      <c r="M1932" s="242"/>
    </row>
    <row r="1933" spans="1:13" x14ac:dyDescent="0.25">
      <c r="A1933" s="242"/>
      <c r="B1933" s="242"/>
      <c r="C1933" s="242"/>
      <c r="D1933" s="242"/>
      <c r="E1933" s="242"/>
      <c r="F1933" s="242"/>
      <c r="G1933" s="242"/>
      <c r="H1933" s="242"/>
      <c r="I1933" s="242"/>
      <c r="J1933" s="242"/>
      <c r="K1933" s="242"/>
      <c r="L1933" s="242"/>
      <c r="M1933" s="242"/>
    </row>
    <row r="1934" spans="1:13" x14ac:dyDescent="0.25">
      <c r="A1934" s="242"/>
      <c r="B1934" s="242"/>
      <c r="C1934" s="242"/>
      <c r="D1934" s="242"/>
      <c r="E1934" s="242"/>
      <c r="F1934" s="242"/>
      <c r="G1934" s="242"/>
      <c r="H1934" s="242"/>
      <c r="I1934" s="242"/>
      <c r="J1934" s="242"/>
      <c r="K1934" s="242"/>
      <c r="L1934" s="242"/>
      <c r="M1934" s="242"/>
    </row>
    <row r="1935" spans="1:13" x14ac:dyDescent="0.25">
      <c r="A1935" s="242"/>
      <c r="B1935" s="242"/>
      <c r="C1935" s="242"/>
      <c r="D1935" s="242"/>
      <c r="E1935" s="242"/>
      <c r="F1935" s="242"/>
      <c r="G1935" s="242"/>
      <c r="H1935" s="242"/>
      <c r="I1935" s="242"/>
      <c r="J1935" s="242"/>
      <c r="K1935" s="242"/>
      <c r="L1935" s="242"/>
      <c r="M1935" s="242"/>
    </row>
    <row r="1936" spans="1:13" x14ac:dyDescent="0.25">
      <c r="A1936" s="242"/>
      <c r="B1936" s="242"/>
      <c r="C1936" s="242"/>
      <c r="D1936" s="242"/>
      <c r="E1936" s="242"/>
      <c r="F1936" s="242"/>
      <c r="G1936" s="242"/>
      <c r="H1936" s="242"/>
      <c r="I1936" s="242"/>
      <c r="J1936" s="242"/>
      <c r="K1936" s="242"/>
      <c r="L1936" s="242"/>
      <c r="M1936" s="242"/>
    </row>
    <row r="1937" spans="1:13" x14ac:dyDescent="0.25">
      <c r="A1937" s="242"/>
      <c r="B1937" s="242"/>
      <c r="C1937" s="242"/>
      <c r="D1937" s="242"/>
      <c r="E1937" s="242"/>
      <c r="F1937" s="242"/>
      <c r="G1937" s="242"/>
      <c r="H1937" s="242"/>
      <c r="I1937" s="242"/>
      <c r="J1937" s="242"/>
      <c r="K1937" s="242"/>
      <c r="L1937" s="242"/>
      <c r="M1937" s="242"/>
    </row>
    <row r="1938" spans="1:13" x14ac:dyDescent="0.25">
      <c r="A1938" s="242"/>
      <c r="B1938" s="242"/>
      <c r="C1938" s="242"/>
      <c r="D1938" s="242"/>
      <c r="E1938" s="242"/>
      <c r="F1938" s="242"/>
      <c r="G1938" s="242"/>
      <c r="H1938" s="242"/>
      <c r="I1938" s="242"/>
      <c r="J1938" s="242"/>
      <c r="K1938" s="242"/>
      <c r="L1938" s="242"/>
      <c r="M1938" s="242"/>
    </row>
    <row r="1939" spans="1:13" x14ac:dyDescent="0.25">
      <c r="A1939" s="242"/>
      <c r="B1939" s="242"/>
      <c r="C1939" s="242"/>
      <c r="D1939" s="242"/>
      <c r="E1939" s="242"/>
      <c r="F1939" s="242"/>
      <c r="G1939" s="242"/>
      <c r="H1939" s="242"/>
      <c r="I1939" s="242"/>
      <c r="J1939" s="242"/>
      <c r="K1939" s="242"/>
      <c r="L1939" s="242"/>
      <c r="M1939" s="242"/>
    </row>
    <row r="1940" spans="1:13" x14ac:dyDescent="0.25">
      <c r="A1940" s="242"/>
      <c r="B1940" s="242"/>
      <c r="C1940" s="242"/>
      <c r="D1940" s="242"/>
      <c r="E1940" s="242"/>
      <c r="F1940" s="242"/>
      <c r="G1940" s="242"/>
      <c r="H1940" s="242"/>
      <c r="I1940" s="242"/>
      <c r="J1940" s="242"/>
      <c r="K1940" s="242"/>
      <c r="L1940" s="242"/>
      <c r="M1940" s="242"/>
    </row>
    <row r="1941" spans="1:13" x14ac:dyDescent="0.25">
      <c r="A1941" s="242"/>
      <c r="B1941" s="242"/>
      <c r="C1941" s="242"/>
      <c r="D1941" s="242"/>
      <c r="E1941" s="242"/>
      <c r="F1941" s="242"/>
      <c r="G1941" s="242"/>
      <c r="H1941" s="242"/>
      <c r="I1941" s="242"/>
      <c r="J1941" s="242"/>
      <c r="K1941" s="242"/>
      <c r="L1941" s="242"/>
      <c r="M1941" s="242"/>
    </row>
    <row r="1942" spans="1:13" x14ac:dyDescent="0.25">
      <c r="A1942" s="242"/>
      <c r="B1942" s="242"/>
      <c r="C1942" s="242"/>
      <c r="D1942" s="242"/>
      <c r="E1942" s="242"/>
      <c r="F1942" s="242"/>
      <c r="G1942" s="242"/>
      <c r="H1942" s="242"/>
      <c r="I1942" s="242"/>
      <c r="J1942" s="242"/>
      <c r="K1942" s="242"/>
      <c r="L1942" s="242"/>
      <c r="M1942" s="242"/>
    </row>
    <row r="1943" spans="1:13" x14ac:dyDescent="0.25">
      <c r="A1943" s="242"/>
      <c r="B1943" s="242"/>
      <c r="C1943" s="242"/>
      <c r="D1943" s="242"/>
      <c r="E1943" s="242"/>
      <c r="F1943" s="242"/>
      <c r="G1943" s="242"/>
      <c r="H1943" s="242"/>
      <c r="I1943" s="242"/>
      <c r="J1943" s="242"/>
      <c r="K1943" s="242"/>
      <c r="L1943" s="242"/>
      <c r="M1943" s="242"/>
    </row>
    <row r="1944" spans="1:13" x14ac:dyDescent="0.25">
      <c r="A1944" s="242"/>
      <c r="B1944" s="242"/>
      <c r="C1944" s="242"/>
      <c r="D1944" s="242"/>
      <c r="E1944" s="242"/>
      <c r="F1944" s="242"/>
      <c r="G1944" s="242"/>
      <c r="H1944" s="242"/>
      <c r="I1944" s="242"/>
      <c r="J1944" s="242"/>
      <c r="K1944" s="242"/>
      <c r="L1944" s="242"/>
      <c r="M1944" s="242"/>
    </row>
    <row r="1945" spans="1:13" x14ac:dyDescent="0.25">
      <c r="A1945" s="242"/>
      <c r="B1945" s="242"/>
      <c r="C1945" s="242"/>
      <c r="D1945" s="242"/>
      <c r="E1945" s="242"/>
      <c r="F1945" s="242"/>
      <c r="G1945" s="242"/>
      <c r="H1945" s="242"/>
      <c r="I1945" s="242"/>
      <c r="J1945" s="242"/>
      <c r="K1945" s="242"/>
      <c r="L1945" s="242"/>
      <c r="M1945" s="242"/>
    </row>
    <row r="1946" spans="1:13" x14ac:dyDescent="0.25">
      <c r="A1946" s="242"/>
      <c r="B1946" s="242"/>
      <c r="C1946" s="242"/>
      <c r="D1946" s="242"/>
      <c r="E1946" s="242"/>
      <c r="F1946" s="242"/>
      <c r="G1946" s="242"/>
      <c r="H1946" s="242"/>
      <c r="I1946" s="242"/>
      <c r="J1946" s="242"/>
      <c r="K1946" s="242"/>
      <c r="L1946" s="242"/>
      <c r="M1946" s="242"/>
    </row>
    <row r="1947" spans="1:13" x14ac:dyDescent="0.25">
      <c r="A1947" s="242"/>
      <c r="B1947" s="242"/>
      <c r="C1947" s="242"/>
      <c r="D1947" s="242"/>
      <c r="E1947" s="242"/>
      <c r="F1947" s="242"/>
      <c r="G1947" s="242"/>
      <c r="H1947" s="242"/>
      <c r="I1947" s="242"/>
      <c r="J1947" s="242"/>
      <c r="K1947" s="242"/>
      <c r="L1947" s="242"/>
      <c r="M1947" s="242"/>
    </row>
    <row r="1948" spans="1:13" x14ac:dyDescent="0.25">
      <c r="A1948" s="242"/>
      <c r="B1948" s="242"/>
      <c r="C1948" s="242"/>
      <c r="D1948" s="242"/>
      <c r="E1948" s="242"/>
      <c r="F1948" s="242"/>
      <c r="G1948" s="242"/>
      <c r="H1948" s="242"/>
      <c r="I1948" s="242"/>
      <c r="J1948" s="242"/>
      <c r="K1948" s="242"/>
      <c r="L1948" s="242"/>
      <c r="M1948" s="242"/>
    </row>
    <row r="1949" spans="1:13" x14ac:dyDescent="0.25">
      <c r="A1949" s="242"/>
      <c r="B1949" s="242"/>
      <c r="C1949" s="242"/>
      <c r="D1949" s="242"/>
      <c r="E1949" s="242"/>
      <c r="F1949" s="242"/>
      <c r="G1949" s="242"/>
      <c r="H1949" s="242"/>
      <c r="I1949" s="242"/>
      <c r="J1949" s="242"/>
      <c r="K1949" s="242"/>
      <c r="L1949" s="242"/>
      <c r="M1949" s="242"/>
    </row>
    <row r="1950" spans="1:13" x14ac:dyDescent="0.25">
      <c r="A1950" s="242"/>
      <c r="B1950" s="242"/>
      <c r="C1950" s="242"/>
      <c r="D1950" s="242"/>
      <c r="E1950" s="242"/>
      <c r="F1950" s="242"/>
      <c r="G1950" s="242"/>
      <c r="H1950" s="242"/>
      <c r="I1950" s="242"/>
      <c r="J1950" s="242"/>
      <c r="K1950" s="242"/>
      <c r="L1950" s="242"/>
      <c r="M1950" s="242"/>
    </row>
    <row r="1951" spans="1:13" x14ac:dyDescent="0.25">
      <c r="A1951" s="242"/>
      <c r="B1951" s="242"/>
      <c r="C1951" s="242"/>
      <c r="D1951" s="242"/>
      <c r="E1951" s="242"/>
      <c r="F1951" s="242"/>
      <c r="G1951" s="242"/>
      <c r="H1951" s="242"/>
      <c r="I1951" s="242"/>
      <c r="J1951" s="242"/>
      <c r="K1951" s="242"/>
      <c r="L1951" s="242"/>
      <c r="M1951" s="242"/>
    </row>
    <row r="1952" spans="1:13" x14ac:dyDescent="0.25">
      <c r="A1952" s="242"/>
      <c r="B1952" s="242"/>
      <c r="C1952" s="242"/>
      <c r="D1952" s="242"/>
      <c r="E1952" s="242"/>
      <c r="F1952" s="242"/>
      <c r="G1952" s="242"/>
      <c r="H1952" s="242"/>
      <c r="I1952" s="242"/>
      <c r="J1952" s="242"/>
      <c r="K1952" s="242"/>
      <c r="L1952" s="242"/>
      <c r="M1952" s="242"/>
    </row>
    <row r="1953" spans="1:13" x14ac:dyDescent="0.25">
      <c r="A1953" s="242"/>
      <c r="B1953" s="242"/>
      <c r="C1953" s="242"/>
      <c r="D1953" s="242"/>
      <c r="E1953" s="242"/>
      <c r="F1953" s="242"/>
      <c r="G1953" s="242"/>
      <c r="H1953" s="242"/>
      <c r="I1953" s="242"/>
      <c r="J1953" s="242"/>
      <c r="K1953" s="242"/>
      <c r="L1953" s="242"/>
      <c r="M1953" s="242"/>
    </row>
    <row r="1954" spans="1:13" x14ac:dyDescent="0.25">
      <c r="A1954" s="242"/>
      <c r="B1954" s="242"/>
      <c r="C1954" s="242"/>
      <c r="D1954" s="242"/>
      <c r="E1954" s="242"/>
      <c r="F1954" s="242"/>
      <c r="G1954" s="242"/>
      <c r="H1954" s="242"/>
      <c r="I1954" s="242"/>
      <c r="J1954" s="242"/>
      <c r="K1954" s="242"/>
      <c r="L1954" s="242"/>
      <c r="M1954" s="242"/>
    </row>
    <row r="1955" spans="1:13" x14ac:dyDescent="0.25">
      <c r="A1955" s="242"/>
      <c r="B1955" s="242"/>
      <c r="C1955" s="242"/>
      <c r="D1955" s="242"/>
      <c r="E1955" s="242"/>
      <c r="F1955" s="242"/>
      <c r="G1955" s="242"/>
      <c r="H1955" s="242"/>
      <c r="I1955" s="242"/>
      <c r="J1955" s="242"/>
      <c r="K1955" s="242"/>
      <c r="L1955" s="242"/>
      <c r="M1955" s="242"/>
    </row>
    <row r="1956" spans="1:13" x14ac:dyDescent="0.25">
      <c r="A1956" s="242"/>
      <c r="B1956" s="242"/>
      <c r="C1956" s="242"/>
      <c r="D1956" s="242"/>
      <c r="E1956" s="242"/>
      <c r="F1956" s="242"/>
      <c r="G1956" s="242"/>
      <c r="H1956" s="242"/>
      <c r="I1956" s="242"/>
      <c r="J1956" s="242"/>
      <c r="K1956" s="242"/>
      <c r="L1956" s="242"/>
      <c r="M1956" s="242"/>
    </row>
    <row r="1957" spans="1:13" x14ac:dyDescent="0.25">
      <c r="A1957" s="242"/>
      <c r="B1957" s="242"/>
      <c r="C1957" s="242"/>
      <c r="D1957" s="242"/>
      <c r="E1957" s="242"/>
      <c r="F1957" s="242"/>
      <c r="G1957" s="242"/>
      <c r="H1957" s="242"/>
      <c r="I1957" s="242"/>
      <c r="J1957" s="242"/>
      <c r="K1957" s="242"/>
      <c r="L1957" s="242"/>
      <c r="M1957" s="242"/>
    </row>
    <row r="1958" spans="1:13" x14ac:dyDescent="0.25">
      <c r="A1958" s="242"/>
      <c r="B1958" s="242"/>
      <c r="C1958" s="242"/>
      <c r="D1958" s="242"/>
      <c r="E1958" s="242"/>
      <c r="F1958" s="242"/>
      <c r="G1958" s="242"/>
      <c r="H1958" s="242"/>
      <c r="I1958" s="242"/>
      <c r="J1958" s="242"/>
      <c r="K1958" s="242"/>
      <c r="L1958" s="242"/>
      <c r="M1958" s="242"/>
    </row>
    <row r="1959" spans="1:13" x14ac:dyDescent="0.25">
      <c r="A1959" s="242"/>
      <c r="B1959" s="242"/>
      <c r="C1959" s="242"/>
      <c r="D1959" s="242"/>
      <c r="E1959" s="242"/>
      <c r="F1959" s="242"/>
      <c r="G1959" s="242"/>
      <c r="H1959" s="242"/>
      <c r="I1959" s="242"/>
      <c r="J1959" s="242"/>
      <c r="K1959" s="242"/>
      <c r="L1959" s="242"/>
      <c r="M1959" s="242"/>
    </row>
    <row r="1960" spans="1:13" x14ac:dyDescent="0.25">
      <c r="A1960" s="242"/>
      <c r="B1960" s="242"/>
      <c r="C1960" s="242"/>
      <c r="D1960" s="242"/>
      <c r="E1960" s="242"/>
      <c r="F1960" s="242"/>
      <c r="G1960" s="242"/>
      <c r="H1960" s="242"/>
      <c r="I1960" s="242"/>
      <c r="J1960" s="242"/>
      <c r="K1960" s="242"/>
      <c r="L1960" s="242"/>
      <c r="M1960" s="242"/>
    </row>
    <row r="1961" spans="1:13" x14ac:dyDescent="0.25">
      <c r="A1961" s="242"/>
      <c r="B1961" s="242"/>
      <c r="C1961" s="242"/>
      <c r="D1961" s="242"/>
      <c r="E1961" s="242"/>
      <c r="F1961" s="242"/>
      <c r="G1961" s="242"/>
      <c r="H1961" s="242"/>
      <c r="I1961" s="242"/>
      <c r="J1961" s="242"/>
      <c r="K1961" s="242"/>
      <c r="L1961" s="242"/>
      <c r="M1961" s="242"/>
    </row>
    <row r="1962" spans="1:13" x14ac:dyDescent="0.25">
      <c r="A1962" s="242"/>
      <c r="B1962" s="242"/>
      <c r="C1962" s="242"/>
      <c r="D1962" s="242"/>
      <c r="E1962" s="242"/>
      <c r="F1962" s="242"/>
      <c r="G1962" s="242"/>
      <c r="H1962" s="242"/>
      <c r="I1962" s="242"/>
      <c r="J1962" s="242"/>
      <c r="K1962" s="242"/>
      <c r="L1962" s="242"/>
      <c r="M1962" s="242"/>
    </row>
    <row r="1963" spans="1:13" x14ac:dyDescent="0.25">
      <c r="A1963" s="242"/>
      <c r="B1963" s="242"/>
      <c r="C1963" s="242"/>
      <c r="D1963" s="242"/>
      <c r="E1963" s="242"/>
      <c r="F1963" s="242"/>
      <c r="G1963" s="242"/>
      <c r="H1963" s="242"/>
      <c r="I1963" s="242"/>
      <c r="J1963" s="242"/>
      <c r="K1963" s="242"/>
      <c r="L1963" s="242"/>
      <c r="M1963" s="242"/>
    </row>
    <row r="1964" spans="1:13" x14ac:dyDescent="0.25">
      <c r="A1964" s="242"/>
      <c r="B1964" s="242"/>
      <c r="C1964" s="242"/>
      <c r="D1964" s="242"/>
      <c r="E1964" s="242"/>
      <c r="F1964" s="242"/>
      <c r="G1964" s="242"/>
      <c r="H1964" s="242"/>
      <c r="I1964" s="242"/>
      <c r="J1964" s="242"/>
      <c r="K1964" s="242"/>
      <c r="L1964" s="242"/>
      <c r="M1964" s="242"/>
    </row>
    <row r="1965" spans="1:13" x14ac:dyDescent="0.25">
      <c r="A1965" s="242"/>
      <c r="B1965" s="242"/>
      <c r="C1965" s="242"/>
      <c r="D1965" s="242"/>
      <c r="E1965" s="242"/>
      <c r="F1965" s="242"/>
      <c r="G1965" s="242"/>
      <c r="H1965" s="242"/>
      <c r="I1965" s="242"/>
      <c r="J1965" s="242"/>
      <c r="K1965" s="242"/>
      <c r="L1965" s="242"/>
      <c r="M1965" s="242"/>
    </row>
    <row r="1966" spans="1:13" x14ac:dyDescent="0.25">
      <c r="A1966" s="242"/>
      <c r="B1966" s="242"/>
      <c r="C1966" s="242"/>
      <c r="D1966" s="242"/>
      <c r="E1966" s="242"/>
      <c r="F1966" s="242"/>
      <c r="G1966" s="242"/>
      <c r="H1966" s="242"/>
      <c r="I1966" s="242"/>
      <c r="J1966" s="242"/>
      <c r="K1966" s="242"/>
      <c r="L1966" s="242"/>
      <c r="M1966" s="242"/>
    </row>
    <row r="1967" spans="1:13" x14ac:dyDescent="0.25">
      <c r="A1967" s="242"/>
      <c r="B1967" s="242"/>
      <c r="C1967" s="242"/>
      <c r="D1967" s="242"/>
      <c r="E1967" s="242"/>
      <c r="F1967" s="242"/>
      <c r="G1967" s="242"/>
      <c r="H1967" s="242"/>
      <c r="I1967" s="242"/>
      <c r="J1967" s="242"/>
      <c r="K1967" s="242"/>
      <c r="L1967" s="242"/>
      <c r="M1967" s="242"/>
    </row>
    <row r="1968" spans="1:13" x14ac:dyDescent="0.25">
      <c r="A1968" s="242"/>
      <c r="B1968" s="242"/>
      <c r="C1968" s="242"/>
      <c r="D1968" s="242"/>
      <c r="E1968" s="242"/>
      <c r="F1968" s="242"/>
      <c r="G1968" s="242"/>
      <c r="H1968" s="242"/>
      <c r="I1968" s="242"/>
      <c r="J1968" s="242"/>
      <c r="K1968" s="242"/>
      <c r="L1968" s="242"/>
      <c r="M1968" s="242"/>
    </row>
    <row r="1969" spans="1:13" x14ac:dyDescent="0.25">
      <c r="A1969" s="242"/>
      <c r="B1969" s="242"/>
      <c r="C1969" s="242"/>
      <c r="D1969" s="242"/>
      <c r="E1969" s="242"/>
      <c r="F1969" s="242"/>
      <c r="G1969" s="242"/>
      <c r="H1969" s="242"/>
      <c r="I1969" s="242"/>
      <c r="J1969" s="242"/>
      <c r="K1969" s="242"/>
      <c r="L1969" s="242"/>
      <c r="M1969" s="242"/>
    </row>
    <row r="1970" spans="1:13" x14ac:dyDescent="0.25">
      <c r="A1970" s="242"/>
      <c r="B1970" s="242"/>
      <c r="C1970" s="242"/>
      <c r="D1970" s="242"/>
      <c r="E1970" s="242"/>
      <c r="F1970" s="242"/>
      <c r="G1970" s="242"/>
      <c r="H1970" s="242"/>
      <c r="I1970" s="242"/>
      <c r="J1970" s="242"/>
      <c r="K1970" s="242"/>
      <c r="L1970" s="242"/>
      <c r="M1970" s="242"/>
    </row>
    <row r="1971" spans="1:13" x14ac:dyDescent="0.25">
      <c r="A1971" s="242"/>
      <c r="B1971" s="242"/>
      <c r="C1971" s="242"/>
      <c r="D1971" s="242"/>
      <c r="E1971" s="242"/>
      <c r="F1971" s="242"/>
      <c r="G1971" s="242"/>
      <c r="H1971" s="242"/>
      <c r="I1971" s="242"/>
      <c r="J1971" s="242"/>
      <c r="K1971" s="242"/>
      <c r="L1971" s="242"/>
      <c r="M1971" s="242"/>
    </row>
    <row r="1972" spans="1:13" x14ac:dyDescent="0.25">
      <c r="A1972" s="242"/>
      <c r="B1972" s="242"/>
      <c r="C1972" s="242"/>
      <c r="D1972" s="242"/>
      <c r="E1972" s="242"/>
      <c r="F1972" s="242"/>
      <c r="G1972" s="242"/>
      <c r="H1972" s="242"/>
      <c r="I1972" s="242"/>
      <c r="J1972" s="242"/>
      <c r="K1972" s="242"/>
      <c r="L1972" s="242"/>
      <c r="M1972" s="242"/>
    </row>
    <row r="1973" spans="1:13" x14ac:dyDescent="0.25">
      <c r="A1973" s="242"/>
      <c r="B1973" s="242"/>
      <c r="C1973" s="242"/>
      <c r="D1973" s="242"/>
      <c r="E1973" s="242"/>
      <c r="F1973" s="242"/>
      <c r="G1973" s="242"/>
      <c r="H1973" s="242"/>
      <c r="I1973" s="242"/>
      <c r="J1973" s="242"/>
      <c r="K1973" s="242"/>
      <c r="L1973" s="242"/>
      <c r="M1973" s="242"/>
    </row>
    <row r="1974" spans="1:13" x14ac:dyDescent="0.25">
      <c r="A1974" s="242"/>
      <c r="B1974" s="242"/>
      <c r="C1974" s="242"/>
      <c r="D1974" s="242"/>
      <c r="E1974" s="242"/>
      <c r="F1974" s="242"/>
      <c r="G1974" s="242"/>
      <c r="H1974" s="242"/>
      <c r="I1974" s="242"/>
      <c r="J1974" s="242"/>
      <c r="K1974" s="242"/>
      <c r="L1974" s="242"/>
      <c r="M1974" s="242"/>
    </row>
    <row r="1975" spans="1:13" x14ac:dyDescent="0.25">
      <c r="A1975" s="242"/>
      <c r="B1975" s="242"/>
      <c r="C1975" s="242"/>
      <c r="D1975" s="242"/>
      <c r="E1975" s="242"/>
      <c r="F1975" s="242"/>
      <c r="G1975" s="242"/>
      <c r="H1975" s="242"/>
      <c r="I1975" s="242"/>
      <c r="J1975" s="242"/>
      <c r="K1975" s="242"/>
      <c r="L1975" s="242"/>
      <c r="M1975" s="242"/>
    </row>
    <row r="1976" spans="1:13" x14ac:dyDescent="0.25">
      <c r="A1976" s="242"/>
      <c r="B1976" s="242"/>
      <c r="C1976" s="242"/>
      <c r="D1976" s="242"/>
      <c r="E1976" s="242"/>
      <c r="F1976" s="242"/>
      <c r="G1976" s="242"/>
      <c r="H1976" s="242"/>
      <c r="I1976" s="242"/>
      <c r="J1976" s="242"/>
      <c r="K1976" s="242"/>
      <c r="L1976" s="242"/>
      <c r="M1976" s="242"/>
    </row>
    <row r="1977" spans="1:13" x14ac:dyDescent="0.25">
      <c r="A1977" s="242"/>
      <c r="B1977" s="242"/>
      <c r="C1977" s="242"/>
      <c r="D1977" s="242"/>
      <c r="E1977" s="242"/>
      <c r="F1977" s="242"/>
      <c r="G1977" s="242"/>
      <c r="H1977" s="242"/>
      <c r="I1977" s="242"/>
      <c r="J1977" s="242"/>
      <c r="K1977" s="242"/>
      <c r="L1977" s="242"/>
      <c r="M1977" s="242"/>
    </row>
    <row r="1978" spans="1:13" x14ac:dyDescent="0.25">
      <c r="A1978" s="242"/>
      <c r="B1978" s="242"/>
      <c r="C1978" s="242"/>
      <c r="D1978" s="242"/>
      <c r="E1978" s="242"/>
      <c r="F1978" s="242"/>
      <c r="G1978" s="242"/>
      <c r="H1978" s="242"/>
      <c r="I1978" s="242"/>
      <c r="J1978" s="242"/>
      <c r="K1978" s="242"/>
      <c r="L1978" s="242"/>
      <c r="M1978" s="242"/>
    </row>
    <row r="1979" spans="1:13" x14ac:dyDescent="0.25">
      <c r="A1979" s="242"/>
      <c r="B1979" s="242"/>
      <c r="C1979" s="242"/>
      <c r="D1979" s="242"/>
      <c r="E1979" s="242"/>
      <c r="F1979" s="242"/>
      <c r="G1979" s="242"/>
      <c r="H1979" s="242"/>
      <c r="I1979" s="242"/>
      <c r="J1979" s="242"/>
      <c r="K1979" s="242"/>
      <c r="L1979" s="242"/>
      <c r="M1979" s="242"/>
    </row>
    <row r="1980" spans="1:13" x14ac:dyDescent="0.25">
      <c r="A1980" s="242"/>
      <c r="B1980" s="242"/>
      <c r="C1980" s="242"/>
      <c r="D1980" s="242"/>
      <c r="E1980" s="242"/>
      <c r="F1980" s="242"/>
      <c r="G1980" s="242"/>
      <c r="H1980" s="242"/>
      <c r="I1980" s="242"/>
      <c r="J1980" s="242"/>
      <c r="K1980" s="242"/>
      <c r="L1980" s="242"/>
      <c r="M1980" s="242"/>
    </row>
    <row r="1981" spans="1:13" x14ac:dyDescent="0.25">
      <c r="A1981" s="242"/>
      <c r="B1981" s="242"/>
      <c r="C1981" s="242"/>
      <c r="D1981" s="242"/>
      <c r="E1981" s="242"/>
      <c r="F1981" s="242"/>
      <c r="G1981" s="242"/>
      <c r="H1981" s="242"/>
      <c r="I1981" s="242"/>
      <c r="J1981" s="242"/>
      <c r="K1981" s="242"/>
      <c r="L1981" s="242"/>
      <c r="M1981" s="242"/>
    </row>
    <row r="1982" spans="1:13" x14ac:dyDescent="0.25">
      <c r="A1982" s="242"/>
      <c r="B1982" s="242"/>
      <c r="C1982" s="242"/>
      <c r="D1982" s="242"/>
      <c r="E1982" s="242"/>
      <c r="F1982" s="242"/>
      <c r="G1982" s="242"/>
      <c r="H1982" s="242"/>
      <c r="I1982" s="242"/>
      <c r="J1982" s="242"/>
      <c r="K1982" s="242"/>
      <c r="L1982" s="242"/>
      <c r="M1982" s="242"/>
    </row>
    <row r="1983" spans="1:13" x14ac:dyDescent="0.25">
      <c r="A1983" s="242"/>
      <c r="B1983" s="242"/>
      <c r="C1983" s="242"/>
      <c r="D1983" s="242"/>
      <c r="E1983" s="242"/>
      <c r="F1983" s="242"/>
      <c r="G1983" s="242"/>
      <c r="H1983" s="242"/>
      <c r="I1983" s="242"/>
      <c r="J1983" s="242"/>
      <c r="K1983" s="242"/>
      <c r="L1983" s="242"/>
      <c r="M1983" s="242"/>
    </row>
    <row r="1984" spans="1:13" x14ac:dyDescent="0.25">
      <c r="A1984" s="242"/>
      <c r="B1984" s="242"/>
      <c r="C1984" s="242"/>
      <c r="D1984" s="242"/>
      <c r="E1984" s="242"/>
      <c r="F1984" s="242"/>
      <c r="G1984" s="242"/>
      <c r="H1984" s="242"/>
      <c r="I1984" s="242"/>
      <c r="J1984" s="242"/>
      <c r="K1984" s="242"/>
      <c r="L1984" s="242"/>
      <c r="M1984" s="242"/>
    </row>
    <row r="1985" spans="1:13" x14ac:dyDescent="0.25">
      <c r="A1985" s="242"/>
      <c r="B1985" s="242"/>
      <c r="C1985" s="242"/>
      <c r="D1985" s="242"/>
      <c r="E1985" s="242"/>
      <c r="F1985" s="242"/>
      <c r="G1985" s="242"/>
      <c r="H1985" s="242"/>
      <c r="I1985" s="242"/>
      <c r="J1985" s="242"/>
      <c r="K1985" s="242"/>
      <c r="L1985" s="242"/>
      <c r="M1985" s="242"/>
    </row>
    <row r="1986" spans="1:13" x14ac:dyDescent="0.25">
      <c r="A1986" s="242"/>
      <c r="B1986" s="242"/>
      <c r="C1986" s="242"/>
      <c r="D1986" s="242"/>
      <c r="E1986" s="242"/>
      <c r="F1986" s="242"/>
      <c r="G1986" s="242"/>
      <c r="H1986" s="242"/>
      <c r="I1986" s="242"/>
      <c r="J1986" s="242"/>
      <c r="K1986" s="242"/>
      <c r="L1986" s="242"/>
      <c r="M1986" s="242"/>
    </row>
    <row r="1987" spans="1:13" x14ac:dyDescent="0.25">
      <c r="A1987" s="242"/>
      <c r="B1987" s="242"/>
      <c r="C1987" s="242"/>
      <c r="D1987" s="242"/>
      <c r="E1987" s="242"/>
      <c r="F1987" s="242"/>
      <c r="G1987" s="242"/>
      <c r="H1987" s="242"/>
      <c r="I1987" s="242"/>
      <c r="J1987" s="242"/>
      <c r="K1987" s="242"/>
      <c r="L1987" s="242"/>
      <c r="M1987" s="242"/>
    </row>
    <row r="1988" spans="1:13" x14ac:dyDescent="0.25">
      <c r="A1988" s="242"/>
      <c r="B1988" s="242"/>
      <c r="C1988" s="242"/>
      <c r="D1988" s="242"/>
      <c r="E1988" s="242"/>
      <c r="F1988" s="242"/>
      <c r="G1988" s="242"/>
      <c r="H1988" s="242"/>
      <c r="I1988" s="242"/>
      <c r="J1988" s="242"/>
      <c r="K1988" s="242"/>
      <c r="L1988" s="242"/>
      <c r="M1988" s="242"/>
    </row>
    <row r="1989" spans="1:13" x14ac:dyDescent="0.25">
      <c r="A1989" s="242"/>
      <c r="B1989" s="242"/>
      <c r="C1989" s="242"/>
      <c r="D1989" s="242"/>
      <c r="E1989" s="242"/>
      <c r="F1989" s="242"/>
      <c r="G1989" s="242"/>
      <c r="H1989" s="242"/>
      <c r="I1989" s="242"/>
      <c r="J1989" s="242"/>
      <c r="K1989" s="242"/>
      <c r="L1989" s="242"/>
      <c r="M1989" s="242"/>
    </row>
    <row r="1990" spans="1:13" x14ac:dyDescent="0.25">
      <c r="A1990" s="242"/>
      <c r="B1990" s="242"/>
      <c r="C1990" s="242"/>
      <c r="D1990" s="242"/>
      <c r="E1990" s="242"/>
      <c r="F1990" s="242"/>
      <c r="G1990" s="242"/>
      <c r="H1990" s="242"/>
      <c r="I1990" s="242"/>
      <c r="J1990" s="242"/>
      <c r="K1990" s="242"/>
      <c r="L1990" s="242"/>
      <c r="M1990" s="242"/>
    </row>
    <row r="1991" spans="1:13" x14ac:dyDescent="0.25">
      <c r="A1991" s="242"/>
      <c r="B1991" s="242"/>
      <c r="C1991" s="242"/>
      <c r="D1991" s="242"/>
      <c r="E1991" s="242"/>
      <c r="F1991" s="242"/>
      <c r="G1991" s="242"/>
      <c r="H1991" s="242"/>
      <c r="I1991" s="242"/>
      <c r="J1991" s="242"/>
      <c r="K1991" s="242"/>
      <c r="L1991" s="242"/>
      <c r="M1991" s="242"/>
    </row>
    <row r="1992" spans="1:13" x14ac:dyDescent="0.25">
      <c r="A1992" s="242"/>
      <c r="B1992" s="242"/>
      <c r="C1992" s="242"/>
      <c r="D1992" s="242"/>
      <c r="E1992" s="242"/>
      <c r="F1992" s="242"/>
      <c r="G1992" s="242"/>
      <c r="H1992" s="242"/>
      <c r="I1992" s="242"/>
      <c r="J1992" s="242"/>
      <c r="K1992" s="242"/>
      <c r="L1992" s="242"/>
      <c r="M1992" s="242"/>
    </row>
    <row r="1993" spans="1:13" x14ac:dyDescent="0.25">
      <c r="A1993" s="242"/>
      <c r="B1993" s="242"/>
      <c r="C1993" s="242"/>
      <c r="D1993" s="242"/>
      <c r="E1993" s="242"/>
      <c r="F1993" s="242"/>
      <c r="G1993" s="242"/>
      <c r="H1993" s="242"/>
      <c r="I1993" s="242"/>
      <c r="J1993" s="242"/>
      <c r="K1993" s="242"/>
      <c r="L1993" s="242"/>
      <c r="M1993" s="242"/>
    </row>
    <row r="1994" spans="1:13" x14ac:dyDescent="0.25">
      <c r="A1994" s="242"/>
      <c r="B1994" s="242"/>
      <c r="C1994" s="242"/>
      <c r="D1994" s="242"/>
      <c r="E1994" s="242"/>
      <c r="F1994" s="242"/>
      <c r="G1994" s="242"/>
      <c r="H1994" s="242"/>
      <c r="I1994" s="242"/>
      <c r="J1994" s="242"/>
      <c r="K1994" s="242"/>
      <c r="L1994" s="242"/>
      <c r="M1994" s="242"/>
    </row>
    <row r="1995" spans="1:13" x14ac:dyDescent="0.25">
      <c r="A1995" s="242"/>
      <c r="B1995" s="242"/>
      <c r="C1995" s="242"/>
      <c r="D1995" s="242"/>
      <c r="E1995" s="242"/>
      <c r="F1995" s="242"/>
      <c r="G1995" s="242"/>
      <c r="H1995" s="242"/>
      <c r="I1995" s="242"/>
      <c r="J1995" s="242"/>
      <c r="K1995" s="242"/>
      <c r="L1995" s="242"/>
      <c r="M1995" s="242"/>
    </row>
    <row r="1996" spans="1:13" x14ac:dyDescent="0.25">
      <c r="A1996" s="242"/>
      <c r="B1996" s="242"/>
      <c r="C1996" s="242"/>
      <c r="D1996" s="242"/>
      <c r="E1996" s="242"/>
      <c r="F1996" s="242"/>
      <c r="G1996" s="242"/>
      <c r="H1996" s="242"/>
      <c r="I1996" s="242"/>
      <c r="J1996" s="242"/>
      <c r="K1996" s="242"/>
      <c r="L1996" s="242"/>
      <c r="M1996" s="242"/>
    </row>
    <row r="1997" spans="1:13" x14ac:dyDescent="0.25">
      <c r="A1997" s="242"/>
      <c r="B1997" s="242"/>
      <c r="C1997" s="242"/>
      <c r="D1997" s="242"/>
      <c r="E1997" s="242"/>
      <c r="F1997" s="242"/>
      <c r="G1997" s="242"/>
      <c r="H1997" s="242"/>
      <c r="I1997" s="242"/>
      <c r="J1997" s="242"/>
      <c r="K1997" s="242"/>
      <c r="L1997" s="242"/>
      <c r="M1997" s="242"/>
    </row>
    <row r="1998" spans="1:13" x14ac:dyDescent="0.25">
      <c r="A1998" s="242"/>
      <c r="B1998" s="242"/>
      <c r="C1998" s="242"/>
      <c r="D1998" s="242"/>
      <c r="E1998" s="242"/>
      <c r="F1998" s="242"/>
      <c r="G1998" s="242"/>
      <c r="H1998" s="242"/>
      <c r="I1998" s="242"/>
      <c r="J1998" s="242"/>
      <c r="K1998" s="242"/>
      <c r="L1998" s="242"/>
      <c r="M1998" s="242"/>
    </row>
    <row r="1999" spans="1:13" x14ac:dyDescent="0.25">
      <c r="A1999" s="242"/>
      <c r="B1999" s="242"/>
      <c r="C1999" s="242"/>
      <c r="D1999" s="242"/>
      <c r="E1999" s="242"/>
      <c r="F1999" s="242"/>
      <c r="G1999" s="242"/>
      <c r="H1999" s="242"/>
      <c r="I1999" s="242"/>
      <c r="J1999" s="242"/>
      <c r="K1999" s="242"/>
      <c r="L1999" s="242"/>
      <c r="M1999" s="242"/>
    </row>
    <row r="2000" spans="1:13" x14ac:dyDescent="0.25">
      <c r="A2000" s="242"/>
      <c r="B2000" s="242"/>
      <c r="C2000" s="242"/>
      <c r="D2000" s="242"/>
      <c r="E2000" s="242"/>
      <c r="F2000" s="242"/>
      <c r="G2000" s="242"/>
      <c r="H2000" s="242"/>
      <c r="I2000" s="242"/>
      <c r="J2000" s="242"/>
      <c r="K2000" s="242"/>
      <c r="L2000" s="242"/>
      <c r="M2000" s="242"/>
    </row>
    <row r="2001" spans="1:13" x14ac:dyDescent="0.25">
      <c r="A2001" s="242"/>
      <c r="B2001" s="242"/>
      <c r="C2001" s="242"/>
      <c r="D2001" s="242"/>
      <c r="E2001" s="242"/>
      <c r="F2001" s="242"/>
      <c r="G2001" s="242"/>
      <c r="H2001" s="242"/>
      <c r="I2001" s="242"/>
      <c r="J2001" s="242"/>
      <c r="K2001" s="242"/>
      <c r="L2001" s="242"/>
      <c r="M2001" s="242"/>
    </row>
    <row r="2002" spans="1:13" x14ac:dyDescent="0.25">
      <c r="A2002" s="242"/>
      <c r="B2002" s="242"/>
      <c r="C2002" s="242"/>
      <c r="D2002" s="242"/>
      <c r="E2002" s="242"/>
      <c r="F2002" s="242"/>
      <c r="G2002" s="242"/>
      <c r="H2002" s="242"/>
      <c r="I2002" s="242"/>
      <c r="J2002" s="242"/>
      <c r="K2002" s="242"/>
      <c r="L2002" s="242"/>
      <c r="M2002" s="242"/>
    </row>
    <row r="2003" spans="1:13" x14ac:dyDescent="0.25">
      <c r="A2003" s="242"/>
      <c r="B2003" s="242"/>
      <c r="C2003" s="242"/>
      <c r="D2003" s="242"/>
      <c r="E2003" s="242"/>
      <c r="F2003" s="242"/>
      <c r="G2003" s="242"/>
      <c r="H2003" s="242"/>
      <c r="I2003" s="242"/>
      <c r="J2003" s="242"/>
      <c r="K2003" s="242"/>
      <c r="L2003" s="242"/>
      <c r="M2003" s="242"/>
    </row>
    <row r="2004" spans="1:13" x14ac:dyDescent="0.25">
      <c r="A2004" s="242"/>
      <c r="B2004" s="242"/>
      <c r="C2004" s="242"/>
      <c r="D2004" s="242"/>
      <c r="E2004" s="242"/>
      <c r="F2004" s="242"/>
      <c r="G2004" s="242"/>
      <c r="H2004" s="242"/>
      <c r="I2004" s="242"/>
      <c r="J2004" s="242"/>
      <c r="K2004" s="242"/>
      <c r="L2004" s="242"/>
      <c r="M2004" s="242"/>
    </row>
    <row r="2005" spans="1:13" x14ac:dyDescent="0.25">
      <c r="A2005" s="242"/>
      <c r="B2005" s="242"/>
      <c r="C2005" s="242"/>
      <c r="D2005" s="242"/>
      <c r="E2005" s="242"/>
      <c r="F2005" s="242"/>
      <c r="G2005" s="242"/>
      <c r="H2005" s="242"/>
      <c r="I2005" s="242"/>
      <c r="J2005" s="242"/>
      <c r="K2005" s="242"/>
      <c r="L2005" s="242"/>
      <c r="M2005" s="242"/>
    </row>
    <row r="2006" spans="1:13" x14ac:dyDescent="0.25">
      <c r="A2006" s="242"/>
      <c r="B2006" s="242"/>
      <c r="C2006" s="242"/>
      <c r="D2006" s="242"/>
      <c r="E2006" s="242"/>
      <c r="F2006" s="242"/>
      <c r="G2006" s="242"/>
      <c r="H2006" s="242"/>
      <c r="I2006" s="242"/>
      <c r="J2006" s="242"/>
      <c r="K2006" s="242"/>
      <c r="L2006" s="242"/>
      <c r="M2006" s="242"/>
    </row>
    <row r="2007" spans="1:13" x14ac:dyDescent="0.25">
      <c r="A2007" s="242"/>
      <c r="B2007" s="242"/>
      <c r="C2007" s="242"/>
      <c r="D2007" s="242"/>
      <c r="E2007" s="242"/>
      <c r="F2007" s="242"/>
      <c r="G2007" s="242"/>
      <c r="H2007" s="242"/>
      <c r="I2007" s="242"/>
      <c r="J2007" s="242"/>
      <c r="K2007" s="242"/>
      <c r="L2007" s="242"/>
      <c r="M2007" s="242"/>
    </row>
    <row r="2008" spans="1:13" x14ac:dyDescent="0.25">
      <c r="A2008" s="242"/>
      <c r="B2008" s="242"/>
      <c r="C2008" s="242"/>
      <c r="D2008" s="242"/>
      <c r="E2008" s="242"/>
      <c r="F2008" s="242"/>
      <c r="G2008" s="242"/>
      <c r="H2008" s="242"/>
      <c r="I2008" s="242"/>
      <c r="J2008" s="242"/>
      <c r="K2008" s="242"/>
      <c r="L2008" s="242"/>
      <c r="M2008" s="242"/>
    </row>
    <row r="2009" spans="1:13" x14ac:dyDescent="0.25">
      <c r="A2009" s="242"/>
      <c r="B2009" s="242"/>
      <c r="C2009" s="242"/>
      <c r="D2009" s="242"/>
      <c r="E2009" s="242"/>
      <c r="F2009" s="242"/>
      <c r="G2009" s="242"/>
      <c r="H2009" s="242"/>
      <c r="I2009" s="242"/>
      <c r="J2009" s="242"/>
      <c r="K2009" s="242"/>
      <c r="L2009" s="242"/>
      <c r="M2009" s="242"/>
    </row>
    <row r="2010" spans="1:13" x14ac:dyDescent="0.25">
      <c r="A2010" s="242"/>
      <c r="B2010" s="242"/>
      <c r="C2010" s="242"/>
      <c r="D2010" s="242"/>
      <c r="E2010" s="242"/>
      <c r="F2010" s="242"/>
      <c r="G2010" s="242"/>
      <c r="H2010" s="242"/>
      <c r="I2010" s="242"/>
      <c r="J2010" s="242"/>
      <c r="K2010" s="242"/>
      <c r="L2010" s="242"/>
      <c r="M2010" s="242"/>
    </row>
    <row r="2011" spans="1:13" x14ac:dyDescent="0.25">
      <c r="A2011" s="242"/>
      <c r="B2011" s="242"/>
      <c r="C2011" s="242"/>
      <c r="D2011" s="242"/>
      <c r="E2011" s="242"/>
      <c r="F2011" s="242"/>
      <c r="G2011" s="242"/>
      <c r="H2011" s="242"/>
      <c r="I2011" s="242"/>
      <c r="J2011" s="242"/>
      <c r="K2011" s="242"/>
      <c r="L2011" s="242"/>
      <c r="M2011" s="242"/>
    </row>
    <row r="2012" spans="1:13" x14ac:dyDescent="0.25">
      <c r="A2012" s="242"/>
      <c r="B2012" s="242"/>
      <c r="C2012" s="242"/>
      <c r="D2012" s="242"/>
      <c r="E2012" s="242"/>
      <c r="F2012" s="242"/>
      <c r="G2012" s="242"/>
      <c r="H2012" s="242"/>
      <c r="I2012" s="242"/>
      <c r="J2012" s="242"/>
      <c r="K2012" s="242"/>
      <c r="L2012" s="242"/>
      <c r="M2012" s="242"/>
    </row>
    <row r="2013" spans="1:13" x14ac:dyDescent="0.25">
      <c r="A2013" s="242"/>
      <c r="B2013" s="242"/>
      <c r="C2013" s="242"/>
      <c r="D2013" s="242"/>
      <c r="E2013" s="242"/>
      <c r="F2013" s="242"/>
      <c r="G2013" s="242"/>
      <c r="H2013" s="242"/>
      <c r="I2013" s="242"/>
      <c r="J2013" s="242"/>
      <c r="K2013" s="242"/>
      <c r="L2013" s="242"/>
      <c r="M2013" s="242"/>
    </row>
    <row r="2014" spans="1:13" x14ac:dyDescent="0.25">
      <c r="A2014" s="242"/>
      <c r="B2014" s="242"/>
      <c r="C2014" s="242"/>
      <c r="D2014" s="242"/>
      <c r="E2014" s="242"/>
      <c r="F2014" s="242"/>
      <c r="G2014" s="242"/>
      <c r="H2014" s="242"/>
      <c r="I2014" s="242"/>
      <c r="J2014" s="242"/>
      <c r="K2014" s="242"/>
      <c r="L2014" s="242"/>
      <c r="M2014" s="242"/>
    </row>
    <row r="2015" spans="1:13" x14ac:dyDescent="0.25">
      <c r="A2015" s="242"/>
      <c r="B2015" s="242"/>
      <c r="C2015" s="242"/>
      <c r="D2015" s="242"/>
      <c r="E2015" s="242"/>
      <c r="F2015" s="242"/>
      <c r="G2015" s="242"/>
      <c r="H2015" s="242"/>
      <c r="I2015" s="242"/>
      <c r="J2015" s="242"/>
      <c r="K2015" s="242"/>
      <c r="L2015" s="242"/>
      <c r="M2015" s="242"/>
    </row>
    <row r="2016" spans="1:13" x14ac:dyDescent="0.25">
      <c r="A2016" s="242"/>
      <c r="B2016" s="242"/>
      <c r="C2016" s="242"/>
      <c r="D2016" s="242"/>
      <c r="E2016" s="242"/>
      <c r="F2016" s="242"/>
      <c r="G2016" s="242"/>
      <c r="H2016" s="242"/>
      <c r="I2016" s="242"/>
      <c r="J2016" s="242"/>
      <c r="K2016" s="242"/>
      <c r="L2016" s="242"/>
      <c r="M2016" s="242"/>
    </row>
    <row r="2017" spans="1:13" x14ac:dyDescent="0.25">
      <c r="A2017" s="242"/>
      <c r="B2017" s="242"/>
      <c r="C2017" s="242"/>
      <c r="D2017" s="242"/>
      <c r="E2017" s="242"/>
      <c r="F2017" s="242"/>
      <c r="G2017" s="242"/>
      <c r="H2017" s="242"/>
      <c r="I2017" s="242"/>
      <c r="J2017" s="242"/>
      <c r="K2017" s="242"/>
      <c r="L2017" s="242"/>
      <c r="M2017" s="242"/>
    </row>
    <row r="2018" spans="1:13" x14ac:dyDescent="0.25">
      <c r="A2018" s="242"/>
      <c r="B2018" s="242"/>
      <c r="C2018" s="242"/>
      <c r="D2018" s="242"/>
      <c r="E2018" s="242"/>
      <c r="F2018" s="242"/>
      <c r="G2018" s="242"/>
      <c r="H2018" s="242"/>
      <c r="I2018" s="242"/>
      <c r="J2018" s="242"/>
      <c r="K2018" s="242"/>
      <c r="L2018" s="242"/>
      <c r="M2018" s="242"/>
    </row>
    <row r="2019" spans="1:13" x14ac:dyDescent="0.25">
      <c r="A2019" s="242"/>
      <c r="B2019" s="242"/>
      <c r="C2019" s="242"/>
      <c r="D2019" s="242"/>
      <c r="E2019" s="242"/>
      <c r="F2019" s="242"/>
      <c r="G2019" s="242"/>
      <c r="H2019" s="242"/>
      <c r="I2019" s="242"/>
      <c r="J2019" s="242"/>
      <c r="K2019" s="242"/>
      <c r="L2019" s="242"/>
      <c r="M2019" s="242"/>
    </row>
    <row r="2020" spans="1:13" x14ac:dyDescent="0.25">
      <c r="A2020" s="242"/>
      <c r="B2020" s="242"/>
      <c r="C2020" s="242"/>
      <c r="D2020" s="242"/>
      <c r="E2020" s="242"/>
      <c r="F2020" s="242"/>
      <c r="G2020" s="242"/>
      <c r="H2020" s="242"/>
      <c r="I2020" s="242"/>
      <c r="J2020" s="242"/>
      <c r="K2020" s="242"/>
      <c r="L2020" s="242"/>
      <c r="M2020" s="242"/>
    </row>
    <row r="2021" spans="1:13" x14ac:dyDescent="0.25">
      <c r="A2021" s="242"/>
      <c r="B2021" s="242"/>
      <c r="C2021" s="242"/>
      <c r="D2021" s="242"/>
      <c r="E2021" s="242"/>
      <c r="F2021" s="242"/>
      <c r="G2021" s="242"/>
      <c r="H2021" s="242"/>
      <c r="I2021" s="242"/>
      <c r="J2021" s="242"/>
      <c r="K2021" s="242"/>
      <c r="L2021" s="242"/>
      <c r="M2021" s="242"/>
    </row>
    <row r="2022" spans="1:13" x14ac:dyDescent="0.25">
      <c r="A2022" s="242"/>
      <c r="B2022" s="242"/>
      <c r="C2022" s="242"/>
      <c r="D2022" s="242"/>
      <c r="E2022" s="242"/>
      <c r="F2022" s="242"/>
      <c r="G2022" s="242"/>
      <c r="H2022" s="242"/>
      <c r="I2022" s="242"/>
      <c r="J2022" s="242"/>
      <c r="K2022" s="242"/>
      <c r="L2022" s="242"/>
      <c r="M2022" s="242"/>
    </row>
    <row r="2023" spans="1:13" x14ac:dyDescent="0.25">
      <c r="A2023" s="242"/>
      <c r="B2023" s="242"/>
      <c r="C2023" s="242"/>
      <c r="D2023" s="242"/>
      <c r="E2023" s="242"/>
      <c r="F2023" s="242"/>
      <c r="G2023" s="242"/>
      <c r="H2023" s="242"/>
      <c r="I2023" s="242"/>
      <c r="J2023" s="242"/>
      <c r="K2023" s="242"/>
      <c r="L2023" s="242"/>
      <c r="M2023" s="242"/>
    </row>
    <row r="2024" spans="1:13" x14ac:dyDescent="0.25">
      <c r="A2024" s="242"/>
      <c r="B2024" s="242"/>
      <c r="C2024" s="242"/>
      <c r="D2024" s="242"/>
      <c r="E2024" s="242"/>
      <c r="F2024" s="242"/>
      <c r="G2024" s="242"/>
      <c r="H2024" s="242"/>
      <c r="I2024" s="242"/>
      <c r="J2024" s="242"/>
      <c r="K2024" s="242"/>
      <c r="L2024" s="242"/>
      <c r="M2024" s="242"/>
    </row>
    <row r="2025" spans="1:13" x14ac:dyDescent="0.25">
      <c r="A2025" s="242"/>
      <c r="B2025" s="242"/>
      <c r="C2025" s="242"/>
      <c r="D2025" s="242"/>
      <c r="E2025" s="242"/>
      <c r="F2025" s="242"/>
      <c r="G2025" s="242"/>
      <c r="H2025" s="242"/>
      <c r="I2025" s="242"/>
      <c r="J2025" s="242"/>
      <c r="K2025" s="242"/>
      <c r="L2025" s="242"/>
      <c r="M2025" s="242"/>
    </row>
    <row r="2026" spans="1:13" x14ac:dyDescent="0.25">
      <c r="A2026" s="242"/>
      <c r="B2026" s="242"/>
      <c r="C2026" s="242"/>
      <c r="D2026" s="242"/>
      <c r="E2026" s="242"/>
      <c r="F2026" s="242"/>
      <c r="G2026" s="242"/>
      <c r="H2026" s="242"/>
      <c r="I2026" s="242"/>
      <c r="J2026" s="242"/>
      <c r="K2026" s="242"/>
      <c r="L2026" s="242"/>
      <c r="M2026" s="242"/>
    </row>
    <row r="2027" spans="1:13" x14ac:dyDescent="0.25">
      <c r="A2027" s="242"/>
      <c r="B2027" s="242"/>
      <c r="C2027" s="242"/>
      <c r="D2027" s="242"/>
      <c r="E2027" s="242"/>
      <c r="F2027" s="242"/>
      <c r="G2027" s="242"/>
      <c r="H2027" s="242"/>
      <c r="I2027" s="242"/>
      <c r="J2027" s="242"/>
      <c r="K2027" s="242"/>
      <c r="L2027" s="242"/>
      <c r="M2027" s="242"/>
    </row>
    <row r="2028" spans="1:13" x14ac:dyDescent="0.25">
      <c r="A2028" s="242"/>
      <c r="B2028" s="242"/>
      <c r="C2028" s="242"/>
      <c r="D2028" s="242"/>
      <c r="E2028" s="242"/>
      <c r="F2028" s="242"/>
      <c r="G2028" s="242"/>
      <c r="H2028" s="242"/>
      <c r="I2028" s="242"/>
      <c r="J2028" s="242"/>
      <c r="K2028" s="242"/>
      <c r="L2028" s="242"/>
      <c r="M2028" s="242"/>
    </row>
    <row r="2029" spans="1:13" x14ac:dyDescent="0.25">
      <c r="A2029" s="242"/>
      <c r="B2029" s="242"/>
      <c r="C2029" s="242"/>
      <c r="D2029" s="242"/>
      <c r="E2029" s="242"/>
      <c r="F2029" s="242"/>
      <c r="G2029" s="242"/>
      <c r="H2029" s="242"/>
      <c r="I2029" s="242"/>
      <c r="J2029" s="242"/>
      <c r="K2029" s="242"/>
      <c r="L2029" s="242"/>
      <c r="M2029" s="242"/>
    </row>
    <row r="2030" spans="1:13" x14ac:dyDescent="0.25">
      <c r="A2030" s="242"/>
      <c r="B2030" s="242"/>
      <c r="C2030" s="242"/>
      <c r="D2030" s="242"/>
      <c r="E2030" s="242"/>
      <c r="F2030" s="242"/>
      <c r="G2030" s="242"/>
      <c r="H2030" s="242"/>
      <c r="I2030" s="242"/>
      <c r="J2030" s="242"/>
      <c r="K2030" s="242"/>
      <c r="L2030" s="242"/>
      <c r="M2030" s="242"/>
    </row>
    <row r="2031" spans="1:13" x14ac:dyDescent="0.25">
      <c r="A2031" s="242"/>
      <c r="B2031" s="242"/>
      <c r="C2031" s="242"/>
      <c r="D2031" s="242"/>
      <c r="E2031" s="242"/>
      <c r="F2031" s="242"/>
      <c r="G2031" s="242"/>
      <c r="H2031" s="242"/>
      <c r="I2031" s="242"/>
      <c r="J2031" s="242"/>
      <c r="K2031" s="242"/>
      <c r="L2031" s="242"/>
      <c r="M2031" s="242"/>
    </row>
    <row r="2032" spans="1:13" x14ac:dyDescent="0.25">
      <c r="A2032" s="242"/>
      <c r="B2032" s="242"/>
      <c r="C2032" s="242"/>
      <c r="D2032" s="242"/>
      <c r="E2032" s="242"/>
      <c r="F2032" s="242"/>
      <c r="G2032" s="242"/>
      <c r="H2032" s="242"/>
      <c r="I2032" s="242"/>
      <c r="J2032" s="242"/>
      <c r="K2032" s="242"/>
      <c r="L2032" s="242"/>
      <c r="M2032" s="242"/>
    </row>
    <row r="2033" spans="1:13" x14ac:dyDescent="0.25">
      <c r="A2033" s="242"/>
      <c r="B2033" s="242"/>
      <c r="C2033" s="242"/>
      <c r="D2033" s="242"/>
      <c r="E2033" s="242"/>
      <c r="F2033" s="242"/>
      <c r="G2033" s="242"/>
      <c r="H2033" s="242"/>
      <c r="I2033" s="242"/>
      <c r="J2033" s="242"/>
      <c r="K2033" s="242"/>
      <c r="L2033" s="242"/>
      <c r="M2033" s="242"/>
    </row>
    <row r="2034" spans="1:13" x14ac:dyDescent="0.25">
      <c r="A2034" s="242"/>
      <c r="B2034" s="242"/>
      <c r="C2034" s="242"/>
      <c r="D2034" s="242"/>
      <c r="E2034" s="242"/>
      <c r="F2034" s="242"/>
      <c r="G2034" s="242"/>
      <c r="H2034" s="242"/>
      <c r="I2034" s="242"/>
      <c r="J2034" s="242"/>
      <c r="K2034" s="242"/>
      <c r="L2034" s="242"/>
      <c r="M2034" s="242"/>
    </row>
    <row r="2035" spans="1:13" x14ac:dyDescent="0.25">
      <c r="A2035" s="242"/>
      <c r="B2035" s="242"/>
      <c r="C2035" s="242"/>
      <c r="D2035" s="242"/>
      <c r="E2035" s="242"/>
      <c r="F2035" s="242"/>
      <c r="G2035" s="242"/>
      <c r="H2035" s="242"/>
      <c r="I2035" s="242"/>
      <c r="J2035" s="242"/>
      <c r="K2035" s="242"/>
      <c r="L2035" s="242"/>
      <c r="M2035" s="242"/>
    </row>
    <row r="2036" spans="1:13" x14ac:dyDescent="0.25">
      <c r="A2036" s="242"/>
      <c r="B2036" s="242"/>
      <c r="C2036" s="242"/>
      <c r="D2036" s="242"/>
      <c r="E2036" s="242"/>
      <c r="F2036" s="242"/>
      <c r="G2036" s="242"/>
      <c r="H2036" s="242"/>
      <c r="I2036" s="242"/>
      <c r="J2036" s="242"/>
      <c r="K2036" s="242"/>
      <c r="L2036" s="242"/>
      <c r="M2036" s="242"/>
    </row>
    <row r="2037" spans="1:13" x14ac:dyDescent="0.25">
      <c r="A2037" s="242"/>
      <c r="B2037" s="242"/>
      <c r="C2037" s="242"/>
      <c r="D2037" s="242"/>
      <c r="E2037" s="242"/>
      <c r="F2037" s="242"/>
      <c r="G2037" s="242"/>
      <c r="H2037" s="242"/>
      <c r="I2037" s="242"/>
      <c r="J2037" s="242"/>
      <c r="K2037" s="242"/>
      <c r="L2037" s="242"/>
      <c r="M2037" s="242"/>
    </row>
    <row r="2038" spans="1:13" x14ac:dyDescent="0.25">
      <c r="A2038" s="242"/>
      <c r="B2038" s="242"/>
      <c r="C2038" s="242"/>
      <c r="D2038" s="242"/>
      <c r="E2038" s="242"/>
      <c r="F2038" s="242"/>
      <c r="G2038" s="242"/>
      <c r="H2038" s="242"/>
      <c r="I2038" s="242"/>
      <c r="J2038" s="242"/>
      <c r="K2038" s="242"/>
      <c r="L2038" s="242"/>
      <c r="M2038" s="242"/>
    </row>
    <row r="2039" spans="1:13" x14ac:dyDescent="0.25">
      <c r="A2039" s="242"/>
      <c r="B2039" s="242"/>
      <c r="C2039" s="242"/>
      <c r="D2039" s="242"/>
      <c r="E2039" s="242"/>
      <c r="F2039" s="242"/>
      <c r="G2039" s="242"/>
      <c r="H2039" s="242"/>
      <c r="I2039" s="242"/>
      <c r="J2039" s="242"/>
      <c r="K2039" s="242"/>
      <c r="L2039" s="242"/>
      <c r="M2039" s="242"/>
    </row>
    <row r="2040" spans="1:13" x14ac:dyDescent="0.25">
      <c r="A2040" s="242"/>
      <c r="B2040" s="242"/>
      <c r="C2040" s="242"/>
      <c r="D2040" s="242"/>
      <c r="E2040" s="242"/>
      <c r="F2040" s="242"/>
      <c r="G2040" s="242"/>
      <c r="H2040" s="242"/>
      <c r="I2040" s="242"/>
      <c r="J2040" s="242"/>
      <c r="K2040" s="242"/>
      <c r="L2040" s="242"/>
      <c r="M2040" s="242"/>
    </row>
    <row r="2041" spans="1:13" x14ac:dyDescent="0.25">
      <c r="A2041" s="242"/>
      <c r="B2041" s="242"/>
      <c r="C2041" s="242"/>
      <c r="D2041" s="242"/>
      <c r="E2041" s="242"/>
      <c r="F2041" s="242"/>
      <c r="G2041" s="242"/>
      <c r="H2041" s="242"/>
      <c r="I2041" s="242"/>
      <c r="J2041" s="242"/>
      <c r="K2041" s="242"/>
      <c r="L2041" s="242"/>
      <c r="M2041" s="242"/>
    </row>
    <row r="2042" spans="1:13" x14ac:dyDescent="0.25">
      <c r="A2042" s="242"/>
      <c r="B2042" s="242"/>
      <c r="C2042" s="242"/>
      <c r="D2042" s="242"/>
      <c r="E2042" s="242"/>
      <c r="F2042" s="242"/>
      <c r="G2042" s="242"/>
      <c r="H2042" s="242"/>
      <c r="I2042" s="242"/>
      <c r="J2042" s="242"/>
      <c r="K2042" s="242"/>
      <c r="L2042" s="242"/>
      <c r="M2042" s="242"/>
    </row>
    <row r="2043" spans="1:13" x14ac:dyDescent="0.25">
      <c r="A2043" s="242"/>
      <c r="B2043" s="242"/>
      <c r="C2043" s="242"/>
      <c r="D2043" s="242"/>
      <c r="E2043" s="242"/>
      <c r="F2043" s="242"/>
      <c r="G2043" s="242"/>
      <c r="H2043" s="242"/>
      <c r="I2043" s="242"/>
      <c r="J2043" s="242"/>
      <c r="K2043" s="242"/>
      <c r="L2043" s="242"/>
      <c r="M2043" s="242"/>
    </row>
    <row r="2044" spans="1:13" x14ac:dyDescent="0.25">
      <c r="A2044" s="242"/>
      <c r="B2044" s="242"/>
      <c r="C2044" s="242"/>
      <c r="D2044" s="242"/>
      <c r="E2044" s="242"/>
      <c r="F2044" s="242"/>
      <c r="G2044" s="242"/>
      <c r="H2044" s="242"/>
      <c r="I2044" s="242"/>
      <c r="J2044" s="242"/>
      <c r="K2044" s="242"/>
      <c r="L2044" s="242"/>
      <c r="M2044" s="242"/>
    </row>
    <row r="2045" spans="1:13" x14ac:dyDescent="0.25">
      <c r="A2045" s="242"/>
      <c r="B2045" s="242"/>
      <c r="C2045" s="242"/>
      <c r="D2045" s="242"/>
      <c r="E2045" s="242"/>
      <c r="F2045" s="242"/>
      <c r="G2045" s="242"/>
      <c r="H2045" s="242"/>
      <c r="I2045" s="242"/>
      <c r="J2045" s="242"/>
      <c r="K2045" s="242"/>
      <c r="L2045" s="242"/>
      <c r="M2045" s="242"/>
    </row>
    <row r="2046" spans="1:13" x14ac:dyDescent="0.25">
      <c r="A2046" s="242"/>
      <c r="B2046" s="242"/>
      <c r="C2046" s="242"/>
      <c r="D2046" s="242"/>
      <c r="E2046" s="242"/>
      <c r="F2046" s="242"/>
      <c r="G2046" s="242"/>
      <c r="H2046" s="242"/>
      <c r="I2046" s="242"/>
      <c r="J2046" s="242"/>
      <c r="K2046" s="242"/>
      <c r="L2046" s="242"/>
      <c r="M2046" s="242"/>
    </row>
    <row r="2047" spans="1:13" x14ac:dyDescent="0.25">
      <c r="A2047" s="242"/>
      <c r="B2047" s="242"/>
      <c r="C2047" s="242"/>
      <c r="D2047" s="242"/>
      <c r="E2047" s="242"/>
      <c r="F2047" s="242"/>
      <c r="G2047" s="242"/>
      <c r="H2047" s="242"/>
      <c r="I2047" s="242"/>
      <c r="J2047" s="242"/>
      <c r="K2047" s="242"/>
      <c r="L2047" s="242"/>
      <c r="M2047" s="242"/>
    </row>
    <row r="2048" spans="1:13" x14ac:dyDescent="0.25">
      <c r="A2048" s="242"/>
      <c r="B2048" s="242"/>
      <c r="C2048" s="242"/>
      <c r="D2048" s="242"/>
      <c r="E2048" s="242"/>
      <c r="F2048" s="242"/>
      <c r="G2048" s="242"/>
      <c r="H2048" s="242"/>
      <c r="I2048" s="242"/>
      <c r="J2048" s="242"/>
      <c r="K2048" s="242"/>
      <c r="L2048" s="242"/>
      <c r="M2048" s="242"/>
    </row>
    <row r="2049" spans="1:13" x14ac:dyDescent="0.25">
      <c r="A2049" s="242"/>
      <c r="B2049" s="242"/>
      <c r="C2049" s="242"/>
      <c r="D2049" s="242"/>
      <c r="E2049" s="242"/>
      <c r="F2049" s="242"/>
      <c r="G2049" s="242"/>
      <c r="H2049" s="242"/>
      <c r="I2049" s="242"/>
      <c r="J2049" s="242"/>
      <c r="K2049" s="242"/>
      <c r="L2049" s="242"/>
      <c r="M2049" s="242"/>
    </row>
    <row r="2050" spans="1:13" x14ac:dyDescent="0.25">
      <c r="A2050" s="242"/>
      <c r="B2050" s="242"/>
      <c r="C2050" s="242"/>
      <c r="D2050" s="242"/>
      <c r="E2050" s="242"/>
      <c r="F2050" s="242"/>
      <c r="G2050" s="242"/>
      <c r="H2050" s="242"/>
      <c r="I2050" s="242"/>
      <c r="J2050" s="242"/>
      <c r="K2050" s="242"/>
      <c r="L2050" s="242"/>
      <c r="M2050" s="242"/>
    </row>
    <row r="2051" spans="1:13" x14ac:dyDescent="0.25">
      <c r="A2051" s="242"/>
      <c r="B2051" s="242"/>
      <c r="C2051" s="242"/>
      <c r="D2051" s="242"/>
      <c r="E2051" s="242"/>
      <c r="F2051" s="242"/>
      <c r="G2051" s="242"/>
      <c r="H2051" s="242"/>
      <c r="I2051" s="242"/>
      <c r="J2051" s="242"/>
      <c r="K2051" s="242"/>
      <c r="L2051" s="242"/>
      <c r="M2051" s="242"/>
    </row>
    <row r="2052" spans="1:13" x14ac:dyDescent="0.25">
      <c r="A2052" s="242"/>
      <c r="B2052" s="242"/>
      <c r="C2052" s="242"/>
      <c r="D2052" s="242"/>
      <c r="E2052" s="242"/>
      <c r="F2052" s="242"/>
      <c r="G2052" s="242"/>
      <c r="H2052" s="242"/>
      <c r="I2052" s="242"/>
      <c r="J2052" s="242"/>
      <c r="K2052" s="242"/>
      <c r="L2052" s="242"/>
      <c r="M2052" s="242"/>
    </row>
    <row r="2053" spans="1:13" x14ac:dyDescent="0.25">
      <c r="A2053" s="242"/>
      <c r="B2053" s="242"/>
      <c r="C2053" s="242"/>
      <c r="D2053" s="242"/>
      <c r="E2053" s="242"/>
      <c r="F2053" s="242"/>
      <c r="G2053" s="242"/>
      <c r="H2053" s="242"/>
      <c r="I2053" s="242"/>
      <c r="J2053" s="242"/>
      <c r="K2053" s="242"/>
      <c r="L2053" s="242"/>
      <c r="M2053" s="242"/>
    </row>
    <row r="2054" spans="1:13" x14ac:dyDescent="0.25">
      <c r="A2054" s="242"/>
      <c r="B2054" s="242"/>
      <c r="C2054" s="242"/>
      <c r="D2054" s="242"/>
      <c r="E2054" s="242"/>
      <c r="F2054" s="242"/>
      <c r="G2054" s="242"/>
      <c r="H2054" s="242"/>
      <c r="I2054" s="242"/>
      <c r="J2054" s="242"/>
      <c r="K2054" s="242"/>
      <c r="L2054" s="242"/>
      <c r="M2054" s="242"/>
    </row>
    <row r="2055" spans="1:13" x14ac:dyDescent="0.25">
      <c r="A2055" s="242"/>
      <c r="B2055" s="242"/>
      <c r="C2055" s="242"/>
      <c r="D2055" s="242"/>
      <c r="E2055" s="242"/>
      <c r="F2055" s="242"/>
      <c r="G2055" s="242"/>
      <c r="H2055" s="242"/>
      <c r="I2055" s="242"/>
      <c r="J2055" s="242"/>
      <c r="K2055" s="242"/>
      <c r="L2055" s="242"/>
      <c r="M2055" s="242"/>
    </row>
    <row r="2056" spans="1:13" x14ac:dyDescent="0.25">
      <c r="A2056" s="242"/>
      <c r="B2056" s="242"/>
      <c r="C2056" s="242"/>
      <c r="D2056" s="242"/>
      <c r="E2056" s="242"/>
      <c r="F2056" s="242"/>
      <c r="G2056" s="242"/>
      <c r="H2056" s="242"/>
      <c r="I2056" s="242"/>
      <c r="J2056" s="242"/>
      <c r="K2056" s="242"/>
      <c r="L2056" s="242"/>
      <c r="M2056" s="242"/>
    </row>
    <row r="2057" spans="1:13" x14ac:dyDescent="0.25">
      <c r="A2057" s="242"/>
      <c r="B2057" s="242"/>
      <c r="C2057" s="242"/>
      <c r="D2057" s="242"/>
      <c r="E2057" s="242"/>
      <c r="F2057" s="242"/>
      <c r="G2057" s="242"/>
      <c r="H2057" s="242"/>
      <c r="I2057" s="242"/>
      <c r="J2057" s="242"/>
      <c r="K2057" s="242"/>
      <c r="L2057" s="242"/>
      <c r="M2057" s="242"/>
    </row>
    <row r="2058" spans="1:13" x14ac:dyDescent="0.25">
      <c r="A2058" s="242"/>
      <c r="B2058" s="242"/>
      <c r="C2058" s="242"/>
      <c r="D2058" s="242"/>
      <c r="E2058" s="242"/>
      <c r="F2058" s="242"/>
      <c r="G2058" s="242"/>
      <c r="H2058" s="242"/>
      <c r="I2058" s="242"/>
      <c r="J2058" s="242"/>
      <c r="K2058" s="242"/>
      <c r="L2058" s="242"/>
      <c r="M2058" s="242"/>
    </row>
    <row r="2059" spans="1:13" x14ac:dyDescent="0.25">
      <c r="A2059" s="242"/>
      <c r="B2059" s="242"/>
      <c r="C2059" s="242"/>
      <c r="D2059" s="242"/>
      <c r="E2059" s="242"/>
      <c r="F2059" s="242"/>
      <c r="G2059" s="242"/>
      <c r="H2059" s="242"/>
      <c r="I2059" s="242"/>
      <c r="J2059" s="242"/>
      <c r="K2059" s="242"/>
      <c r="L2059" s="242"/>
      <c r="M2059" s="242"/>
    </row>
    <row r="2060" spans="1:13" x14ac:dyDescent="0.25">
      <c r="A2060" s="242"/>
      <c r="B2060" s="242"/>
      <c r="C2060" s="242"/>
      <c r="D2060" s="242"/>
      <c r="E2060" s="242"/>
      <c r="F2060" s="242"/>
      <c r="G2060" s="242"/>
      <c r="H2060" s="242"/>
      <c r="I2060" s="242"/>
      <c r="J2060" s="242"/>
      <c r="K2060" s="242"/>
      <c r="L2060" s="242"/>
      <c r="M2060" s="242"/>
    </row>
    <row r="2061" spans="1:13" x14ac:dyDescent="0.25">
      <c r="A2061" s="242"/>
      <c r="B2061" s="242"/>
      <c r="C2061" s="242"/>
      <c r="D2061" s="242"/>
      <c r="E2061" s="242"/>
      <c r="F2061" s="242"/>
      <c r="G2061" s="242"/>
      <c r="H2061" s="242"/>
      <c r="I2061" s="242"/>
      <c r="J2061" s="242"/>
      <c r="K2061" s="242"/>
      <c r="L2061" s="242"/>
      <c r="M2061" s="242"/>
    </row>
    <row r="2062" spans="1:13" x14ac:dyDescent="0.25">
      <c r="A2062" s="242"/>
      <c r="B2062" s="242"/>
      <c r="C2062" s="242"/>
      <c r="D2062" s="242"/>
      <c r="E2062" s="242"/>
      <c r="F2062" s="242"/>
      <c r="G2062" s="242"/>
      <c r="H2062" s="242"/>
      <c r="I2062" s="242"/>
      <c r="J2062" s="242"/>
      <c r="K2062" s="242"/>
      <c r="L2062" s="242"/>
      <c r="M2062" s="242"/>
    </row>
    <row r="2063" spans="1:13" x14ac:dyDescent="0.25">
      <c r="A2063" s="242"/>
      <c r="B2063" s="242"/>
      <c r="C2063" s="242"/>
      <c r="D2063" s="242"/>
      <c r="E2063" s="242"/>
      <c r="F2063" s="242"/>
      <c r="G2063" s="242"/>
      <c r="H2063" s="242"/>
      <c r="I2063" s="242"/>
      <c r="J2063" s="242"/>
      <c r="K2063" s="242"/>
      <c r="L2063" s="242"/>
      <c r="M2063" s="242"/>
    </row>
    <row r="2064" spans="1:13" x14ac:dyDescent="0.25">
      <c r="A2064" s="242"/>
      <c r="B2064" s="242"/>
      <c r="C2064" s="242"/>
      <c r="D2064" s="242"/>
      <c r="E2064" s="242"/>
      <c r="F2064" s="242"/>
      <c r="G2064" s="242"/>
      <c r="H2064" s="242"/>
      <c r="I2064" s="242"/>
      <c r="J2064" s="242"/>
      <c r="K2064" s="242"/>
      <c r="L2064" s="242"/>
      <c r="M2064" s="242"/>
    </row>
    <row r="2065" spans="1:13" x14ac:dyDescent="0.25">
      <c r="A2065" s="242"/>
      <c r="B2065" s="242"/>
      <c r="C2065" s="242"/>
      <c r="D2065" s="242"/>
      <c r="E2065" s="242"/>
      <c r="F2065" s="242"/>
      <c r="G2065" s="242"/>
      <c r="H2065" s="242"/>
      <c r="I2065" s="242"/>
      <c r="J2065" s="242"/>
      <c r="K2065" s="242"/>
      <c r="L2065" s="242"/>
      <c r="M2065" s="242"/>
    </row>
    <row r="2066" spans="1:13" x14ac:dyDescent="0.25">
      <c r="A2066" s="242"/>
      <c r="B2066" s="242"/>
      <c r="C2066" s="242"/>
      <c r="D2066" s="242"/>
      <c r="E2066" s="242"/>
      <c r="F2066" s="242"/>
      <c r="G2066" s="242"/>
      <c r="H2066" s="242"/>
      <c r="I2066" s="242"/>
      <c r="J2066" s="242"/>
      <c r="K2066" s="242"/>
      <c r="L2066" s="242"/>
      <c r="M2066" s="242"/>
    </row>
    <row r="2067" spans="1:13" x14ac:dyDescent="0.25">
      <c r="A2067" s="242"/>
      <c r="B2067" s="242"/>
      <c r="C2067" s="242"/>
      <c r="D2067" s="242"/>
      <c r="E2067" s="242"/>
      <c r="F2067" s="242"/>
      <c r="G2067" s="242"/>
      <c r="H2067" s="242"/>
      <c r="I2067" s="242"/>
      <c r="J2067" s="242"/>
      <c r="K2067" s="242"/>
      <c r="L2067" s="242"/>
      <c r="M2067" s="242"/>
    </row>
    <row r="2068" spans="1:13" x14ac:dyDescent="0.25">
      <c r="A2068" s="242"/>
      <c r="B2068" s="242"/>
      <c r="C2068" s="242"/>
      <c r="D2068" s="242"/>
      <c r="E2068" s="242"/>
      <c r="F2068" s="242"/>
      <c r="G2068" s="242"/>
      <c r="H2068" s="242"/>
      <c r="I2068" s="242"/>
      <c r="J2068" s="242"/>
      <c r="K2068" s="242"/>
      <c r="L2068" s="242"/>
      <c r="M2068" s="242"/>
    </row>
    <row r="2069" spans="1:13" x14ac:dyDescent="0.25">
      <c r="A2069" s="242"/>
      <c r="B2069" s="242"/>
      <c r="C2069" s="242"/>
      <c r="D2069" s="242"/>
      <c r="E2069" s="242"/>
      <c r="F2069" s="242"/>
      <c r="G2069" s="242"/>
      <c r="H2069" s="242"/>
      <c r="I2069" s="242"/>
      <c r="J2069" s="242"/>
      <c r="K2069" s="242"/>
      <c r="L2069" s="242"/>
      <c r="M2069" s="242"/>
    </row>
    <row r="2070" spans="1:13" x14ac:dyDescent="0.25">
      <c r="A2070" s="242"/>
      <c r="B2070" s="242"/>
      <c r="C2070" s="242"/>
      <c r="D2070" s="242"/>
      <c r="E2070" s="242"/>
      <c r="F2070" s="242"/>
      <c r="G2070" s="242"/>
      <c r="H2070" s="242"/>
      <c r="I2070" s="242"/>
      <c r="J2070" s="242"/>
      <c r="K2070" s="242"/>
      <c r="L2070" s="242"/>
      <c r="M2070" s="242"/>
    </row>
    <row r="2071" spans="1:13" x14ac:dyDescent="0.25">
      <c r="A2071" s="242"/>
      <c r="B2071" s="242"/>
      <c r="C2071" s="242"/>
      <c r="D2071" s="242"/>
      <c r="E2071" s="242"/>
      <c r="F2071" s="242"/>
      <c r="G2071" s="242"/>
      <c r="H2071" s="242"/>
      <c r="I2071" s="242"/>
      <c r="J2071" s="242"/>
      <c r="K2071" s="242"/>
      <c r="L2071" s="242"/>
      <c r="M2071" s="242"/>
    </row>
    <row r="2072" spans="1:13" x14ac:dyDescent="0.25">
      <c r="A2072" s="242"/>
      <c r="B2072" s="242"/>
      <c r="C2072" s="242"/>
      <c r="D2072" s="242"/>
      <c r="E2072" s="242"/>
      <c r="F2072" s="242"/>
      <c r="G2072" s="242"/>
      <c r="H2072" s="242"/>
      <c r="I2072" s="242"/>
      <c r="J2072" s="242"/>
      <c r="K2072" s="242"/>
      <c r="L2072" s="242"/>
      <c r="M2072" s="242"/>
    </row>
    <row r="2073" spans="1:13" x14ac:dyDescent="0.25">
      <c r="A2073" s="242"/>
      <c r="B2073" s="242"/>
      <c r="C2073" s="242"/>
      <c r="D2073" s="242"/>
      <c r="E2073" s="242"/>
      <c r="F2073" s="242"/>
      <c r="G2073" s="242"/>
      <c r="H2073" s="242"/>
      <c r="I2073" s="242"/>
      <c r="J2073" s="242"/>
      <c r="K2073" s="242"/>
      <c r="L2073" s="242"/>
      <c r="M2073" s="242"/>
    </row>
    <row r="2074" spans="1:13" x14ac:dyDescent="0.25">
      <c r="A2074" s="242"/>
      <c r="B2074" s="242"/>
      <c r="C2074" s="242"/>
      <c r="D2074" s="242"/>
      <c r="E2074" s="242"/>
      <c r="F2074" s="242"/>
      <c r="G2074" s="242"/>
      <c r="H2074" s="242"/>
      <c r="I2074" s="242"/>
      <c r="J2074" s="242"/>
      <c r="K2074" s="242"/>
      <c r="L2074" s="242"/>
      <c r="M2074" s="242"/>
    </row>
    <row r="2075" spans="1:13" x14ac:dyDescent="0.25">
      <c r="A2075" s="242"/>
      <c r="B2075" s="242"/>
      <c r="C2075" s="242"/>
      <c r="D2075" s="242"/>
      <c r="E2075" s="242"/>
      <c r="F2075" s="242"/>
      <c r="G2075" s="242"/>
      <c r="H2075" s="242"/>
      <c r="I2075" s="242"/>
      <c r="J2075" s="242"/>
      <c r="K2075" s="242"/>
      <c r="L2075" s="242"/>
      <c r="M2075" s="242"/>
    </row>
    <row r="2076" spans="1:13" x14ac:dyDescent="0.25">
      <c r="A2076" s="242"/>
      <c r="B2076" s="242"/>
      <c r="C2076" s="242"/>
      <c r="D2076" s="242"/>
      <c r="E2076" s="242"/>
      <c r="F2076" s="242"/>
      <c r="G2076" s="242"/>
      <c r="H2076" s="242"/>
      <c r="I2076" s="242"/>
      <c r="J2076" s="242"/>
      <c r="K2076" s="242"/>
      <c r="L2076" s="242"/>
      <c r="M2076" s="242"/>
    </row>
    <row r="2077" spans="1:13" x14ac:dyDescent="0.25">
      <c r="A2077" s="242"/>
      <c r="B2077" s="242"/>
      <c r="C2077" s="242"/>
      <c r="D2077" s="242"/>
      <c r="E2077" s="242"/>
      <c r="F2077" s="242"/>
      <c r="G2077" s="242"/>
      <c r="H2077" s="242"/>
      <c r="I2077" s="242"/>
      <c r="J2077" s="242"/>
      <c r="K2077" s="242"/>
      <c r="L2077" s="242"/>
      <c r="M2077" s="242"/>
    </row>
    <row r="2078" spans="1:13" x14ac:dyDescent="0.25">
      <c r="A2078" s="242"/>
      <c r="B2078" s="242"/>
      <c r="C2078" s="242"/>
      <c r="D2078" s="242"/>
      <c r="E2078" s="242"/>
      <c r="F2078" s="242"/>
      <c r="G2078" s="242"/>
      <c r="H2078" s="242"/>
      <c r="I2078" s="242"/>
      <c r="J2078" s="242"/>
      <c r="K2078" s="242"/>
      <c r="L2078" s="242"/>
      <c r="M2078" s="242"/>
    </row>
    <row r="2079" spans="1:13" x14ac:dyDescent="0.25">
      <c r="A2079" s="242"/>
      <c r="B2079" s="242"/>
      <c r="C2079" s="242"/>
      <c r="D2079" s="242"/>
      <c r="E2079" s="242"/>
      <c r="F2079" s="242"/>
      <c r="G2079" s="242"/>
      <c r="H2079" s="242"/>
      <c r="I2079" s="242"/>
      <c r="J2079" s="242"/>
      <c r="K2079" s="242"/>
      <c r="L2079" s="242"/>
      <c r="M2079" s="242"/>
    </row>
    <row r="2080" spans="1:13" x14ac:dyDescent="0.25">
      <c r="A2080" s="242"/>
      <c r="B2080" s="242"/>
      <c r="C2080" s="242"/>
      <c r="D2080" s="242"/>
      <c r="E2080" s="242"/>
      <c r="F2080" s="242"/>
      <c r="G2080" s="242"/>
      <c r="H2080" s="242"/>
      <c r="I2080" s="242"/>
      <c r="J2080" s="242"/>
      <c r="K2080" s="242"/>
      <c r="L2080" s="242"/>
      <c r="M2080" s="242"/>
    </row>
    <row r="2081" spans="1:13" x14ac:dyDescent="0.25">
      <c r="A2081" s="242"/>
      <c r="B2081" s="242"/>
      <c r="C2081" s="242"/>
      <c r="D2081" s="242"/>
      <c r="E2081" s="242"/>
      <c r="F2081" s="242"/>
      <c r="G2081" s="242"/>
      <c r="H2081" s="242"/>
      <c r="I2081" s="242"/>
      <c r="J2081" s="242"/>
      <c r="K2081" s="242"/>
      <c r="L2081" s="242"/>
      <c r="M2081" s="242"/>
    </row>
    <row r="2082" spans="1:13" x14ac:dyDescent="0.25">
      <c r="A2082" s="242"/>
      <c r="B2082" s="242"/>
      <c r="C2082" s="242"/>
      <c r="D2082" s="242"/>
      <c r="E2082" s="242"/>
      <c r="F2082" s="242"/>
      <c r="G2082" s="242"/>
      <c r="H2082" s="242"/>
      <c r="I2082" s="242"/>
      <c r="J2082" s="242"/>
      <c r="K2082" s="242"/>
      <c r="L2082" s="242"/>
      <c r="M2082" s="242"/>
    </row>
    <row r="2083" spans="1:13" x14ac:dyDescent="0.25">
      <c r="A2083" s="242"/>
      <c r="B2083" s="242"/>
      <c r="C2083" s="242"/>
      <c r="D2083" s="242"/>
      <c r="E2083" s="242"/>
      <c r="F2083" s="242"/>
      <c r="G2083" s="242"/>
      <c r="H2083" s="242"/>
      <c r="I2083" s="242"/>
      <c r="J2083" s="242"/>
      <c r="K2083" s="242"/>
      <c r="L2083" s="242"/>
      <c r="M2083" s="242"/>
    </row>
    <row r="2084" spans="1:13" x14ac:dyDescent="0.25">
      <c r="A2084" s="242"/>
      <c r="B2084" s="242"/>
      <c r="C2084" s="242"/>
      <c r="D2084" s="242"/>
      <c r="E2084" s="242"/>
      <c r="F2084" s="242"/>
      <c r="G2084" s="242"/>
      <c r="H2084" s="242"/>
      <c r="I2084" s="242"/>
      <c r="J2084" s="242"/>
      <c r="K2084" s="242"/>
      <c r="L2084" s="242"/>
      <c r="M2084" s="242"/>
    </row>
    <row r="2085" spans="1:13" x14ac:dyDescent="0.25">
      <c r="A2085" s="242"/>
      <c r="B2085" s="242"/>
      <c r="C2085" s="242"/>
      <c r="D2085" s="242"/>
      <c r="E2085" s="242"/>
      <c r="F2085" s="242"/>
      <c r="G2085" s="242"/>
      <c r="H2085" s="242"/>
      <c r="I2085" s="242"/>
      <c r="J2085" s="242"/>
      <c r="K2085" s="242"/>
      <c r="L2085" s="242"/>
      <c r="M2085" s="242"/>
    </row>
    <row r="2086" spans="1:13" x14ac:dyDescent="0.25">
      <c r="A2086" s="242"/>
      <c r="B2086" s="242"/>
      <c r="C2086" s="242"/>
      <c r="D2086" s="242"/>
      <c r="E2086" s="242"/>
      <c r="F2086" s="242"/>
      <c r="G2086" s="242"/>
      <c r="H2086" s="242"/>
      <c r="I2086" s="242"/>
      <c r="J2086" s="242"/>
      <c r="K2086" s="242"/>
      <c r="L2086" s="242"/>
      <c r="M2086" s="242"/>
    </row>
    <row r="2087" spans="1:13" x14ac:dyDescent="0.25">
      <c r="A2087" s="242"/>
      <c r="B2087" s="242"/>
      <c r="C2087" s="242"/>
      <c r="D2087" s="242"/>
      <c r="E2087" s="242"/>
      <c r="F2087" s="242"/>
      <c r="G2087" s="242"/>
      <c r="H2087" s="242"/>
      <c r="I2087" s="242"/>
      <c r="J2087" s="242"/>
      <c r="K2087" s="242"/>
      <c r="L2087" s="242"/>
      <c r="M2087" s="242"/>
    </row>
    <row r="2088" spans="1:13" x14ac:dyDescent="0.25">
      <c r="A2088" s="242"/>
      <c r="B2088" s="242"/>
      <c r="C2088" s="242"/>
      <c r="D2088" s="242"/>
      <c r="E2088" s="242"/>
      <c r="F2088" s="242"/>
      <c r="G2088" s="242"/>
      <c r="H2088" s="242"/>
      <c r="I2088" s="242"/>
      <c r="J2088" s="242"/>
      <c r="K2088" s="242"/>
      <c r="L2088" s="242"/>
      <c r="M2088" s="242"/>
    </row>
    <row r="2089" spans="1:13" x14ac:dyDescent="0.25">
      <c r="A2089" s="242"/>
      <c r="B2089" s="242"/>
      <c r="C2089" s="242"/>
      <c r="D2089" s="242"/>
      <c r="E2089" s="242"/>
      <c r="F2089" s="242"/>
      <c r="G2089" s="242"/>
      <c r="H2089" s="242"/>
      <c r="I2089" s="242"/>
      <c r="J2089" s="242"/>
      <c r="K2089" s="242"/>
      <c r="L2089" s="242"/>
      <c r="M2089" s="242"/>
    </row>
    <row r="2090" spans="1:13" x14ac:dyDescent="0.25">
      <c r="A2090" s="242"/>
      <c r="B2090" s="242"/>
      <c r="C2090" s="242"/>
      <c r="D2090" s="242"/>
      <c r="E2090" s="242"/>
      <c r="F2090" s="242"/>
      <c r="G2090" s="242"/>
      <c r="H2090" s="242"/>
      <c r="I2090" s="242"/>
      <c r="J2090" s="242"/>
      <c r="K2090" s="242"/>
      <c r="L2090" s="242"/>
      <c r="M2090" s="242"/>
    </row>
    <row r="2091" spans="1:13" x14ac:dyDescent="0.25">
      <c r="A2091" s="242"/>
      <c r="B2091" s="242"/>
      <c r="C2091" s="242"/>
      <c r="D2091" s="242"/>
      <c r="E2091" s="242"/>
      <c r="F2091" s="242"/>
      <c r="G2091" s="242"/>
      <c r="H2091" s="242"/>
      <c r="I2091" s="242"/>
      <c r="J2091" s="242"/>
      <c r="K2091" s="242"/>
      <c r="L2091" s="242"/>
      <c r="M2091" s="242"/>
    </row>
    <row r="2092" spans="1:13" x14ac:dyDescent="0.25">
      <c r="A2092" s="242"/>
      <c r="B2092" s="242"/>
      <c r="C2092" s="242"/>
      <c r="D2092" s="242"/>
      <c r="E2092" s="242"/>
      <c r="F2092" s="242"/>
      <c r="G2092" s="242"/>
      <c r="H2092" s="242"/>
      <c r="I2092" s="242"/>
      <c r="J2092" s="242"/>
      <c r="K2092" s="242"/>
      <c r="L2092" s="242"/>
      <c r="M2092" s="242"/>
    </row>
    <row r="2093" spans="1:13" x14ac:dyDescent="0.25">
      <c r="A2093" s="242"/>
      <c r="B2093" s="242"/>
      <c r="C2093" s="242"/>
      <c r="D2093" s="242"/>
      <c r="E2093" s="242"/>
      <c r="F2093" s="242"/>
      <c r="G2093" s="242"/>
      <c r="H2093" s="242"/>
      <c r="I2093" s="242"/>
      <c r="J2093" s="242"/>
      <c r="K2093" s="242"/>
      <c r="L2093" s="242"/>
      <c r="M2093" s="242"/>
    </row>
    <row r="2094" spans="1:13" x14ac:dyDescent="0.25">
      <c r="A2094" s="242"/>
      <c r="B2094" s="242"/>
      <c r="C2094" s="242"/>
      <c r="D2094" s="242"/>
      <c r="E2094" s="242"/>
      <c r="F2094" s="242"/>
      <c r="G2094" s="242"/>
      <c r="H2094" s="242"/>
      <c r="I2094" s="242"/>
      <c r="J2094" s="242"/>
      <c r="K2094" s="242"/>
      <c r="L2094" s="242"/>
      <c r="M2094" s="242"/>
    </row>
    <row r="2095" spans="1:13" x14ac:dyDescent="0.25">
      <c r="A2095" s="242"/>
      <c r="B2095" s="242"/>
      <c r="C2095" s="242"/>
      <c r="D2095" s="242"/>
      <c r="E2095" s="242"/>
      <c r="F2095" s="242"/>
      <c r="G2095" s="242"/>
      <c r="H2095" s="242"/>
      <c r="I2095" s="242"/>
      <c r="J2095" s="242"/>
      <c r="K2095" s="242"/>
      <c r="L2095" s="242"/>
      <c r="M2095" s="242"/>
    </row>
    <row r="2096" spans="1:13" x14ac:dyDescent="0.25">
      <c r="A2096" s="242"/>
      <c r="B2096" s="242"/>
      <c r="C2096" s="242"/>
      <c r="D2096" s="242"/>
      <c r="E2096" s="242"/>
      <c r="F2096" s="242"/>
      <c r="G2096" s="242"/>
      <c r="H2096" s="242"/>
      <c r="I2096" s="242"/>
      <c r="J2096" s="242"/>
      <c r="K2096" s="242"/>
      <c r="L2096" s="242"/>
      <c r="M2096" s="242"/>
    </row>
    <row r="2097" spans="1:13" x14ac:dyDescent="0.25">
      <c r="A2097" s="242"/>
      <c r="B2097" s="242"/>
      <c r="C2097" s="242"/>
      <c r="D2097" s="242"/>
      <c r="E2097" s="242"/>
      <c r="F2097" s="242"/>
      <c r="G2097" s="242"/>
      <c r="H2097" s="242"/>
      <c r="I2097" s="242"/>
      <c r="J2097" s="242"/>
      <c r="K2097" s="242"/>
      <c r="L2097" s="242"/>
      <c r="M2097" s="242"/>
    </row>
    <row r="2098" spans="1:13" x14ac:dyDescent="0.25">
      <c r="A2098" s="242"/>
      <c r="B2098" s="242"/>
      <c r="C2098" s="242"/>
      <c r="D2098" s="242"/>
      <c r="E2098" s="242"/>
      <c r="F2098" s="242"/>
      <c r="G2098" s="242"/>
      <c r="H2098" s="242"/>
      <c r="I2098" s="242"/>
      <c r="J2098" s="242"/>
      <c r="K2098" s="242"/>
      <c r="L2098" s="242"/>
      <c r="M2098" s="242"/>
    </row>
    <row r="2099" spans="1:13" x14ac:dyDescent="0.25">
      <c r="A2099" s="242"/>
      <c r="B2099" s="242"/>
      <c r="C2099" s="242"/>
      <c r="D2099" s="242"/>
      <c r="E2099" s="242"/>
      <c r="F2099" s="242"/>
      <c r="G2099" s="242"/>
      <c r="H2099" s="242"/>
      <c r="I2099" s="242"/>
      <c r="J2099" s="242"/>
      <c r="K2099" s="242"/>
      <c r="L2099" s="242"/>
      <c r="M2099" s="242"/>
    </row>
    <row r="2100" spans="1:13" x14ac:dyDescent="0.25">
      <c r="A2100" s="242"/>
      <c r="B2100" s="242"/>
      <c r="C2100" s="242"/>
      <c r="D2100" s="242"/>
      <c r="E2100" s="242"/>
      <c r="F2100" s="242"/>
      <c r="G2100" s="242"/>
      <c r="H2100" s="242"/>
      <c r="I2100" s="242"/>
      <c r="J2100" s="242"/>
      <c r="K2100" s="242"/>
      <c r="L2100" s="242"/>
      <c r="M2100" s="242"/>
    </row>
    <row r="2101" spans="1:13" x14ac:dyDescent="0.25">
      <c r="A2101" s="242"/>
      <c r="B2101" s="242"/>
      <c r="C2101" s="242"/>
      <c r="D2101" s="242"/>
      <c r="E2101" s="242"/>
      <c r="F2101" s="242"/>
      <c r="G2101" s="242"/>
      <c r="H2101" s="242"/>
      <c r="I2101" s="242"/>
      <c r="J2101" s="242"/>
      <c r="K2101" s="242"/>
      <c r="L2101" s="242"/>
      <c r="M2101" s="242"/>
    </row>
    <row r="2102" spans="1:13" x14ac:dyDescent="0.25">
      <c r="A2102" s="242"/>
      <c r="B2102" s="242"/>
      <c r="C2102" s="242"/>
      <c r="D2102" s="242"/>
      <c r="E2102" s="242"/>
      <c r="F2102" s="242"/>
      <c r="G2102" s="242"/>
      <c r="H2102" s="242"/>
      <c r="I2102" s="242"/>
      <c r="J2102" s="242"/>
      <c r="K2102" s="242"/>
      <c r="L2102" s="242"/>
      <c r="M2102" s="242"/>
    </row>
    <row r="2103" spans="1:13" x14ac:dyDescent="0.25">
      <c r="A2103" s="242"/>
      <c r="B2103" s="242"/>
      <c r="C2103" s="242"/>
      <c r="D2103" s="242"/>
      <c r="E2103" s="242"/>
      <c r="F2103" s="242"/>
      <c r="G2103" s="242"/>
      <c r="H2103" s="242"/>
      <c r="I2103" s="242"/>
      <c r="J2103" s="242"/>
      <c r="K2103" s="242"/>
      <c r="L2103" s="242"/>
      <c r="M2103" s="242"/>
    </row>
    <row r="2104" spans="1:13" x14ac:dyDescent="0.25">
      <c r="A2104" s="242"/>
      <c r="B2104" s="242"/>
      <c r="C2104" s="242"/>
      <c r="D2104" s="242"/>
      <c r="E2104" s="242"/>
      <c r="F2104" s="242"/>
      <c r="G2104" s="242"/>
      <c r="H2104" s="242"/>
      <c r="I2104" s="242"/>
      <c r="J2104" s="242"/>
      <c r="K2104" s="242"/>
      <c r="L2104" s="242"/>
      <c r="M2104" s="242"/>
    </row>
    <row r="2105" spans="1:13" x14ac:dyDescent="0.25">
      <c r="A2105" s="242"/>
      <c r="B2105" s="242"/>
      <c r="C2105" s="242"/>
      <c r="D2105" s="242"/>
      <c r="E2105" s="242"/>
      <c r="F2105" s="242"/>
      <c r="G2105" s="242"/>
      <c r="H2105" s="242"/>
      <c r="I2105" s="242"/>
      <c r="J2105" s="242"/>
      <c r="K2105" s="242"/>
      <c r="L2105" s="242"/>
      <c r="M2105" s="242"/>
    </row>
    <row r="2106" spans="1:13" x14ac:dyDescent="0.25">
      <c r="A2106" s="242"/>
      <c r="B2106" s="242"/>
      <c r="C2106" s="242"/>
      <c r="D2106" s="242"/>
      <c r="E2106" s="242"/>
      <c r="F2106" s="242"/>
      <c r="G2106" s="242"/>
      <c r="H2106" s="242"/>
      <c r="I2106" s="242"/>
      <c r="J2106" s="242"/>
      <c r="K2106" s="242"/>
      <c r="L2106" s="242"/>
      <c r="M2106" s="242"/>
    </row>
    <row r="2107" spans="1:13" x14ac:dyDescent="0.25">
      <c r="A2107" s="242"/>
      <c r="B2107" s="242"/>
      <c r="C2107" s="242"/>
      <c r="D2107" s="242"/>
      <c r="E2107" s="242"/>
      <c r="F2107" s="242"/>
      <c r="G2107" s="242"/>
      <c r="H2107" s="242"/>
      <c r="I2107" s="242"/>
      <c r="J2107" s="242"/>
      <c r="K2107" s="242"/>
      <c r="L2107" s="242"/>
      <c r="M2107" s="242"/>
    </row>
    <row r="2108" spans="1:13" x14ac:dyDescent="0.25">
      <c r="A2108" s="242"/>
      <c r="B2108" s="242"/>
      <c r="C2108" s="242"/>
      <c r="D2108" s="242"/>
      <c r="E2108" s="242"/>
      <c r="F2108" s="242"/>
      <c r="G2108" s="242"/>
      <c r="H2108" s="242"/>
      <c r="I2108" s="242"/>
      <c r="J2108" s="242"/>
      <c r="K2108" s="242"/>
      <c r="L2108" s="242"/>
      <c r="M2108" s="242"/>
    </row>
    <row r="2109" spans="1:13" x14ac:dyDescent="0.25">
      <c r="A2109" s="242"/>
      <c r="B2109" s="242"/>
      <c r="C2109" s="242"/>
      <c r="D2109" s="242"/>
      <c r="E2109" s="242"/>
      <c r="F2109" s="242"/>
      <c r="G2109" s="242"/>
      <c r="H2109" s="242"/>
      <c r="I2109" s="242"/>
      <c r="J2109" s="242"/>
      <c r="K2109" s="242"/>
      <c r="L2109" s="242"/>
      <c r="M2109" s="242"/>
    </row>
    <row r="2110" spans="1:13" x14ac:dyDescent="0.25">
      <c r="A2110" s="242"/>
      <c r="B2110" s="242"/>
      <c r="C2110" s="242"/>
      <c r="D2110" s="242"/>
      <c r="E2110" s="242"/>
      <c r="F2110" s="242"/>
      <c r="G2110" s="242"/>
      <c r="H2110" s="242"/>
      <c r="I2110" s="242"/>
      <c r="J2110" s="242"/>
      <c r="K2110" s="242"/>
      <c r="L2110" s="242"/>
      <c r="M2110" s="242"/>
    </row>
    <row r="2111" spans="1:13" x14ac:dyDescent="0.25">
      <c r="A2111" s="242"/>
      <c r="B2111" s="242"/>
      <c r="C2111" s="242"/>
      <c r="D2111" s="242"/>
      <c r="E2111" s="242"/>
      <c r="F2111" s="242"/>
      <c r="G2111" s="242"/>
      <c r="H2111" s="242"/>
      <c r="I2111" s="242"/>
      <c r="J2111" s="242"/>
      <c r="K2111" s="242"/>
      <c r="L2111" s="242"/>
      <c r="M2111" s="242"/>
    </row>
    <row r="2112" spans="1:13" x14ac:dyDescent="0.25">
      <c r="A2112" s="242"/>
      <c r="B2112" s="242"/>
      <c r="C2112" s="242"/>
      <c r="D2112" s="242"/>
      <c r="E2112" s="242"/>
      <c r="F2112" s="242"/>
      <c r="G2112" s="242"/>
      <c r="H2112" s="242"/>
      <c r="I2112" s="242"/>
      <c r="J2112" s="242"/>
      <c r="K2112" s="242"/>
      <c r="L2112" s="242"/>
      <c r="M2112" s="242"/>
    </row>
    <row r="2113" spans="1:13" x14ac:dyDescent="0.25">
      <c r="A2113" s="242"/>
      <c r="B2113" s="242"/>
      <c r="C2113" s="242"/>
      <c r="D2113" s="242"/>
      <c r="E2113" s="242"/>
      <c r="F2113" s="242"/>
      <c r="G2113" s="242"/>
      <c r="H2113" s="242"/>
      <c r="I2113" s="242"/>
      <c r="J2113" s="242"/>
      <c r="K2113" s="242"/>
      <c r="L2113" s="242"/>
      <c r="M2113" s="242"/>
    </row>
    <row r="2114" spans="1:13" x14ac:dyDescent="0.25">
      <c r="A2114" s="242"/>
      <c r="B2114" s="242"/>
      <c r="C2114" s="242"/>
      <c r="D2114" s="242"/>
      <c r="E2114" s="242"/>
      <c r="F2114" s="242"/>
      <c r="G2114" s="242"/>
      <c r="H2114" s="242"/>
      <c r="I2114" s="242"/>
      <c r="J2114" s="242"/>
      <c r="K2114" s="242"/>
      <c r="L2114" s="242"/>
      <c r="M2114" s="242"/>
    </row>
    <row r="2115" spans="1:13" x14ac:dyDescent="0.25">
      <c r="A2115" s="242"/>
      <c r="B2115" s="242"/>
      <c r="C2115" s="242"/>
      <c r="D2115" s="242"/>
      <c r="E2115" s="242"/>
      <c r="F2115" s="242"/>
      <c r="G2115" s="242"/>
      <c r="H2115" s="242"/>
      <c r="I2115" s="242"/>
      <c r="J2115" s="242"/>
      <c r="K2115" s="242"/>
      <c r="L2115" s="242"/>
      <c r="M2115" s="242"/>
    </row>
    <row r="2116" spans="1:13" x14ac:dyDescent="0.25">
      <c r="A2116" s="242"/>
      <c r="B2116" s="242"/>
      <c r="C2116" s="242"/>
      <c r="D2116" s="242"/>
      <c r="E2116" s="242"/>
      <c r="F2116" s="242"/>
      <c r="G2116" s="242"/>
      <c r="H2116" s="242"/>
      <c r="I2116" s="242"/>
      <c r="J2116" s="242"/>
      <c r="K2116" s="242"/>
      <c r="L2116" s="242"/>
      <c r="M2116" s="242"/>
    </row>
    <row r="2117" spans="1:13" x14ac:dyDescent="0.25">
      <c r="A2117" s="242"/>
      <c r="B2117" s="242"/>
      <c r="C2117" s="242"/>
      <c r="D2117" s="242"/>
      <c r="E2117" s="242"/>
      <c r="F2117" s="242"/>
      <c r="G2117" s="242"/>
      <c r="H2117" s="242"/>
      <c r="I2117" s="242"/>
      <c r="J2117" s="242"/>
      <c r="K2117" s="242"/>
      <c r="L2117" s="242"/>
      <c r="M2117" s="242"/>
    </row>
    <row r="2118" spans="1:13" x14ac:dyDescent="0.25">
      <c r="A2118" s="242"/>
      <c r="B2118" s="242"/>
      <c r="C2118" s="242"/>
      <c r="D2118" s="242"/>
      <c r="E2118" s="242"/>
      <c r="F2118" s="242"/>
      <c r="G2118" s="242"/>
      <c r="H2118" s="242"/>
      <c r="I2118" s="242"/>
      <c r="J2118" s="242"/>
      <c r="K2118" s="242"/>
      <c r="L2118" s="242"/>
      <c r="M2118" s="242"/>
    </row>
    <row r="2119" spans="1:13" x14ac:dyDescent="0.25">
      <c r="A2119" s="242"/>
      <c r="B2119" s="242"/>
      <c r="C2119" s="242"/>
      <c r="D2119" s="242"/>
      <c r="E2119" s="242"/>
      <c r="F2119" s="242"/>
      <c r="G2119" s="242"/>
      <c r="H2119" s="242"/>
      <c r="I2119" s="242"/>
      <c r="J2119" s="242"/>
      <c r="K2119" s="242"/>
      <c r="L2119" s="242"/>
      <c r="M2119" s="242"/>
    </row>
    <row r="2120" spans="1:13" x14ac:dyDescent="0.25">
      <c r="A2120" s="242"/>
      <c r="B2120" s="242"/>
      <c r="C2120" s="242"/>
      <c r="D2120" s="242"/>
      <c r="E2120" s="242"/>
      <c r="F2120" s="242"/>
      <c r="G2120" s="242"/>
      <c r="H2120" s="242"/>
      <c r="I2120" s="242"/>
      <c r="J2120" s="242"/>
      <c r="K2120" s="242"/>
      <c r="L2120" s="242"/>
      <c r="M2120" s="242"/>
    </row>
    <row r="2121" spans="1:13" x14ac:dyDescent="0.25">
      <c r="A2121" s="242"/>
      <c r="B2121" s="242"/>
      <c r="C2121" s="242"/>
      <c r="D2121" s="242"/>
      <c r="E2121" s="242"/>
      <c r="F2121" s="242"/>
      <c r="G2121" s="242"/>
      <c r="H2121" s="242"/>
      <c r="I2121" s="242"/>
      <c r="J2121" s="242"/>
      <c r="K2121" s="242"/>
      <c r="L2121" s="242"/>
      <c r="M2121" s="242"/>
    </row>
    <row r="2122" spans="1:13" x14ac:dyDescent="0.25">
      <c r="A2122" s="242"/>
      <c r="B2122" s="242"/>
      <c r="C2122" s="242"/>
      <c r="D2122" s="242"/>
      <c r="E2122" s="242"/>
      <c r="F2122" s="242"/>
      <c r="G2122" s="242"/>
      <c r="H2122" s="242"/>
      <c r="I2122" s="242"/>
      <c r="J2122" s="242"/>
      <c r="K2122" s="242"/>
      <c r="L2122" s="242"/>
      <c r="M2122" s="242"/>
    </row>
    <row r="2123" spans="1:13" x14ac:dyDescent="0.25">
      <c r="A2123" s="242"/>
      <c r="B2123" s="242"/>
      <c r="C2123" s="242"/>
      <c r="D2123" s="242"/>
      <c r="E2123" s="242"/>
      <c r="F2123" s="242"/>
      <c r="G2123" s="242"/>
      <c r="H2123" s="242"/>
      <c r="I2123" s="242"/>
      <c r="J2123" s="242"/>
      <c r="K2123" s="242"/>
      <c r="L2123" s="242"/>
      <c r="M2123" s="242"/>
    </row>
    <row r="2124" spans="1:13" x14ac:dyDescent="0.25">
      <c r="A2124" s="242"/>
      <c r="B2124" s="242"/>
      <c r="C2124" s="242"/>
      <c r="D2124" s="242"/>
      <c r="E2124" s="242"/>
      <c r="F2124" s="242"/>
      <c r="G2124" s="242"/>
      <c r="H2124" s="242"/>
      <c r="I2124" s="242"/>
      <c r="J2124" s="242"/>
      <c r="K2124" s="242"/>
      <c r="L2124" s="242"/>
      <c r="M2124" s="242"/>
    </row>
    <row r="2125" spans="1:13" x14ac:dyDescent="0.25">
      <c r="A2125" s="242"/>
      <c r="B2125" s="242"/>
      <c r="C2125" s="242"/>
      <c r="D2125" s="242"/>
      <c r="E2125" s="242"/>
      <c r="F2125" s="242"/>
      <c r="G2125" s="242"/>
      <c r="H2125" s="242"/>
      <c r="I2125" s="242"/>
      <c r="J2125" s="242"/>
      <c r="K2125" s="242"/>
      <c r="L2125" s="242"/>
      <c r="M2125" s="242"/>
    </row>
    <row r="2126" spans="1:13" x14ac:dyDescent="0.25">
      <c r="A2126" s="242"/>
      <c r="B2126" s="242"/>
      <c r="C2126" s="242"/>
      <c r="D2126" s="242"/>
      <c r="E2126" s="242"/>
      <c r="F2126" s="242"/>
      <c r="G2126" s="242"/>
      <c r="H2126" s="242"/>
      <c r="I2126" s="242"/>
      <c r="J2126" s="242"/>
      <c r="K2126" s="242"/>
      <c r="L2126" s="242"/>
      <c r="M2126" s="242"/>
    </row>
    <row r="2127" spans="1:13" x14ac:dyDescent="0.25">
      <c r="A2127" s="242"/>
      <c r="B2127" s="242"/>
      <c r="C2127" s="242"/>
      <c r="D2127" s="242"/>
      <c r="E2127" s="242"/>
      <c r="F2127" s="242"/>
      <c r="G2127" s="242"/>
      <c r="H2127" s="242"/>
      <c r="I2127" s="242"/>
      <c r="J2127" s="242"/>
      <c r="K2127" s="242"/>
      <c r="L2127" s="242"/>
      <c r="M2127" s="242"/>
    </row>
    <row r="2128" spans="1:13" x14ac:dyDescent="0.25">
      <c r="A2128" s="242"/>
      <c r="B2128" s="242"/>
      <c r="C2128" s="242"/>
      <c r="D2128" s="242"/>
      <c r="E2128" s="242"/>
      <c r="F2128" s="242"/>
      <c r="G2128" s="242"/>
      <c r="H2128" s="242"/>
      <c r="I2128" s="242"/>
      <c r="J2128" s="242"/>
      <c r="K2128" s="242"/>
      <c r="L2128" s="242"/>
      <c r="M2128" s="242"/>
    </row>
    <row r="2129" spans="1:13" x14ac:dyDescent="0.25">
      <c r="A2129" s="242"/>
      <c r="B2129" s="242"/>
      <c r="C2129" s="242"/>
      <c r="D2129" s="242"/>
      <c r="E2129" s="242"/>
      <c r="F2129" s="242"/>
      <c r="G2129" s="242"/>
      <c r="H2129" s="242"/>
      <c r="I2129" s="242"/>
      <c r="J2129" s="242"/>
      <c r="K2129" s="242"/>
      <c r="L2129" s="242"/>
      <c r="M2129" s="242"/>
    </row>
    <row r="2130" spans="1:13" x14ac:dyDescent="0.25">
      <c r="A2130" s="242"/>
      <c r="B2130" s="242"/>
      <c r="C2130" s="242"/>
      <c r="D2130" s="242"/>
      <c r="E2130" s="242"/>
      <c r="F2130" s="242"/>
      <c r="G2130" s="242"/>
      <c r="H2130" s="242"/>
      <c r="I2130" s="242"/>
      <c r="J2130" s="242"/>
      <c r="K2130" s="242"/>
      <c r="L2130" s="242"/>
      <c r="M2130" s="242"/>
    </row>
    <row r="2131" spans="1:13" x14ac:dyDescent="0.25">
      <c r="A2131" s="242"/>
      <c r="B2131" s="242"/>
      <c r="C2131" s="242"/>
      <c r="D2131" s="242"/>
      <c r="E2131" s="242"/>
      <c r="F2131" s="242"/>
      <c r="G2131" s="242"/>
      <c r="H2131" s="242"/>
      <c r="I2131" s="242"/>
      <c r="J2131" s="242"/>
      <c r="K2131" s="242"/>
      <c r="L2131" s="242"/>
      <c r="M2131" s="242"/>
    </row>
    <row r="2132" spans="1:13" x14ac:dyDescent="0.25">
      <c r="A2132" s="242"/>
      <c r="B2132" s="242"/>
      <c r="C2132" s="242"/>
      <c r="D2132" s="242"/>
      <c r="E2132" s="242"/>
      <c r="F2132" s="242"/>
      <c r="G2132" s="242"/>
      <c r="H2132" s="242"/>
      <c r="I2132" s="242"/>
      <c r="J2132" s="242"/>
      <c r="K2132" s="242"/>
      <c r="L2132" s="242"/>
      <c r="M2132" s="242"/>
    </row>
    <row r="2133" spans="1:13" x14ac:dyDescent="0.25">
      <c r="A2133" s="242"/>
      <c r="B2133" s="242"/>
      <c r="C2133" s="242"/>
      <c r="D2133" s="242"/>
      <c r="E2133" s="242"/>
      <c r="F2133" s="242"/>
      <c r="G2133" s="242"/>
      <c r="H2133" s="242"/>
      <c r="I2133" s="242"/>
      <c r="J2133" s="242"/>
      <c r="K2133" s="242"/>
      <c r="L2133" s="242"/>
      <c r="M2133" s="242"/>
    </row>
    <row r="2134" spans="1:13" x14ac:dyDescent="0.25">
      <c r="A2134" s="242"/>
      <c r="B2134" s="242"/>
      <c r="C2134" s="242"/>
      <c r="D2134" s="242"/>
      <c r="E2134" s="242"/>
      <c r="F2134" s="242"/>
      <c r="G2134" s="242"/>
      <c r="H2134" s="242"/>
      <c r="I2134" s="242"/>
      <c r="J2134" s="242"/>
      <c r="K2134" s="242"/>
      <c r="L2134" s="242"/>
      <c r="M2134" s="242"/>
    </row>
    <row r="2135" spans="1:13" x14ac:dyDescent="0.25">
      <c r="A2135" s="242"/>
      <c r="B2135" s="242"/>
      <c r="C2135" s="242"/>
      <c r="D2135" s="242"/>
      <c r="E2135" s="242"/>
      <c r="F2135" s="242"/>
      <c r="G2135" s="242"/>
      <c r="H2135" s="242"/>
      <c r="I2135" s="242"/>
      <c r="J2135" s="242"/>
      <c r="K2135" s="242"/>
      <c r="L2135" s="242"/>
      <c r="M2135" s="242"/>
    </row>
    <row r="2136" spans="1:13" x14ac:dyDescent="0.25">
      <c r="A2136" s="242"/>
      <c r="B2136" s="242"/>
      <c r="C2136" s="242"/>
      <c r="D2136" s="242"/>
      <c r="E2136" s="242"/>
      <c r="F2136" s="242"/>
      <c r="G2136" s="242"/>
      <c r="H2136" s="242"/>
      <c r="I2136" s="242"/>
      <c r="J2136" s="242"/>
      <c r="K2136" s="242"/>
      <c r="L2136" s="242"/>
      <c r="M2136" s="242"/>
    </row>
    <row r="2137" spans="1:13" x14ac:dyDescent="0.25">
      <c r="A2137" s="242"/>
      <c r="B2137" s="242"/>
      <c r="C2137" s="242"/>
      <c r="D2137" s="242"/>
      <c r="E2137" s="242"/>
      <c r="F2137" s="242"/>
      <c r="G2137" s="242"/>
      <c r="H2137" s="242"/>
      <c r="I2137" s="242"/>
      <c r="J2137" s="242"/>
      <c r="K2137" s="242"/>
      <c r="L2137" s="242"/>
      <c r="M2137" s="242"/>
    </row>
    <row r="2138" spans="1:13" x14ac:dyDescent="0.25">
      <c r="A2138" s="242"/>
      <c r="B2138" s="242"/>
      <c r="C2138" s="242"/>
      <c r="D2138" s="242"/>
      <c r="E2138" s="242"/>
      <c r="F2138" s="242"/>
      <c r="G2138" s="242"/>
      <c r="H2138" s="242"/>
      <c r="I2138" s="242"/>
      <c r="J2138" s="242"/>
      <c r="K2138" s="242"/>
      <c r="L2138" s="242"/>
      <c r="M2138" s="242"/>
    </row>
    <row r="2139" spans="1:13" x14ac:dyDescent="0.25">
      <c r="A2139" s="242"/>
      <c r="B2139" s="242"/>
      <c r="C2139" s="242"/>
      <c r="D2139" s="242"/>
      <c r="E2139" s="242"/>
      <c r="F2139" s="242"/>
      <c r="G2139" s="242"/>
      <c r="H2139" s="242"/>
      <c r="I2139" s="242"/>
      <c r="J2139" s="242"/>
      <c r="K2139" s="242"/>
      <c r="L2139" s="242"/>
      <c r="M2139" s="242"/>
    </row>
    <row r="2140" spans="1:13" x14ac:dyDescent="0.25">
      <c r="A2140" s="242"/>
      <c r="B2140" s="242"/>
      <c r="C2140" s="242"/>
      <c r="D2140" s="242"/>
      <c r="E2140" s="242"/>
      <c r="F2140" s="242"/>
      <c r="G2140" s="242"/>
      <c r="H2140" s="242"/>
      <c r="I2140" s="242"/>
      <c r="J2140" s="242"/>
      <c r="K2140" s="242"/>
      <c r="L2140" s="242"/>
      <c r="M2140" s="242"/>
    </row>
    <row r="2141" spans="1:13" x14ac:dyDescent="0.25">
      <c r="A2141" s="242"/>
      <c r="B2141" s="242"/>
      <c r="C2141" s="242"/>
      <c r="D2141" s="242"/>
      <c r="E2141" s="242"/>
      <c r="F2141" s="242"/>
      <c r="G2141" s="242"/>
      <c r="H2141" s="242"/>
      <c r="I2141" s="242"/>
      <c r="J2141" s="242"/>
      <c r="K2141" s="242"/>
      <c r="L2141" s="242"/>
      <c r="M2141" s="242"/>
    </row>
    <row r="2142" spans="1:13" x14ac:dyDescent="0.25">
      <c r="A2142" s="242"/>
      <c r="B2142" s="242"/>
      <c r="C2142" s="242"/>
      <c r="D2142" s="242"/>
      <c r="E2142" s="242"/>
      <c r="F2142" s="242"/>
      <c r="G2142" s="242"/>
      <c r="H2142" s="242"/>
      <c r="I2142" s="242"/>
      <c r="J2142" s="242"/>
      <c r="K2142" s="242"/>
      <c r="L2142" s="242"/>
      <c r="M2142" s="242"/>
    </row>
    <row r="2143" spans="1:13" x14ac:dyDescent="0.25">
      <c r="A2143" s="242"/>
      <c r="B2143" s="242"/>
      <c r="C2143" s="242"/>
      <c r="D2143" s="242"/>
      <c r="E2143" s="242"/>
      <c r="F2143" s="242"/>
      <c r="G2143" s="242"/>
      <c r="H2143" s="242"/>
      <c r="I2143" s="242"/>
      <c r="J2143" s="242"/>
      <c r="K2143" s="242"/>
      <c r="L2143" s="242"/>
      <c r="M2143" s="242"/>
    </row>
    <row r="2144" spans="1:13" x14ac:dyDescent="0.25">
      <c r="A2144" s="242"/>
      <c r="B2144" s="242"/>
      <c r="C2144" s="242"/>
      <c r="D2144" s="242"/>
      <c r="E2144" s="242"/>
      <c r="F2144" s="242"/>
      <c r="G2144" s="242"/>
      <c r="H2144" s="242"/>
      <c r="I2144" s="242"/>
      <c r="J2144" s="242"/>
      <c r="K2144" s="242"/>
      <c r="L2144" s="242"/>
      <c r="M2144" s="242"/>
    </row>
    <row r="2145" spans="1:13" x14ac:dyDescent="0.25">
      <c r="A2145" s="242"/>
      <c r="B2145" s="242"/>
      <c r="C2145" s="242"/>
      <c r="D2145" s="242"/>
      <c r="E2145" s="242"/>
      <c r="F2145" s="242"/>
      <c r="G2145" s="242"/>
      <c r="H2145" s="242"/>
      <c r="I2145" s="242"/>
      <c r="J2145" s="242"/>
      <c r="K2145" s="242"/>
      <c r="L2145" s="242"/>
      <c r="M2145" s="242"/>
    </row>
    <row r="2146" spans="1:13" x14ac:dyDescent="0.25">
      <c r="A2146" s="242"/>
      <c r="B2146" s="242"/>
      <c r="C2146" s="242"/>
      <c r="D2146" s="242"/>
      <c r="E2146" s="242"/>
      <c r="F2146" s="242"/>
      <c r="G2146" s="242"/>
      <c r="H2146" s="242"/>
      <c r="I2146" s="242"/>
      <c r="J2146" s="242"/>
      <c r="K2146" s="242"/>
      <c r="L2146" s="242"/>
      <c r="M2146" s="242"/>
    </row>
    <row r="2147" spans="1:13" x14ac:dyDescent="0.25">
      <c r="A2147" s="242"/>
      <c r="B2147" s="242"/>
      <c r="C2147" s="242"/>
      <c r="D2147" s="242"/>
      <c r="E2147" s="242"/>
      <c r="F2147" s="242"/>
      <c r="G2147" s="242"/>
      <c r="H2147" s="242"/>
      <c r="I2147" s="242"/>
      <c r="J2147" s="242"/>
      <c r="K2147" s="242"/>
      <c r="L2147" s="242"/>
      <c r="M2147" s="242"/>
    </row>
    <row r="2148" spans="1:13" x14ac:dyDescent="0.25">
      <c r="A2148" s="242"/>
      <c r="B2148" s="242"/>
      <c r="C2148" s="242"/>
      <c r="D2148" s="242"/>
      <c r="E2148" s="242"/>
      <c r="F2148" s="242"/>
      <c r="G2148" s="242"/>
      <c r="H2148" s="242"/>
      <c r="I2148" s="242"/>
      <c r="J2148" s="242"/>
      <c r="K2148" s="242"/>
      <c r="L2148" s="242"/>
      <c r="M2148" s="242"/>
    </row>
    <row r="2149" spans="1:13" x14ac:dyDescent="0.25">
      <c r="A2149" s="242"/>
      <c r="B2149" s="242"/>
      <c r="C2149" s="242"/>
      <c r="D2149" s="242"/>
      <c r="E2149" s="242"/>
      <c r="F2149" s="242"/>
      <c r="G2149" s="242"/>
      <c r="H2149" s="242"/>
      <c r="I2149" s="242"/>
      <c r="J2149" s="242"/>
      <c r="K2149" s="242"/>
      <c r="L2149" s="242"/>
      <c r="M2149" s="242"/>
    </row>
  </sheetData>
  <sheetProtection password="CC7C" sheet="1" objects="1" scenarios="1"/>
  <mergeCells count="22">
    <mergeCell ref="A1:M1"/>
    <mergeCell ref="A2:M2"/>
    <mergeCell ref="A3:M3"/>
    <mergeCell ref="A4:M4"/>
    <mergeCell ref="A5:M5"/>
    <mergeCell ref="A6:M6"/>
    <mergeCell ref="A7:M7"/>
    <mergeCell ref="C8:D8"/>
    <mergeCell ref="H8:J8"/>
    <mergeCell ref="K8:M10"/>
    <mergeCell ref="A9:B9"/>
    <mergeCell ref="C9:D9"/>
    <mergeCell ref="F9:G9"/>
    <mergeCell ref="H9:J9"/>
    <mergeCell ref="K12:K13"/>
    <mergeCell ref="M12:M13"/>
    <mergeCell ref="F12:I12"/>
    <mergeCell ref="A10:B10"/>
    <mergeCell ref="H10:J10"/>
    <mergeCell ref="C12:C13"/>
    <mergeCell ref="J12:J13"/>
    <mergeCell ref="L12:L13"/>
  </mergeCells>
  <phoneticPr fontId="7" type="noConversion"/>
  <dataValidations count="3">
    <dataValidation type="list" allowBlank="1" showInputMessage="1" showErrorMessage="1" sqref="A14:A40">
      <formula1>CHA</formula1>
    </dataValidation>
    <dataValidation type="list" allowBlank="1" showInputMessage="1" showErrorMessage="1" sqref="B14:B40">
      <formula1>Local_Health_Office</formula1>
    </dataValidation>
    <dataValidation type="list" allowBlank="1" showInputMessage="1" showErrorMessage="1" sqref="E14:E40">
      <formula1>Categories</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X149"/>
  <sheetViews>
    <sheetView topLeftCell="B1" workbookViewId="0">
      <pane ySplit="1776" activePane="bottomLeft"/>
      <selection activeCell="S1" sqref="S1:T65536"/>
      <selection pane="bottomLeft" activeCell="V147" sqref="V147"/>
    </sheetView>
  </sheetViews>
  <sheetFormatPr defaultColWidth="9.109375" defaultRowHeight="13.2" x14ac:dyDescent="0.25"/>
  <cols>
    <col min="1" max="1" width="8.109375" style="18" hidden="1" customWidth="1"/>
    <col min="2" max="2" width="8.109375" style="242" customWidth="1"/>
    <col min="3" max="3" width="9.88671875" style="242" customWidth="1"/>
    <col min="4" max="4" width="6.33203125" style="242" customWidth="1"/>
    <col min="5" max="5" width="40" style="242" customWidth="1"/>
    <col min="6" max="6" width="4" style="242" customWidth="1"/>
    <col min="7" max="7" width="7" style="242" customWidth="1"/>
    <col min="8" max="8" width="10" style="242" customWidth="1"/>
    <col min="9" max="9" width="7" style="242" customWidth="1"/>
    <col min="10" max="10" width="10" style="242" customWidth="1"/>
    <col min="11" max="11" width="7" style="242" customWidth="1"/>
    <col min="12" max="12" width="10" style="242" customWidth="1"/>
    <col min="13" max="13" width="7" style="242" customWidth="1"/>
    <col min="14" max="14" width="10" style="242" customWidth="1"/>
    <col min="15" max="15" width="7" style="242" customWidth="1"/>
    <col min="16" max="16" width="10" style="242" customWidth="1"/>
    <col min="17" max="17" width="7" style="242" customWidth="1"/>
    <col min="18" max="18" width="10" style="242" customWidth="1"/>
    <col min="19" max="19" width="7" style="242" hidden="1" customWidth="1"/>
    <col min="20" max="20" width="10" style="242" hidden="1" customWidth="1"/>
    <col min="21" max="21" width="8" style="585" customWidth="1"/>
    <col min="22" max="22" width="11" style="262" customWidth="1"/>
    <col min="23" max="23" width="7" style="242" customWidth="1"/>
    <col min="24" max="16384" width="9.109375" style="242"/>
  </cols>
  <sheetData>
    <row r="1" spans="1:24" x14ac:dyDescent="0.25">
      <c r="B1" s="242" t="s">
        <v>920</v>
      </c>
      <c r="D1" s="1036">
        <f>+'Sch3-Input'!F3</f>
        <v>0</v>
      </c>
      <c r="E1" s="1036"/>
    </row>
    <row r="2" spans="1:24" x14ac:dyDescent="0.25">
      <c r="A2" s="18" t="s">
        <v>921</v>
      </c>
      <c r="G2" s="620" t="s">
        <v>1074</v>
      </c>
      <c r="H2" s="620"/>
      <c r="I2" s="620"/>
      <c r="J2" s="620"/>
      <c r="K2" s="620"/>
      <c r="V2" s="262" t="s">
        <v>389</v>
      </c>
    </row>
    <row r="3" spans="1:24" s="304" customFormat="1" ht="37.5" customHeight="1" x14ac:dyDescent="0.25">
      <c r="A3" s="308" t="s">
        <v>920</v>
      </c>
      <c r="B3" s="304" t="s">
        <v>922</v>
      </c>
      <c r="D3" s="304" t="s">
        <v>921</v>
      </c>
      <c r="E3" s="304" t="s">
        <v>923</v>
      </c>
      <c r="F3" s="304" t="s">
        <v>924</v>
      </c>
      <c r="G3" s="304" t="s">
        <v>1068</v>
      </c>
      <c r="I3" s="618" t="s">
        <v>1069</v>
      </c>
      <c r="J3" s="618"/>
      <c r="K3" s="618" t="s">
        <v>1070</v>
      </c>
      <c r="L3" s="618"/>
      <c r="M3" s="618" t="s">
        <v>1071</v>
      </c>
      <c r="N3" s="618"/>
      <c r="O3" s="618" t="s">
        <v>1072</v>
      </c>
      <c r="P3" s="618"/>
      <c r="Q3" s="618" t="s">
        <v>1073</v>
      </c>
      <c r="R3" s="618"/>
      <c r="S3" s="304" t="s">
        <v>925</v>
      </c>
      <c r="U3" s="586" t="s">
        <v>389</v>
      </c>
      <c r="V3" s="587"/>
      <c r="W3" s="304" t="s">
        <v>926</v>
      </c>
    </row>
    <row r="4" spans="1:24" x14ac:dyDescent="0.25">
      <c r="G4" s="242" t="s">
        <v>927</v>
      </c>
      <c r="H4" s="242" t="s">
        <v>928</v>
      </c>
      <c r="I4" s="619" t="s">
        <v>927</v>
      </c>
      <c r="J4" s="619" t="s">
        <v>928</v>
      </c>
      <c r="K4" s="619" t="s">
        <v>927</v>
      </c>
      <c r="L4" s="619" t="s">
        <v>928</v>
      </c>
      <c r="M4" s="619" t="s">
        <v>927</v>
      </c>
      <c r="N4" s="619" t="s">
        <v>928</v>
      </c>
      <c r="O4" s="619" t="s">
        <v>927</v>
      </c>
      <c r="P4" s="619" t="s">
        <v>928</v>
      </c>
      <c r="Q4" s="619" t="s">
        <v>927</v>
      </c>
      <c r="R4" s="619" t="s">
        <v>928</v>
      </c>
      <c r="S4" s="242" t="s">
        <v>927</v>
      </c>
      <c r="T4" s="242" t="s">
        <v>928</v>
      </c>
      <c r="U4" s="585" t="s">
        <v>927</v>
      </c>
      <c r="V4" s="262" t="s">
        <v>928</v>
      </c>
      <c r="W4" s="242" t="s">
        <v>927</v>
      </c>
      <c r="X4" s="242" t="s">
        <v>928</v>
      </c>
    </row>
    <row r="5" spans="1:24" x14ac:dyDescent="0.25">
      <c r="A5" s="309">
        <f>+$D$1</f>
        <v>0</v>
      </c>
      <c r="B5" s="305"/>
      <c r="C5" s="242">
        <v>1</v>
      </c>
      <c r="D5" s="242" t="s">
        <v>929</v>
      </c>
      <c r="E5" s="242" t="s">
        <v>930</v>
      </c>
      <c r="F5" s="242" t="s">
        <v>452</v>
      </c>
      <c r="G5" s="306"/>
      <c r="H5" s="307"/>
      <c r="I5" s="306"/>
      <c r="J5" s="307"/>
      <c r="K5" s="306"/>
      <c r="L5" s="307"/>
      <c r="M5" s="306"/>
      <c r="N5" s="307"/>
      <c r="O5" s="306"/>
      <c r="P5" s="307"/>
      <c r="Q5" s="306"/>
      <c r="R5" s="307"/>
      <c r="S5" s="306"/>
      <c r="T5" s="307"/>
      <c r="U5" s="585">
        <f t="shared" ref="U5:U26" si="0">+S5+Q5+O5+M5+K5+I5+G5</f>
        <v>0</v>
      </c>
      <c r="V5" s="585">
        <f t="shared" ref="V5:V26" si="1">+T5+R5+P5+N5+L5+J5+H5</f>
        <v>0</v>
      </c>
      <c r="W5" s="306"/>
    </row>
    <row r="6" spans="1:24" x14ac:dyDescent="0.25">
      <c r="A6" s="309">
        <f t="shared" ref="A6:A69" si="2">+$D$1</f>
        <v>0</v>
      </c>
      <c r="B6" s="305"/>
      <c r="C6" s="242">
        <v>1</v>
      </c>
      <c r="D6" s="242" t="s">
        <v>929</v>
      </c>
      <c r="E6" s="242" t="s">
        <v>930</v>
      </c>
      <c r="F6" s="242" t="s">
        <v>931</v>
      </c>
      <c r="G6" s="306"/>
      <c r="H6" s="307"/>
      <c r="I6" s="306"/>
      <c r="J6" s="307"/>
      <c r="K6" s="306"/>
      <c r="L6" s="307"/>
      <c r="M6" s="306"/>
      <c r="N6" s="307"/>
      <c r="O6" s="306"/>
      <c r="P6" s="307"/>
      <c r="Q6" s="306"/>
      <c r="R6" s="307"/>
      <c r="S6" s="306"/>
      <c r="T6" s="307"/>
      <c r="U6" s="585">
        <f t="shared" si="0"/>
        <v>0</v>
      </c>
      <c r="V6" s="585">
        <f t="shared" si="1"/>
        <v>0</v>
      </c>
      <c r="W6" s="306"/>
    </row>
    <row r="7" spans="1:24" x14ac:dyDescent="0.25">
      <c r="A7" s="309">
        <f t="shared" si="2"/>
        <v>0</v>
      </c>
      <c r="B7" s="305"/>
      <c r="C7" s="242">
        <v>1</v>
      </c>
      <c r="D7" s="242" t="s">
        <v>932</v>
      </c>
      <c r="E7" s="242" t="s">
        <v>933</v>
      </c>
      <c r="F7" s="242" t="s">
        <v>452</v>
      </c>
      <c r="G7" s="306"/>
      <c r="H7" s="307"/>
      <c r="I7" s="306"/>
      <c r="J7" s="307"/>
      <c r="K7" s="306"/>
      <c r="L7" s="307"/>
      <c r="M7" s="306"/>
      <c r="N7" s="307"/>
      <c r="O7" s="306"/>
      <c r="P7" s="307"/>
      <c r="Q7" s="306"/>
      <c r="R7" s="307"/>
      <c r="S7" s="306"/>
      <c r="T7" s="307"/>
      <c r="U7" s="585">
        <f t="shared" si="0"/>
        <v>0</v>
      </c>
      <c r="V7" s="585">
        <f t="shared" si="1"/>
        <v>0</v>
      </c>
      <c r="W7" s="306"/>
    </row>
    <row r="8" spans="1:24" x14ac:dyDescent="0.25">
      <c r="A8" s="309">
        <f t="shared" si="2"/>
        <v>0</v>
      </c>
      <c r="B8" s="305"/>
      <c r="C8" s="242">
        <v>1</v>
      </c>
      <c r="D8" s="242" t="s">
        <v>932</v>
      </c>
      <c r="E8" s="242" t="s">
        <v>933</v>
      </c>
      <c r="F8" s="242" t="s">
        <v>931</v>
      </c>
      <c r="G8" s="306"/>
      <c r="H8" s="307"/>
      <c r="I8" s="306"/>
      <c r="J8" s="307"/>
      <c r="K8" s="306"/>
      <c r="L8" s="307"/>
      <c r="M8" s="306"/>
      <c r="N8" s="307"/>
      <c r="O8" s="306"/>
      <c r="P8" s="307"/>
      <c r="Q8" s="306"/>
      <c r="R8" s="307"/>
      <c r="S8" s="306"/>
      <c r="T8" s="307"/>
      <c r="U8" s="585">
        <f t="shared" si="0"/>
        <v>0</v>
      </c>
      <c r="V8" s="585">
        <f t="shared" si="1"/>
        <v>0</v>
      </c>
      <c r="W8" s="306"/>
    </row>
    <row r="9" spans="1:24" x14ac:dyDescent="0.25">
      <c r="A9" s="309">
        <f t="shared" si="2"/>
        <v>0</v>
      </c>
      <c r="B9" s="305"/>
      <c r="C9" s="242">
        <v>1</v>
      </c>
      <c r="D9" s="242" t="s">
        <v>934</v>
      </c>
      <c r="E9" s="242" t="s">
        <v>935</v>
      </c>
      <c r="F9" s="242" t="s">
        <v>452</v>
      </c>
      <c r="G9" s="306"/>
      <c r="H9" s="307"/>
      <c r="I9" s="306"/>
      <c r="J9" s="307"/>
      <c r="K9" s="306"/>
      <c r="L9" s="307"/>
      <c r="M9" s="306"/>
      <c r="N9" s="307"/>
      <c r="O9" s="306"/>
      <c r="P9" s="307"/>
      <c r="Q9" s="306"/>
      <c r="R9" s="307"/>
      <c r="S9" s="306"/>
      <c r="T9" s="307"/>
      <c r="U9" s="585">
        <f t="shared" si="0"/>
        <v>0</v>
      </c>
      <c r="V9" s="585">
        <f t="shared" si="1"/>
        <v>0</v>
      </c>
      <c r="W9" s="306"/>
    </row>
    <row r="10" spans="1:24" x14ac:dyDescent="0.25">
      <c r="A10" s="309">
        <f t="shared" si="2"/>
        <v>0</v>
      </c>
      <c r="B10" s="305"/>
      <c r="C10" s="242">
        <v>1</v>
      </c>
      <c r="D10" s="242" t="s">
        <v>934</v>
      </c>
      <c r="E10" s="242" t="s">
        <v>935</v>
      </c>
      <c r="F10" s="242" t="s">
        <v>931</v>
      </c>
      <c r="G10" s="306"/>
      <c r="H10" s="307"/>
      <c r="I10" s="306"/>
      <c r="J10" s="307"/>
      <c r="K10" s="306"/>
      <c r="L10" s="307"/>
      <c r="M10" s="306"/>
      <c r="N10" s="307"/>
      <c r="O10" s="306"/>
      <c r="P10" s="307"/>
      <c r="Q10" s="306"/>
      <c r="R10" s="307"/>
      <c r="S10" s="306"/>
      <c r="T10" s="307"/>
      <c r="U10" s="585">
        <f t="shared" si="0"/>
        <v>0</v>
      </c>
      <c r="V10" s="585">
        <f t="shared" si="1"/>
        <v>0</v>
      </c>
      <c r="W10" s="306"/>
    </row>
    <row r="11" spans="1:24" x14ac:dyDescent="0.25">
      <c r="A11" s="309">
        <f t="shared" si="2"/>
        <v>0</v>
      </c>
      <c r="B11" s="305"/>
      <c r="C11" s="242">
        <v>1</v>
      </c>
      <c r="D11" s="242" t="s">
        <v>936</v>
      </c>
      <c r="E11" s="242" t="s">
        <v>937</v>
      </c>
      <c r="F11" s="242" t="s">
        <v>452</v>
      </c>
      <c r="G11" s="306"/>
      <c r="H11" s="307"/>
      <c r="I11" s="306"/>
      <c r="J11" s="307"/>
      <c r="K11" s="306"/>
      <c r="L11" s="307"/>
      <c r="M11" s="306"/>
      <c r="N11" s="307"/>
      <c r="O11" s="306"/>
      <c r="P11" s="307"/>
      <c r="Q11" s="306"/>
      <c r="R11" s="307"/>
      <c r="S11" s="306"/>
      <c r="T11" s="307"/>
      <c r="U11" s="585">
        <f t="shared" si="0"/>
        <v>0</v>
      </c>
      <c r="V11" s="585">
        <f t="shared" si="1"/>
        <v>0</v>
      </c>
      <c r="W11" s="306"/>
    </row>
    <row r="12" spans="1:24" x14ac:dyDescent="0.25">
      <c r="A12" s="309">
        <f t="shared" si="2"/>
        <v>0</v>
      </c>
      <c r="B12" s="305"/>
      <c r="C12" s="242">
        <v>1</v>
      </c>
      <c r="D12" s="242" t="s">
        <v>936</v>
      </c>
      <c r="E12" s="242" t="s">
        <v>937</v>
      </c>
      <c r="F12" s="242" t="s">
        <v>931</v>
      </c>
      <c r="G12" s="306"/>
      <c r="H12" s="307"/>
      <c r="I12" s="306"/>
      <c r="J12" s="307"/>
      <c r="K12" s="306"/>
      <c r="L12" s="307"/>
      <c r="M12" s="306"/>
      <c r="N12" s="307"/>
      <c r="O12" s="306"/>
      <c r="P12" s="307"/>
      <c r="Q12" s="306"/>
      <c r="R12" s="307"/>
      <c r="S12" s="306"/>
      <c r="T12" s="307"/>
      <c r="U12" s="585">
        <f t="shared" si="0"/>
        <v>0</v>
      </c>
      <c r="V12" s="585">
        <f t="shared" si="1"/>
        <v>0</v>
      </c>
      <c r="W12" s="306"/>
    </row>
    <row r="13" spans="1:24" x14ac:dyDescent="0.25">
      <c r="A13" s="309">
        <f t="shared" si="2"/>
        <v>0</v>
      </c>
      <c r="B13" s="305"/>
      <c r="C13" s="242">
        <v>1</v>
      </c>
      <c r="D13" s="242" t="s">
        <v>938</v>
      </c>
      <c r="E13" s="242" t="s">
        <v>619</v>
      </c>
      <c r="F13" s="242" t="s">
        <v>452</v>
      </c>
      <c r="G13" s="306"/>
      <c r="H13" s="307"/>
      <c r="I13" s="306"/>
      <c r="J13" s="307"/>
      <c r="K13" s="306"/>
      <c r="L13" s="307"/>
      <c r="M13" s="306"/>
      <c r="N13" s="307"/>
      <c r="O13" s="306"/>
      <c r="P13" s="307"/>
      <c r="Q13" s="306"/>
      <c r="R13" s="307"/>
      <c r="S13" s="306"/>
      <c r="T13" s="307"/>
      <c r="U13" s="585">
        <f t="shared" si="0"/>
        <v>0</v>
      </c>
      <c r="V13" s="585">
        <f t="shared" si="1"/>
        <v>0</v>
      </c>
      <c r="W13" s="306"/>
    </row>
    <row r="14" spans="1:24" x14ac:dyDescent="0.25">
      <c r="A14" s="309">
        <f t="shared" si="2"/>
        <v>0</v>
      </c>
      <c r="B14" s="305"/>
      <c r="C14" s="242">
        <v>1</v>
      </c>
      <c r="D14" s="242" t="s">
        <v>938</v>
      </c>
      <c r="E14" s="242" t="s">
        <v>619</v>
      </c>
      <c r="F14" s="242" t="s">
        <v>931</v>
      </c>
      <c r="G14" s="306"/>
      <c r="H14" s="307"/>
      <c r="I14" s="306"/>
      <c r="J14" s="307"/>
      <c r="K14" s="306"/>
      <c r="L14" s="307"/>
      <c r="M14" s="306"/>
      <c r="N14" s="307"/>
      <c r="O14" s="306"/>
      <c r="P14" s="307"/>
      <c r="Q14" s="306"/>
      <c r="R14" s="307"/>
      <c r="S14" s="306"/>
      <c r="T14" s="307"/>
      <c r="U14" s="585">
        <f t="shared" si="0"/>
        <v>0</v>
      </c>
      <c r="V14" s="585">
        <f t="shared" si="1"/>
        <v>0</v>
      </c>
      <c r="W14" s="306"/>
    </row>
    <row r="15" spans="1:24" x14ac:dyDescent="0.25">
      <c r="A15" s="309">
        <f t="shared" si="2"/>
        <v>0</v>
      </c>
      <c r="B15" s="305"/>
      <c r="C15" s="242">
        <v>1</v>
      </c>
      <c r="D15" s="242" t="s">
        <v>939</v>
      </c>
      <c r="E15" s="242" t="s">
        <v>940</v>
      </c>
      <c r="F15" s="242" t="s">
        <v>452</v>
      </c>
      <c r="G15" s="306"/>
      <c r="H15" s="307"/>
      <c r="I15" s="306"/>
      <c r="J15" s="307"/>
      <c r="K15" s="306"/>
      <c r="L15" s="307"/>
      <c r="M15" s="306"/>
      <c r="N15" s="307"/>
      <c r="O15" s="306"/>
      <c r="P15" s="307"/>
      <c r="Q15" s="306"/>
      <c r="R15" s="307"/>
      <c r="S15" s="306"/>
      <c r="T15" s="307"/>
      <c r="U15" s="585">
        <f t="shared" si="0"/>
        <v>0</v>
      </c>
      <c r="V15" s="585">
        <f t="shared" si="1"/>
        <v>0</v>
      </c>
      <c r="W15" s="306"/>
    </row>
    <row r="16" spans="1:24" x14ac:dyDescent="0.25">
      <c r="A16" s="309">
        <f t="shared" si="2"/>
        <v>0</v>
      </c>
      <c r="B16" s="305"/>
      <c r="C16" s="242">
        <v>1</v>
      </c>
      <c r="D16" s="242" t="s">
        <v>939</v>
      </c>
      <c r="E16" s="242" t="s">
        <v>940</v>
      </c>
      <c r="F16" s="242" t="s">
        <v>931</v>
      </c>
      <c r="G16" s="306"/>
      <c r="H16" s="307"/>
      <c r="I16" s="306"/>
      <c r="J16" s="307"/>
      <c r="K16" s="306"/>
      <c r="L16" s="307"/>
      <c r="M16" s="306"/>
      <c r="N16" s="307"/>
      <c r="O16" s="306"/>
      <c r="P16" s="307"/>
      <c r="Q16" s="306"/>
      <c r="R16" s="307"/>
      <c r="S16" s="306"/>
      <c r="T16" s="307"/>
      <c r="U16" s="585">
        <f t="shared" si="0"/>
        <v>0</v>
      </c>
      <c r="V16" s="585">
        <f t="shared" si="1"/>
        <v>0</v>
      </c>
      <c r="W16" s="306"/>
    </row>
    <row r="17" spans="1:23" x14ac:dyDescent="0.25">
      <c r="A17" s="309">
        <f t="shared" si="2"/>
        <v>0</v>
      </c>
      <c r="B17" s="305"/>
      <c r="C17" s="242">
        <v>1</v>
      </c>
      <c r="D17" s="242" t="s">
        <v>941</v>
      </c>
      <c r="E17" s="242" t="s">
        <v>942</v>
      </c>
      <c r="F17" s="242" t="s">
        <v>452</v>
      </c>
      <c r="G17" s="306"/>
      <c r="H17" s="307"/>
      <c r="I17" s="306"/>
      <c r="J17" s="307"/>
      <c r="K17" s="306"/>
      <c r="L17" s="307"/>
      <c r="M17" s="306"/>
      <c r="N17" s="307"/>
      <c r="O17" s="306"/>
      <c r="P17" s="307"/>
      <c r="Q17" s="306"/>
      <c r="R17" s="307"/>
      <c r="S17" s="306"/>
      <c r="T17" s="307"/>
      <c r="U17" s="585">
        <f t="shared" si="0"/>
        <v>0</v>
      </c>
      <c r="V17" s="585">
        <f t="shared" si="1"/>
        <v>0</v>
      </c>
      <c r="W17" s="306"/>
    </row>
    <row r="18" spans="1:23" x14ac:dyDescent="0.25">
      <c r="A18" s="309">
        <f t="shared" si="2"/>
        <v>0</v>
      </c>
      <c r="B18" s="305"/>
      <c r="C18" s="242">
        <v>1</v>
      </c>
      <c r="D18" s="242" t="s">
        <v>941</v>
      </c>
      <c r="E18" s="242" t="s">
        <v>942</v>
      </c>
      <c r="F18" s="242" t="s">
        <v>931</v>
      </c>
      <c r="G18" s="306"/>
      <c r="H18" s="307"/>
      <c r="I18" s="306"/>
      <c r="J18" s="307"/>
      <c r="K18" s="306"/>
      <c r="L18" s="307"/>
      <c r="M18" s="306"/>
      <c r="N18" s="307"/>
      <c r="O18" s="306"/>
      <c r="P18" s="307"/>
      <c r="Q18" s="306"/>
      <c r="R18" s="307"/>
      <c r="S18" s="306"/>
      <c r="T18" s="307"/>
      <c r="U18" s="585">
        <f t="shared" si="0"/>
        <v>0</v>
      </c>
      <c r="V18" s="585">
        <f t="shared" si="1"/>
        <v>0</v>
      </c>
      <c r="W18" s="306"/>
    </row>
    <row r="19" spans="1:23" x14ac:dyDescent="0.25">
      <c r="A19" s="309">
        <f t="shared" si="2"/>
        <v>0</v>
      </c>
      <c r="B19" s="305"/>
      <c r="C19" s="242">
        <v>1</v>
      </c>
      <c r="D19" s="242" t="s">
        <v>943</v>
      </c>
      <c r="E19" s="242" t="s">
        <v>944</v>
      </c>
      <c r="F19" s="242" t="s">
        <v>452</v>
      </c>
      <c r="G19" s="306"/>
      <c r="H19" s="307"/>
      <c r="I19" s="306"/>
      <c r="J19" s="307"/>
      <c r="K19" s="306"/>
      <c r="L19" s="307"/>
      <c r="M19" s="306"/>
      <c r="N19" s="307"/>
      <c r="O19" s="306"/>
      <c r="P19" s="307"/>
      <c r="Q19" s="306"/>
      <c r="R19" s="307"/>
      <c r="S19" s="306"/>
      <c r="T19" s="307"/>
      <c r="U19" s="585">
        <f t="shared" si="0"/>
        <v>0</v>
      </c>
      <c r="V19" s="585">
        <f t="shared" si="1"/>
        <v>0</v>
      </c>
      <c r="W19" s="306"/>
    </row>
    <row r="20" spans="1:23" x14ac:dyDescent="0.25">
      <c r="A20" s="309">
        <f t="shared" si="2"/>
        <v>0</v>
      </c>
      <c r="B20" s="305"/>
      <c r="C20" s="242">
        <v>1</v>
      </c>
      <c r="D20" s="242" t="s">
        <v>943</v>
      </c>
      <c r="E20" s="242" t="s">
        <v>944</v>
      </c>
      <c r="F20" s="242" t="s">
        <v>931</v>
      </c>
      <c r="G20" s="306"/>
      <c r="H20" s="307"/>
      <c r="I20" s="306"/>
      <c r="J20" s="307"/>
      <c r="K20" s="306"/>
      <c r="L20" s="307"/>
      <c r="M20" s="306"/>
      <c r="N20" s="307"/>
      <c r="O20" s="306"/>
      <c r="P20" s="307"/>
      <c r="Q20" s="306"/>
      <c r="R20" s="307"/>
      <c r="S20" s="306"/>
      <c r="T20" s="307"/>
      <c r="U20" s="585">
        <f t="shared" si="0"/>
        <v>0</v>
      </c>
      <c r="V20" s="585">
        <f t="shared" si="1"/>
        <v>0</v>
      </c>
      <c r="W20" s="306"/>
    </row>
    <row r="21" spans="1:23" x14ac:dyDescent="0.25">
      <c r="A21" s="309">
        <f t="shared" si="2"/>
        <v>0</v>
      </c>
      <c r="B21" s="305"/>
      <c r="C21" s="242">
        <v>1</v>
      </c>
      <c r="D21" s="242" t="s">
        <v>945</v>
      </c>
      <c r="E21" s="242" t="s">
        <v>679</v>
      </c>
      <c r="F21" s="242" t="s">
        <v>452</v>
      </c>
      <c r="G21" s="306"/>
      <c r="H21" s="307"/>
      <c r="I21" s="306"/>
      <c r="J21" s="307"/>
      <c r="K21" s="306"/>
      <c r="L21" s="307"/>
      <c r="M21" s="306"/>
      <c r="N21" s="307"/>
      <c r="O21" s="306"/>
      <c r="P21" s="307"/>
      <c r="Q21" s="306"/>
      <c r="R21" s="307"/>
      <c r="S21" s="306"/>
      <c r="T21" s="307"/>
      <c r="U21" s="585">
        <f t="shared" si="0"/>
        <v>0</v>
      </c>
      <c r="V21" s="585">
        <f t="shared" si="1"/>
        <v>0</v>
      </c>
      <c r="W21" s="306"/>
    </row>
    <row r="22" spans="1:23" x14ac:dyDescent="0.25">
      <c r="A22" s="309">
        <f t="shared" si="2"/>
        <v>0</v>
      </c>
      <c r="B22" s="305"/>
      <c r="C22" s="242">
        <v>1</v>
      </c>
      <c r="D22" s="242" t="s">
        <v>945</v>
      </c>
      <c r="E22" s="242" t="s">
        <v>679</v>
      </c>
      <c r="F22" s="242" t="s">
        <v>931</v>
      </c>
      <c r="G22" s="306"/>
      <c r="H22" s="307"/>
      <c r="I22" s="306"/>
      <c r="J22" s="307"/>
      <c r="K22" s="306"/>
      <c r="L22" s="307"/>
      <c r="M22" s="306"/>
      <c r="N22" s="307"/>
      <c r="O22" s="306"/>
      <c r="P22" s="307"/>
      <c r="Q22" s="306"/>
      <c r="R22" s="307"/>
      <c r="S22" s="306"/>
      <c r="T22" s="307"/>
      <c r="U22" s="585">
        <f t="shared" si="0"/>
        <v>0</v>
      </c>
      <c r="V22" s="585">
        <f t="shared" si="1"/>
        <v>0</v>
      </c>
      <c r="W22" s="306"/>
    </row>
    <row r="23" spans="1:23" x14ac:dyDescent="0.25">
      <c r="A23" s="309">
        <f t="shared" si="2"/>
        <v>0</v>
      </c>
      <c r="B23" s="305"/>
      <c r="C23" s="242">
        <v>1</v>
      </c>
      <c r="D23" s="242" t="s">
        <v>680</v>
      </c>
      <c r="E23" s="242" t="s">
        <v>681</v>
      </c>
      <c r="F23" s="242" t="s">
        <v>452</v>
      </c>
      <c r="G23" s="306"/>
      <c r="H23" s="307"/>
      <c r="I23" s="306"/>
      <c r="J23" s="307"/>
      <c r="K23" s="306"/>
      <c r="L23" s="307"/>
      <c r="M23" s="306"/>
      <c r="N23" s="307"/>
      <c r="O23" s="306"/>
      <c r="P23" s="307"/>
      <c r="Q23" s="306"/>
      <c r="R23" s="307"/>
      <c r="S23" s="306"/>
      <c r="T23" s="307"/>
      <c r="U23" s="585">
        <f t="shared" si="0"/>
        <v>0</v>
      </c>
      <c r="V23" s="585">
        <f t="shared" si="1"/>
        <v>0</v>
      </c>
      <c r="W23" s="306"/>
    </row>
    <row r="24" spans="1:23" x14ac:dyDescent="0.25">
      <c r="A24" s="309">
        <f t="shared" si="2"/>
        <v>0</v>
      </c>
      <c r="B24" s="305"/>
      <c r="C24" s="242">
        <v>1</v>
      </c>
      <c r="D24" s="242" t="s">
        <v>680</v>
      </c>
      <c r="E24" s="242" t="s">
        <v>681</v>
      </c>
      <c r="F24" s="242" t="s">
        <v>931</v>
      </c>
      <c r="G24" s="306"/>
      <c r="H24" s="307"/>
      <c r="I24" s="306"/>
      <c r="J24" s="307"/>
      <c r="K24" s="306"/>
      <c r="L24" s="307"/>
      <c r="M24" s="306"/>
      <c r="N24" s="307"/>
      <c r="O24" s="306"/>
      <c r="P24" s="307"/>
      <c r="Q24" s="306"/>
      <c r="R24" s="307"/>
      <c r="S24" s="306"/>
      <c r="T24" s="307"/>
      <c r="U24" s="585">
        <f t="shared" si="0"/>
        <v>0</v>
      </c>
      <c r="V24" s="585">
        <f t="shared" si="1"/>
        <v>0</v>
      </c>
      <c r="W24" s="306"/>
    </row>
    <row r="25" spans="1:23" x14ac:dyDescent="0.25">
      <c r="A25" s="309">
        <f t="shared" si="2"/>
        <v>0</v>
      </c>
      <c r="B25" s="305"/>
      <c r="C25" s="242">
        <v>1</v>
      </c>
      <c r="D25" s="242" t="s">
        <v>682</v>
      </c>
      <c r="E25" s="242" t="s">
        <v>683</v>
      </c>
      <c r="F25" s="242" t="s">
        <v>452</v>
      </c>
      <c r="G25" s="306"/>
      <c r="H25" s="307"/>
      <c r="I25" s="306"/>
      <c r="J25" s="307"/>
      <c r="K25" s="306"/>
      <c r="L25" s="307"/>
      <c r="M25" s="306"/>
      <c r="N25" s="307"/>
      <c r="O25" s="306"/>
      <c r="P25" s="307"/>
      <c r="Q25" s="306"/>
      <c r="R25" s="307"/>
      <c r="S25" s="306"/>
      <c r="T25" s="307"/>
      <c r="U25" s="585">
        <f t="shared" si="0"/>
        <v>0</v>
      </c>
      <c r="V25" s="585">
        <f t="shared" si="1"/>
        <v>0</v>
      </c>
      <c r="W25" s="306"/>
    </row>
    <row r="26" spans="1:23" x14ac:dyDescent="0.25">
      <c r="A26" s="309">
        <f t="shared" si="2"/>
        <v>0</v>
      </c>
      <c r="B26" s="305"/>
      <c r="C26" s="242">
        <v>1</v>
      </c>
      <c r="D26" s="242" t="s">
        <v>682</v>
      </c>
      <c r="E26" s="242" t="s">
        <v>683</v>
      </c>
      <c r="F26" s="242" t="s">
        <v>931</v>
      </c>
      <c r="G26" s="306"/>
      <c r="H26" s="307"/>
      <c r="I26" s="306"/>
      <c r="J26" s="307"/>
      <c r="K26" s="306"/>
      <c r="L26" s="307"/>
      <c r="M26" s="306"/>
      <c r="N26" s="307"/>
      <c r="O26" s="306"/>
      <c r="P26" s="307"/>
      <c r="Q26" s="306"/>
      <c r="R26" s="307"/>
      <c r="S26" s="306"/>
      <c r="T26" s="307"/>
      <c r="U26" s="585">
        <f t="shared" si="0"/>
        <v>0</v>
      </c>
      <c r="V26" s="585">
        <f t="shared" si="1"/>
        <v>0</v>
      </c>
      <c r="W26" s="306"/>
    </row>
    <row r="27" spans="1:23" s="590" customFormat="1" x14ac:dyDescent="0.25">
      <c r="A27" s="589">
        <f t="shared" si="2"/>
        <v>0</v>
      </c>
      <c r="B27" s="589"/>
      <c r="E27" s="590" t="s">
        <v>684</v>
      </c>
      <c r="G27" s="591">
        <f>SUM($G$5:$G$26)</f>
        <v>0</v>
      </c>
      <c r="H27" s="588">
        <f>SUM($H$5:$H$26)</f>
        <v>0</v>
      </c>
      <c r="I27" s="591">
        <f>SUM($I$5:$I$26)</f>
        <v>0</v>
      </c>
      <c r="J27" s="588">
        <f>SUM($J$5:$J$26)</f>
        <v>0</v>
      </c>
      <c r="K27" s="591">
        <f>SUM($K$5:$K$26)</f>
        <v>0</v>
      </c>
      <c r="L27" s="588">
        <f>SUM($L$5:$L$26)</f>
        <v>0</v>
      </c>
      <c r="M27" s="591">
        <f>SUM($M$5:$M$26)</f>
        <v>0</v>
      </c>
      <c r="N27" s="588">
        <f>SUM($N$5:$N$26)</f>
        <v>0</v>
      </c>
      <c r="O27" s="591">
        <f>SUM($O$5:$O$26)</f>
        <v>0</v>
      </c>
      <c r="P27" s="588">
        <f>SUM($P$5:$P$26)</f>
        <v>0</v>
      </c>
      <c r="Q27" s="591">
        <f>SUM($Q$5:$Q$26)</f>
        <v>0</v>
      </c>
      <c r="R27" s="588">
        <f>SUM($R$5:$R$26)</f>
        <v>0</v>
      </c>
      <c r="S27" s="591">
        <f>SUM($S$5:$S$26)</f>
        <v>0</v>
      </c>
      <c r="T27" s="588">
        <f>SUM($T$5:$T$26)</f>
        <v>0</v>
      </c>
      <c r="U27" s="588">
        <f>SUM($U$5:$U$26)</f>
        <v>0</v>
      </c>
      <c r="V27" s="588">
        <f>SUM($V$5:$V$26)</f>
        <v>0</v>
      </c>
      <c r="W27" s="591">
        <f>SUM($W$5:$W$26)</f>
        <v>0</v>
      </c>
    </row>
    <row r="28" spans="1:23" x14ac:dyDescent="0.25">
      <c r="A28" s="309">
        <f t="shared" si="2"/>
        <v>0</v>
      </c>
      <c r="B28" s="305"/>
      <c r="U28" s="585">
        <f t="shared" ref="U28:V34" si="3">+S28+Q28+O28+M28+K28+I28+G28</f>
        <v>0</v>
      </c>
      <c r="V28" s="585">
        <f t="shared" si="3"/>
        <v>0</v>
      </c>
    </row>
    <row r="29" spans="1:23" x14ac:dyDescent="0.25">
      <c r="A29" s="309">
        <f t="shared" si="2"/>
        <v>0</v>
      </c>
      <c r="B29" s="305"/>
      <c r="C29" s="242">
        <v>2</v>
      </c>
      <c r="D29" s="242" t="s">
        <v>685</v>
      </c>
      <c r="E29" s="242" t="s">
        <v>686</v>
      </c>
      <c r="F29" s="242" t="s">
        <v>452</v>
      </c>
      <c r="G29" s="306"/>
      <c r="H29" s="307"/>
      <c r="I29" s="306"/>
      <c r="J29" s="307"/>
      <c r="K29" s="306"/>
      <c r="L29" s="307"/>
      <c r="M29" s="306"/>
      <c r="N29" s="307"/>
      <c r="O29" s="306"/>
      <c r="P29" s="307"/>
      <c r="Q29" s="306"/>
      <c r="R29" s="307"/>
      <c r="S29" s="306"/>
      <c r="T29" s="307"/>
      <c r="U29" s="585">
        <f t="shared" si="3"/>
        <v>0</v>
      </c>
      <c r="V29" s="585">
        <f t="shared" si="3"/>
        <v>0</v>
      </c>
      <c r="W29" s="306"/>
    </row>
    <row r="30" spans="1:23" x14ac:dyDescent="0.25">
      <c r="A30" s="309">
        <f t="shared" si="2"/>
        <v>0</v>
      </c>
      <c r="B30" s="305"/>
      <c r="C30" s="242">
        <v>2</v>
      </c>
      <c r="D30" s="242" t="s">
        <v>685</v>
      </c>
      <c r="E30" s="242" t="s">
        <v>686</v>
      </c>
      <c r="F30" s="242" t="s">
        <v>931</v>
      </c>
      <c r="G30" s="306"/>
      <c r="H30" s="307"/>
      <c r="I30" s="306"/>
      <c r="J30" s="307"/>
      <c r="K30" s="306"/>
      <c r="L30" s="307"/>
      <c r="M30" s="306"/>
      <c r="N30" s="307"/>
      <c r="O30" s="306"/>
      <c r="P30" s="307"/>
      <c r="Q30" s="306"/>
      <c r="R30" s="307"/>
      <c r="S30" s="306"/>
      <c r="T30" s="307"/>
      <c r="U30" s="585">
        <f t="shared" si="3"/>
        <v>0</v>
      </c>
      <c r="V30" s="585">
        <f t="shared" si="3"/>
        <v>0</v>
      </c>
      <c r="W30" s="306"/>
    </row>
    <row r="31" spans="1:23" x14ac:dyDescent="0.25">
      <c r="A31" s="309">
        <f t="shared" si="2"/>
        <v>0</v>
      </c>
      <c r="B31" s="305"/>
      <c r="C31" s="242">
        <v>2</v>
      </c>
      <c r="D31" s="242" t="s">
        <v>687</v>
      </c>
      <c r="E31" s="242" t="s">
        <v>965</v>
      </c>
      <c r="F31" s="242" t="s">
        <v>452</v>
      </c>
      <c r="G31" s="306"/>
      <c r="H31" s="307"/>
      <c r="I31" s="306"/>
      <c r="J31" s="307"/>
      <c r="K31" s="306"/>
      <c r="L31" s="307"/>
      <c r="M31" s="306"/>
      <c r="N31" s="307"/>
      <c r="O31" s="306"/>
      <c r="P31" s="307"/>
      <c r="Q31" s="306"/>
      <c r="R31" s="307"/>
      <c r="S31" s="306"/>
      <c r="T31" s="307"/>
      <c r="U31" s="585">
        <f t="shared" si="3"/>
        <v>0</v>
      </c>
      <c r="V31" s="585">
        <f t="shared" si="3"/>
        <v>0</v>
      </c>
      <c r="W31" s="306"/>
    </row>
    <row r="32" spans="1:23" x14ac:dyDescent="0.25">
      <c r="A32" s="309">
        <f t="shared" si="2"/>
        <v>0</v>
      </c>
      <c r="B32" s="305"/>
      <c r="C32" s="242">
        <v>2</v>
      </c>
      <c r="D32" s="242" t="s">
        <v>687</v>
      </c>
      <c r="E32" s="242" t="s">
        <v>965</v>
      </c>
      <c r="F32" s="242" t="s">
        <v>931</v>
      </c>
      <c r="G32" s="306"/>
      <c r="H32" s="307"/>
      <c r="I32" s="306"/>
      <c r="J32" s="307"/>
      <c r="K32" s="306"/>
      <c r="L32" s="307"/>
      <c r="M32" s="306"/>
      <c r="N32" s="307"/>
      <c r="O32" s="306"/>
      <c r="P32" s="307"/>
      <c r="Q32" s="306"/>
      <c r="R32" s="307"/>
      <c r="S32" s="306"/>
      <c r="T32" s="307"/>
      <c r="U32" s="585">
        <f t="shared" si="3"/>
        <v>0</v>
      </c>
      <c r="V32" s="585">
        <f t="shared" si="3"/>
        <v>0</v>
      </c>
      <c r="W32" s="306"/>
    </row>
    <row r="33" spans="1:23" x14ac:dyDescent="0.25">
      <c r="A33" s="309">
        <f t="shared" si="2"/>
        <v>0</v>
      </c>
      <c r="B33" s="305"/>
      <c r="C33" s="242">
        <v>2</v>
      </c>
      <c r="D33" s="242" t="s">
        <v>688</v>
      </c>
      <c r="E33" s="242" t="s">
        <v>689</v>
      </c>
      <c r="F33" s="242" t="s">
        <v>452</v>
      </c>
      <c r="G33" s="306"/>
      <c r="H33" s="307"/>
      <c r="I33" s="306"/>
      <c r="J33" s="307"/>
      <c r="K33" s="306"/>
      <c r="L33" s="307"/>
      <c r="M33" s="306"/>
      <c r="N33" s="307"/>
      <c r="O33" s="306"/>
      <c r="P33" s="307"/>
      <c r="Q33" s="306"/>
      <c r="R33" s="307"/>
      <c r="S33" s="306"/>
      <c r="T33" s="307"/>
      <c r="U33" s="585">
        <f t="shared" si="3"/>
        <v>0</v>
      </c>
      <c r="V33" s="585">
        <f t="shared" si="3"/>
        <v>0</v>
      </c>
      <c r="W33" s="306"/>
    </row>
    <row r="34" spans="1:23" x14ac:dyDescent="0.25">
      <c r="A34" s="309">
        <f t="shared" si="2"/>
        <v>0</v>
      </c>
      <c r="B34" s="305"/>
      <c r="C34" s="242">
        <v>2</v>
      </c>
      <c r="D34" s="242" t="s">
        <v>688</v>
      </c>
      <c r="E34" s="242" t="s">
        <v>689</v>
      </c>
      <c r="F34" s="242" t="s">
        <v>931</v>
      </c>
      <c r="G34" s="306"/>
      <c r="H34" s="307"/>
      <c r="I34" s="306"/>
      <c r="J34" s="307"/>
      <c r="K34" s="306"/>
      <c r="L34" s="307"/>
      <c r="M34" s="306"/>
      <c r="N34" s="307"/>
      <c r="O34" s="306"/>
      <c r="P34" s="307"/>
      <c r="Q34" s="306"/>
      <c r="R34" s="307"/>
      <c r="S34" s="306"/>
      <c r="T34" s="307"/>
      <c r="U34" s="585">
        <f t="shared" si="3"/>
        <v>0</v>
      </c>
      <c r="V34" s="585">
        <f t="shared" si="3"/>
        <v>0</v>
      </c>
      <c r="W34" s="306"/>
    </row>
    <row r="35" spans="1:23" s="590" customFormat="1" x14ac:dyDescent="0.25">
      <c r="A35" s="589">
        <f t="shared" si="2"/>
        <v>0</v>
      </c>
      <c r="B35" s="589"/>
      <c r="E35" s="590" t="s">
        <v>690</v>
      </c>
      <c r="G35" s="591">
        <f>SUM($G$29:$G$34)</f>
        <v>0</v>
      </c>
      <c r="H35" s="588">
        <f>SUM($H$29:$H$34)</f>
        <v>0</v>
      </c>
      <c r="I35" s="591">
        <f>SUM($I$29:$I$34)</f>
        <v>0</v>
      </c>
      <c r="J35" s="588">
        <f>SUM($J$29:$J$34)</f>
        <v>0</v>
      </c>
      <c r="K35" s="591">
        <f>SUM($K$29:$K$34)</f>
        <v>0</v>
      </c>
      <c r="L35" s="588">
        <f>SUM($L$29:$L$34)</f>
        <v>0</v>
      </c>
      <c r="M35" s="591">
        <f>SUM($M$29:$M$34)</f>
        <v>0</v>
      </c>
      <c r="N35" s="588">
        <f>SUM($N$29:$N$34)</f>
        <v>0</v>
      </c>
      <c r="O35" s="591">
        <f>SUM($O$29:$O$34)</f>
        <v>0</v>
      </c>
      <c r="P35" s="588">
        <f>SUM($P$29:$P$34)</f>
        <v>0</v>
      </c>
      <c r="Q35" s="591">
        <f>SUM($Q$29:$Q$34)</f>
        <v>0</v>
      </c>
      <c r="R35" s="588">
        <f>SUM($R$29:$R$34)</f>
        <v>0</v>
      </c>
      <c r="S35" s="591">
        <f>SUM($S$29:$S$34)</f>
        <v>0</v>
      </c>
      <c r="T35" s="588">
        <f>SUM($T$29:$T$34)</f>
        <v>0</v>
      </c>
      <c r="U35" s="588">
        <f>SUM($U$29:$U$34)</f>
        <v>0</v>
      </c>
      <c r="V35" s="588">
        <f>SUM($V$29:$V$34)</f>
        <v>0</v>
      </c>
      <c r="W35" s="591">
        <f>SUM($W$29:$W$34)</f>
        <v>0</v>
      </c>
    </row>
    <row r="36" spans="1:23" x14ac:dyDescent="0.25">
      <c r="A36" s="309">
        <f t="shared" si="2"/>
        <v>0</v>
      </c>
      <c r="B36" s="305"/>
      <c r="U36" s="585">
        <f t="shared" ref="U36:U60" si="4">+S36+Q36+O36+M36+K36+I36+G36</f>
        <v>0</v>
      </c>
      <c r="V36" s="585">
        <f t="shared" ref="V36:V60" si="5">+T36+R36+P36+N36+L36+J36+H36</f>
        <v>0</v>
      </c>
    </row>
    <row r="37" spans="1:23" x14ac:dyDescent="0.25">
      <c r="A37" s="309">
        <f t="shared" si="2"/>
        <v>0</v>
      </c>
      <c r="B37" s="305"/>
      <c r="C37" s="242">
        <v>3</v>
      </c>
      <c r="D37" s="242" t="s">
        <v>691</v>
      </c>
      <c r="E37" s="242" t="s">
        <v>692</v>
      </c>
      <c r="F37" s="242" t="s">
        <v>452</v>
      </c>
      <c r="G37" s="306"/>
      <c r="H37" s="307"/>
      <c r="I37" s="306"/>
      <c r="J37" s="307"/>
      <c r="K37" s="306"/>
      <c r="L37" s="307"/>
      <c r="M37" s="306"/>
      <c r="N37" s="307"/>
      <c r="O37" s="306"/>
      <c r="P37" s="307"/>
      <c r="Q37" s="306"/>
      <c r="R37" s="307"/>
      <c r="S37" s="306"/>
      <c r="T37" s="307"/>
      <c r="U37" s="585">
        <f t="shared" si="4"/>
        <v>0</v>
      </c>
      <c r="V37" s="585">
        <f t="shared" si="5"/>
        <v>0</v>
      </c>
      <c r="W37" s="306"/>
    </row>
    <row r="38" spans="1:23" x14ac:dyDescent="0.25">
      <c r="A38" s="309">
        <f t="shared" si="2"/>
        <v>0</v>
      </c>
      <c r="B38" s="305"/>
      <c r="C38" s="242">
        <v>3</v>
      </c>
      <c r="D38" s="242" t="s">
        <v>691</v>
      </c>
      <c r="E38" s="242" t="s">
        <v>692</v>
      </c>
      <c r="F38" s="242" t="s">
        <v>931</v>
      </c>
      <c r="G38" s="306"/>
      <c r="H38" s="307"/>
      <c r="I38" s="306"/>
      <c r="J38" s="307"/>
      <c r="K38" s="306"/>
      <c r="L38" s="307"/>
      <c r="M38" s="306"/>
      <c r="N38" s="307"/>
      <c r="O38" s="306"/>
      <c r="P38" s="307"/>
      <c r="Q38" s="306"/>
      <c r="R38" s="307"/>
      <c r="S38" s="306"/>
      <c r="T38" s="307"/>
      <c r="U38" s="585">
        <f t="shared" si="4"/>
        <v>0</v>
      </c>
      <c r="V38" s="585">
        <f t="shared" si="5"/>
        <v>0</v>
      </c>
      <c r="W38" s="306"/>
    </row>
    <row r="39" spans="1:23" x14ac:dyDescent="0.25">
      <c r="A39" s="309">
        <f t="shared" si="2"/>
        <v>0</v>
      </c>
      <c r="B39" s="305"/>
      <c r="C39" s="242">
        <v>3</v>
      </c>
      <c r="D39" s="242" t="s">
        <v>693</v>
      </c>
      <c r="E39" s="242" t="s">
        <v>694</v>
      </c>
      <c r="F39" s="242" t="s">
        <v>452</v>
      </c>
      <c r="G39" s="306"/>
      <c r="H39" s="307"/>
      <c r="I39" s="306"/>
      <c r="J39" s="307"/>
      <c r="K39" s="306"/>
      <c r="L39" s="307"/>
      <c r="M39" s="306"/>
      <c r="N39" s="307"/>
      <c r="O39" s="306"/>
      <c r="P39" s="307"/>
      <c r="Q39" s="306"/>
      <c r="R39" s="307"/>
      <c r="S39" s="306"/>
      <c r="T39" s="307"/>
      <c r="U39" s="585">
        <f t="shared" si="4"/>
        <v>0</v>
      </c>
      <c r="V39" s="585">
        <f t="shared" si="5"/>
        <v>0</v>
      </c>
      <c r="W39" s="306"/>
    </row>
    <row r="40" spans="1:23" x14ac:dyDescent="0.25">
      <c r="A40" s="309">
        <f t="shared" si="2"/>
        <v>0</v>
      </c>
      <c r="B40" s="305"/>
      <c r="C40" s="242">
        <v>3</v>
      </c>
      <c r="D40" s="242" t="s">
        <v>693</v>
      </c>
      <c r="E40" s="242" t="s">
        <v>694</v>
      </c>
      <c r="F40" s="242" t="s">
        <v>931</v>
      </c>
      <c r="G40" s="306"/>
      <c r="H40" s="307"/>
      <c r="I40" s="306"/>
      <c r="J40" s="307"/>
      <c r="K40" s="306"/>
      <c r="L40" s="307"/>
      <c r="M40" s="306"/>
      <c r="N40" s="307"/>
      <c r="O40" s="306"/>
      <c r="P40" s="307"/>
      <c r="Q40" s="306"/>
      <c r="R40" s="307"/>
      <c r="S40" s="306"/>
      <c r="T40" s="307"/>
      <c r="U40" s="585">
        <f t="shared" si="4"/>
        <v>0</v>
      </c>
      <c r="V40" s="585">
        <f t="shared" si="5"/>
        <v>0</v>
      </c>
      <c r="W40" s="306"/>
    </row>
    <row r="41" spans="1:23" x14ac:dyDescent="0.25">
      <c r="A41" s="309">
        <f t="shared" si="2"/>
        <v>0</v>
      </c>
      <c r="B41" s="305"/>
      <c r="C41" s="242">
        <v>3</v>
      </c>
      <c r="D41" s="242" t="s">
        <v>695</v>
      </c>
      <c r="E41" s="242" t="s">
        <v>696</v>
      </c>
      <c r="F41" s="242" t="s">
        <v>452</v>
      </c>
      <c r="G41" s="306"/>
      <c r="H41" s="307"/>
      <c r="I41" s="306"/>
      <c r="J41" s="307"/>
      <c r="K41" s="306"/>
      <c r="L41" s="307"/>
      <c r="M41" s="306"/>
      <c r="N41" s="307"/>
      <c r="O41" s="306"/>
      <c r="P41" s="307"/>
      <c r="Q41" s="306"/>
      <c r="R41" s="307"/>
      <c r="S41" s="306"/>
      <c r="T41" s="307"/>
      <c r="U41" s="585">
        <f t="shared" si="4"/>
        <v>0</v>
      </c>
      <c r="V41" s="585">
        <f t="shared" si="5"/>
        <v>0</v>
      </c>
      <c r="W41" s="306"/>
    </row>
    <row r="42" spans="1:23" x14ac:dyDescent="0.25">
      <c r="A42" s="309">
        <f t="shared" si="2"/>
        <v>0</v>
      </c>
      <c r="B42" s="305"/>
      <c r="C42" s="242">
        <v>3</v>
      </c>
      <c r="D42" s="242" t="s">
        <v>695</v>
      </c>
      <c r="E42" s="242" t="s">
        <v>696</v>
      </c>
      <c r="F42" s="242" t="s">
        <v>931</v>
      </c>
      <c r="G42" s="306"/>
      <c r="H42" s="307"/>
      <c r="I42" s="306"/>
      <c r="J42" s="307"/>
      <c r="K42" s="306"/>
      <c r="L42" s="307"/>
      <c r="M42" s="306"/>
      <c r="N42" s="307"/>
      <c r="O42" s="306"/>
      <c r="P42" s="307"/>
      <c r="Q42" s="306"/>
      <c r="R42" s="307"/>
      <c r="S42" s="306"/>
      <c r="T42" s="307"/>
      <c r="U42" s="585">
        <f t="shared" si="4"/>
        <v>0</v>
      </c>
      <c r="V42" s="585">
        <f t="shared" si="5"/>
        <v>0</v>
      </c>
      <c r="W42" s="306"/>
    </row>
    <row r="43" spans="1:23" x14ac:dyDescent="0.25">
      <c r="A43" s="309">
        <f t="shared" si="2"/>
        <v>0</v>
      </c>
      <c r="B43" s="305"/>
      <c r="C43" s="242">
        <v>3</v>
      </c>
      <c r="D43" s="242" t="s">
        <v>697</v>
      </c>
      <c r="E43" s="242" t="s">
        <v>698</v>
      </c>
      <c r="F43" s="242" t="s">
        <v>452</v>
      </c>
      <c r="G43" s="306"/>
      <c r="H43" s="307"/>
      <c r="I43" s="306"/>
      <c r="J43" s="307"/>
      <c r="K43" s="306"/>
      <c r="L43" s="307"/>
      <c r="M43" s="306"/>
      <c r="N43" s="307"/>
      <c r="O43" s="306"/>
      <c r="P43" s="307"/>
      <c r="Q43" s="306"/>
      <c r="R43" s="307"/>
      <c r="S43" s="306"/>
      <c r="T43" s="307"/>
      <c r="U43" s="585">
        <f t="shared" si="4"/>
        <v>0</v>
      </c>
      <c r="V43" s="585">
        <f t="shared" si="5"/>
        <v>0</v>
      </c>
      <c r="W43" s="306"/>
    </row>
    <row r="44" spans="1:23" x14ac:dyDescent="0.25">
      <c r="A44" s="309">
        <f t="shared" si="2"/>
        <v>0</v>
      </c>
      <c r="B44" s="305"/>
      <c r="C44" s="242">
        <v>3</v>
      </c>
      <c r="D44" s="242" t="s">
        <v>697</v>
      </c>
      <c r="E44" s="242" t="s">
        <v>698</v>
      </c>
      <c r="F44" s="242" t="s">
        <v>931</v>
      </c>
      <c r="G44" s="306"/>
      <c r="H44" s="307"/>
      <c r="I44" s="306"/>
      <c r="J44" s="307"/>
      <c r="K44" s="306"/>
      <c r="L44" s="307"/>
      <c r="M44" s="306"/>
      <c r="N44" s="307"/>
      <c r="O44" s="306"/>
      <c r="P44" s="307"/>
      <c r="Q44" s="306"/>
      <c r="R44" s="307"/>
      <c r="S44" s="306"/>
      <c r="T44" s="307"/>
      <c r="U44" s="585">
        <f t="shared" si="4"/>
        <v>0</v>
      </c>
      <c r="V44" s="585">
        <f t="shared" si="5"/>
        <v>0</v>
      </c>
      <c r="W44" s="306"/>
    </row>
    <row r="45" spans="1:23" x14ac:dyDescent="0.25">
      <c r="A45" s="309">
        <f t="shared" si="2"/>
        <v>0</v>
      </c>
      <c r="B45" s="305"/>
      <c r="C45" s="242">
        <v>3</v>
      </c>
      <c r="D45" s="242" t="s">
        <v>527</v>
      </c>
      <c r="E45" s="242" t="s">
        <v>528</v>
      </c>
      <c r="F45" s="242" t="s">
        <v>452</v>
      </c>
      <c r="G45" s="306"/>
      <c r="H45" s="307"/>
      <c r="I45" s="306"/>
      <c r="J45" s="307"/>
      <c r="K45" s="306"/>
      <c r="L45" s="307"/>
      <c r="M45" s="306"/>
      <c r="N45" s="307"/>
      <c r="O45" s="306"/>
      <c r="P45" s="307"/>
      <c r="Q45" s="306"/>
      <c r="R45" s="307"/>
      <c r="S45" s="306"/>
      <c r="T45" s="307"/>
      <c r="U45" s="585">
        <f t="shared" si="4"/>
        <v>0</v>
      </c>
      <c r="V45" s="585">
        <f t="shared" si="5"/>
        <v>0</v>
      </c>
      <c r="W45" s="306"/>
    </row>
    <row r="46" spans="1:23" x14ac:dyDescent="0.25">
      <c r="A46" s="309">
        <f t="shared" si="2"/>
        <v>0</v>
      </c>
      <c r="B46" s="305"/>
      <c r="C46" s="242">
        <v>3</v>
      </c>
      <c r="D46" s="242" t="s">
        <v>527</v>
      </c>
      <c r="E46" s="242" t="s">
        <v>528</v>
      </c>
      <c r="F46" s="242" t="s">
        <v>931</v>
      </c>
      <c r="G46" s="306"/>
      <c r="H46" s="307"/>
      <c r="I46" s="306"/>
      <c r="J46" s="307"/>
      <c r="K46" s="306"/>
      <c r="L46" s="307"/>
      <c r="M46" s="306"/>
      <c r="N46" s="307"/>
      <c r="O46" s="306"/>
      <c r="P46" s="307"/>
      <c r="Q46" s="306"/>
      <c r="R46" s="307"/>
      <c r="S46" s="306"/>
      <c r="T46" s="307"/>
      <c r="U46" s="585">
        <f t="shared" si="4"/>
        <v>0</v>
      </c>
      <c r="V46" s="585">
        <f t="shared" si="5"/>
        <v>0</v>
      </c>
      <c r="W46" s="306"/>
    </row>
    <row r="47" spans="1:23" x14ac:dyDescent="0.25">
      <c r="A47" s="309">
        <f t="shared" si="2"/>
        <v>0</v>
      </c>
      <c r="B47" s="305"/>
      <c r="C47" s="242">
        <v>3</v>
      </c>
      <c r="D47" s="242" t="s">
        <v>529</v>
      </c>
      <c r="E47" s="242" t="s">
        <v>530</v>
      </c>
      <c r="F47" s="242" t="s">
        <v>452</v>
      </c>
      <c r="G47" s="306"/>
      <c r="H47" s="307"/>
      <c r="I47" s="306"/>
      <c r="J47" s="307"/>
      <c r="K47" s="306"/>
      <c r="L47" s="307"/>
      <c r="M47" s="306"/>
      <c r="N47" s="307"/>
      <c r="O47" s="306"/>
      <c r="P47" s="307"/>
      <c r="Q47" s="306"/>
      <c r="R47" s="307"/>
      <c r="S47" s="306"/>
      <c r="T47" s="307"/>
      <c r="U47" s="585">
        <f t="shared" si="4"/>
        <v>0</v>
      </c>
      <c r="V47" s="585">
        <f t="shared" si="5"/>
        <v>0</v>
      </c>
      <c r="W47" s="306"/>
    </row>
    <row r="48" spans="1:23" x14ac:dyDescent="0.25">
      <c r="A48" s="309">
        <f t="shared" si="2"/>
        <v>0</v>
      </c>
      <c r="B48" s="305"/>
      <c r="C48" s="242">
        <v>3</v>
      </c>
      <c r="D48" s="242" t="s">
        <v>529</v>
      </c>
      <c r="E48" s="242" t="s">
        <v>530</v>
      </c>
      <c r="F48" s="242" t="s">
        <v>931</v>
      </c>
      <c r="G48" s="306"/>
      <c r="H48" s="307"/>
      <c r="I48" s="306"/>
      <c r="J48" s="307"/>
      <c r="K48" s="306"/>
      <c r="L48" s="307"/>
      <c r="M48" s="306"/>
      <c r="N48" s="307"/>
      <c r="O48" s="306"/>
      <c r="P48" s="307"/>
      <c r="Q48" s="306"/>
      <c r="R48" s="307"/>
      <c r="S48" s="306"/>
      <c r="T48" s="307"/>
      <c r="U48" s="585">
        <f t="shared" si="4"/>
        <v>0</v>
      </c>
      <c r="V48" s="585">
        <f t="shared" si="5"/>
        <v>0</v>
      </c>
      <c r="W48" s="306"/>
    </row>
    <row r="49" spans="1:23" x14ac:dyDescent="0.25">
      <c r="A49" s="309">
        <f t="shared" si="2"/>
        <v>0</v>
      </c>
      <c r="B49" s="305"/>
      <c r="C49" s="242">
        <v>3</v>
      </c>
      <c r="D49" s="242" t="s">
        <v>531</v>
      </c>
      <c r="E49" s="242" t="s">
        <v>532</v>
      </c>
      <c r="F49" s="242" t="s">
        <v>452</v>
      </c>
      <c r="G49" s="306"/>
      <c r="H49" s="307"/>
      <c r="I49" s="306"/>
      <c r="J49" s="307"/>
      <c r="K49" s="306"/>
      <c r="L49" s="307"/>
      <c r="M49" s="306"/>
      <c r="N49" s="307"/>
      <c r="O49" s="306"/>
      <c r="P49" s="307"/>
      <c r="Q49" s="306"/>
      <c r="R49" s="307"/>
      <c r="S49" s="306"/>
      <c r="T49" s="307"/>
      <c r="U49" s="585">
        <f t="shared" si="4"/>
        <v>0</v>
      </c>
      <c r="V49" s="585">
        <f t="shared" si="5"/>
        <v>0</v>
      </c>
      <c r="W49" s="306"/>
    </row>
    <row r="50" spans="1:23" x14ac:dyDescent="0.25">
      <c r="A50" s="309">
        <f t="shared" si="2"/>
        <v>0</v>
      </c>
      <c r="B50" s="305"/>
      <c r="C50" s="242">
        <v>3</v>
      </c>
      <c r="D50" s="242" t="s">
        <v>531</v>
      </c>
      <c r="E50" s="242" t="s">
        <v>532</v>
      </c>
      <c r="F50" s="242" t="s">
        <v>931</v>
      </c>
      <c r="G50" s="306"/>
      <c r="H50" s="307"/>
      <c r="I50" s="306"/>
      <c r="J50" s="307"/>
      <c r="K50" s="306"/>
      <c r="L50" s="307"/>
      <c r="M50" s="306"/>
      <c r="N50" s="307"/>
      <c r="O50" s="306"/>
      <c r="P50" s="307"/>
      <c r="Q50" s="306"/>
      <c r="R50" s="307"/>
      <c r="S50" s="306"/>
      <c r="T50" s="307"/>
      <c r="U50" s="585">
        <f t="shared" si="4"/>
        <v>0</v>
      </c>
      <c r="V50" s="585">
        <f t="shared" si="5"/>
        <v>0</v>
      </c>
      <c r="W50" s="306"/>
    </row>
    <row r="51" spans="1:23" x14ac:dyDescent="0.25">
      <c r="A51" s="309">
        <f t="shared" si="2"/>
        <v>0</v>
      </c>
      <c r="B51" s="305"/>
      <c r="C51" s="242">
        <v>3</v>
      </c>
      <c r="D51" s="242" t="s">
        <v>533</v>
      </c>
      <c r="E51" s="242" t="s">
        <v>534</v>
      </c>
      <c r="F51" s="242" t="s">
        <v>452</v>
      </c>
      <c r="G51" s="306"/>
      <c r="H51" s="307"/>
      <c r="I51" s="306"/>
      <c r="J51" s="307"/>
      <c r="K51" s="306"/>
      <c r="L51" s="307"/>
      <c r="M51" s="306"/>
      <c r="N51" s="307"/>
      <c r="O51" s="306"/>
      <c r="P51" s="307"/>
      <c r="Q51" s="306"/>
      <c r="R51" s="307"/>
      <c r="S51" s="306"/>
      <c r="T51" s="307"/>
      <c r="U51" s="585">
        <f t="shared" si="4"/>
        <v>0</v>
      </c>
      <c r="V51" s="585">
        <f t="shared" si="5"/>
        <v>0</v>
      </c>
      <c r="W51" s="306"/>
    </row>
    <row r="52" spans="1:23" x14ac:dyDescent="0.25">
      <c r="A52" s="309">
        <f t="shared" si="2"/>
        <v>0</v>
      </c>
      <c r="B52" s="305"/>
      <c r="C52" s="242">
        <v>3</v>
      </c>
      <c r="D52" s="242" t="s">
        <v>533</v>
      </c>
      <c r="E52" s="242" t="s">
        <v>534</v>
      </c>
      <c r="F52" s="242" t="s">
        <v>931</v>
      </c>
      <c r="G52" s="306"/>
      <c r="H52" s="307"/>
      <c r="I52" s="306"/>
      <c r="J52" s="307"/>
      <c r="K52" s="306"/>
      <c r="L52" s="307"/>
      <c r="M52" s="306"/>
      <c r="N52" s="307"/>
      <c r="O52" s="306"/>
      <c r="P52" s="307"/>
      <c r="Q52" s="306"/>
      <c r="R52" s="307"/>
      <c r="S52" s="306"/>
      <c r="T52" s="307"/>
      <c r="U52" s="585">
        <f t="shared" si="4"/>
        <v>0</v>
      </c>
      <c r="V52" s="585">
        <f t="shared" si="5"/>
        <v>0</v>
      </c>
      <c r="W52" s="306"/>
    </row>
    <row r="53" spans="1:23" x14ac:dyDescent="0.25">
      <c r="A53" s="309">
        <f t="shared" si="2"/>
        <v>0</v>
      </c>
      <c r="B53" s="305"/>
      <c r="C53" s="242">
        <v>3</v>
      </c>
      <c r="D53" s="242" t="s">
        <v>535</v>
      </c>
      <c r="E53" s="242" t="s">
        <v>536</v>
      </c>
      <c r="F53" s="242" t="s">
        <v>452</v>
      </c>
      <c r="G53" s="306"/>
      <c r="H53" s="307"/>
      <c r="I53" s="306"/>
      <c r="J53" s="307"/>
      <c r="K53" s="306"/>
      <c r="L53" s="307"/>
      <c r="M53" s="306"/>
      <c r="N53" s="307"/>
      <c r="O53" s="306"/>
      <c r="P53" s="307"/>
      <c r="Q53" s="306"/>
      <c r="R53" s="307"/>
      <c r="S53" s="306"/>
      <c r="T53" s="307"/>
      <c r="U53" s="585">
        <f t="shared" si="4"/>
        <v>0</v>
      </c>
      <c r="V53" s="585">
        <f t="shared" si="5"/>
        <v>0</v>
      </c>
      <c r="W53" s="306"/>
    </row>
    <row r="54" spans="1:23" x14ac:dyDescent="0.25">
      <c r="A54" s="309">
        <f t="shared" si="2"/>
        <v>0</v>
      </c>
      <c r="B54" s="305"/>
      <c r="C54" s="242">
        <v>3</v>
      </c>
      <c r="D54" s="242" t="s">
        <v>535</v>
      </c>
      <c r="E54" s="242" t="s">
        <v>536</v>
      </c>
      <c r="F54" s="242" t="s">
        <v>931</v>
      </c>
      <c r="G54" s="306"/>
      <c r="H54" s="307"/>
      <c r="I54" s="306"/>
      <c r="J54" s="307"/>
      <c r="K54" s="306"/>
      <c r="L54" s="307"/>
      <c r="M54" s="306"/>
      <c r="N54" s="307"/>
      <c r="O54" s="306"/>
      <c r="P54" s="307"/>
      <c r="Q54" s="306"/>
      <c r="R54" s="307"/>
      <c r="S54" s="306"/>
      <c r="T54" s="307"/>
      <c r="U54" s="585">
        <f t="shared" si="4"/>
        <v>0</v>
      </c>
      <c r="V54" s="585">
        <f t="shared" si="5"/>
        <v>0</v>
      </c>
      <c r="W54" s="306"/>
    </row>
    <row r="55" spans="1:23" x14ac:dyDescent="0.25">
      <c r="A55" s="309">
        <f t="shared" si="2"/>
        <v>0</v>
      </c>
      <c r="B55" s="305"/>
      <c r="C55" s="242">
        <v>3</v>
      </c>
      <c r="D55" s="242" t="s">
        <v>537</v>
      </c>
      <c r="E55" s="242" t="s">
        <v>538</v>
      </c>
      <c r="F55" s="242" t="s">
        <v>452</v>
      </c>
      <c r="G55" s="306"/>
      <c r="H55" s="307"/>
      <c r="I55" s="306"/>
      <c r="J55" s="307"/>
      <c r="K55" s="306"/>
      <c r="L55" s="307"/>
      <c r="M55" s="306"/>
      <c r="N55" s="307"/>
      <c r="O55" s="306"/>
      <c r="P55" s="307"/>
      <c r="Q55" s="306"/>
      <c r="R55" s="307"/>
      <c r="S55" s="306"/>
      <c r="T55" s="307"/>
      <c r="U55" s="585">
        <f t="shared" si="4"/>
        <v>0</v>
      </c>
      <c r="V55" s="585">
        <f t="shared" si="5"/>
        <v>0</v>
      </c>
      <c r="W55" s="306"/>
    </row>
    <row r="56" spans="1:23" x14ac:dyDescent="0.25">
      <c r="A56" s="309">
        <f t="shared" si="2"/>
        <v>0</v>
      </c>
      <c r="B56" s="305"/>
      <c r="C56" s="242">
        <v>3</v>
      </c>
      <c r="D56" s="242" t="s">
        <v>537</v>
      </c>
      <c r="E56" s="242" t="s">
        <v>538</v>
      </c>
      <c r="F56" s="242" t="s">
        <v>931</v>
      </c>
      <c r="G56" s="306"/>
      <c r="H56" s="307"/>
      <c r="I56" s="306"/>
      <c r="J56" s="307"/>
      <c r="K56" s="306"/>
      <c r="L56" s="307"/>
      <c r="M56" s="306"/>
      <c r="N56" s="307"/>
      <c r="O56" s="306"/>
      <c r="P56" s="307"/>
      <c r="Q56" s="306"/>
      <c r="R56" s="307"/>
      <c r="S56" s="306"/>
      <c r="T56" s="307"/>
      <c r="U56" s="585">
        <f t="shared" si="4"/>
        <v>0</v>
      </c>
      <c r="V56" s="585">
        <f t="shared" si="5"/>
        <v>0</v>
      </c>
      <c r="W56" s="306"/>
    </row>
    <row r="57" spans="1:23" x14ac:dyDescent="0.25">
      <c r="A57" s="309">
        <f t="shared" si="2"/>
        <v>0</v>
      </c>
      <c r="B57" s="305"/>
      <c r="C57" s="242">
        <v>3</v>
      </c>
      <c r="D57" s="242" t="s">
        <v>539</v>
      </c>
      <c r="E57" s="242" t="s">
        <v>540</v>
      </c>
      <c r="F57" s="242" t="s">
        <v>452</v>
      </c>
      <c r="G57" s="306"/>
      <c r="H57" s="307"/>
      <c r="I57" s="306"/>
      <c r="J57" s="307"/>
      <c r="K57" s="306"/>
      <c r="L57" s="307"/>
      <c r="M57" s="306"/>
      <c r="N57" s="307"/>
      <c r="O57" s="306"/>
      <c r="P57" s="307"/>
      <c r="Q57" s="306"/>
      <c r="R57" s="307"/>
      <c r="S57" s="306"/>
      <c r="T57" s="307"/>
      <c r="U57" s="585">
        <f t="shared" si="4"/>
        <v>0</v>
      </c>
      <c r="V57" s="585">
        <f t="shared" si="5"/>
        <v>0</v>
      </c>
      <c r="W57" s="306"/>
    </row>
    <row r="58" spans="1:23" x14ac:dyDescent="0.25">
      <c r="A58" s="309">
        <f t="shared" si="2"/>
        <v>0</v>
      </c>
      <c r="B58" s="305"/>
      <c r="C58" s="242">
        <v>3</v>
      </c>
      <c r="D58" s="242" t="s">
        <v>539</v>
      </c>
      <c r="E58" s="242" t="s">
        <v>540</v>
      </c>
      <c r="F58" s="242" t="s">
        <v>931</v>
      </c>
      <c r="G58" s="306"/>
      <c r="H58" s="307"/>
      <c r="I58" s="306"/>
      <c r="J58" s="307"/>
      <c r="K58" s="306"/>
      <c r="L58" s="307"/>
      <c r="M58" s="306"/>
      <c r="N58" s="307"/>
      <c r="O58" s="306"/>
      <c r="P58" s="307"/>
      <c r="Q58" s="306"/>
      <c r="R58" s="307"/>
      <c r="S58" s="306"/>
      <c r="T58" s="307"/>
      <c r="U58" s="585">
        <f t="shared" si="4"/>
        <v>0</v>
      </c>
      <c r="V58" s="585">
        <f t="shared" si="5"/>
        <v>0</v>
      </c>
      <c r="W58" s="306"/>
    </row>
    <row r="59" spans="1:23" x14ac:dyDescent="0.25">
      <c r="A59" s="309">
        <f t="shared" si="2"/>
        <v>0</v>
      </c>
      <c r="B59" s="305"/>
      <c r="C59" s="242">
        <v>3</v>
      </c>
      <c r="D59" s="242" t="s">
        <v>541</v>
      </c>
      <c r="E59" s="242" t="s">
        <v>542</v>
      </c>
      <c r="F59" s="242" t="s">
        <v>452</v>
      </c>
      <c r="G59" s="306"/>
      <c r="H59" s="307"/>
      <c r="I59" s="306"/>
      <c r="J59" s="307"/>
      <c r="K59" s="306"/>
      <c r="L59" s="307"/>
      <c r="M59" s="306"/>
      <c r="N59" s="307"/>
      <c r="O59" s="306"/>
      <c r="P59" s="307"/>
      <c r="Q59" s="306"/>
      <c r="R59" s="307"/>
      <c r="S59" s="306"/>
      <c r="T59" s="307"/>
      <c r="U59" s="585">
        <f t="shared" si="4"/>
        <v>0</v>
      </c>
      <c r="V59" s="585">
        <f t="shared" si="5"/>
        <v>0</v>
      </c>
      <c r="W59" s="306"/>
    </row>
    <row r="60" spans="1:23" x14ac:dyDescent="0.25">
      <c r="A60" s="309">
        <f t="shared" si="2"/>
        <v>0</v>
      </c>
      <c r="B60" s="305"/>
      <c r="C60" s="242">
        <v>3</v>
      </c>
      <c r="D60" s="242" t="s">
        <v>541</v>
      </c>
      <c r="E60" s="242" t="s">
        <v>542</v>
      </c>
      <c r="F60" s="242" t="s">
        <v>931</v>
      </c>
      <c r="G60" s="306"/>
      <c r="H60" s="307"/>
      <c r="I60" s="306"/>
      <c r="J60" s="307"/>
      <c r="K60" s="306"/>
      <c r="L60" s="307"/>
      <c r="M60" s="306"/>
      <c r="N60" s="307"/>
      <c r="O60" s="306"/>
      <c r="P60" s="307"/>
      <c r="Q60" s="306"/>
      <c r="R60" s="307"/>
      <c r="S60" s="306"/>
      <c r="T60" s="307"/>
      <c r="U60" s="585">
        <f t="shared" si="4"/>
        <v>0</v>
      </c>
      <c r="V60" s="585">
        <f t="shared" si="5"/>
        <v>0</v>
      </c>
      <c r="W60" s="306"/>
    </row>
    <row r="61" spans="1:23" s="590" customFormat="1" x14ac:dyDescent="0.25">
      <c r="A61" s="589">
        <f t="shared" si="2"/>
        <v>0</v>
      </c>
      <c r="B61" s="589"/>
      <c r="E61" s="590" t="s">
        <v>543</v>
      </c>
      <c r="G61" s="591">
        <f>SUM($G$37:$G$60)</f>
        <v>0</v>
      </c>
      <c r="H61" s="588">
        <f>SUM($H$37:$H$60)</f>
        <v>0</v>
      </c>
      <c r="I61" s="591">
        <f>SUM($I$37:$I$60)</f>
        <v>0</v>
      </c>
      <c r="J61" s="588">
        <f>SUM($J$37:$J$60)</f>
        <v>0</v>
      </c>
      <c r="K61" s="591">
        <f>SUM($K$37:$K$60)</f>
        <v>0</v>
      </c>
      <c r="L61" s="588">
        <f>SUM($L$37:$L$60)</f>
        <v>0</v>
      </c>
      <c r="M61" s="591">
        <f>SUM($M$37:$M$60)</f>
        <v>0</v>
      </c>
      <c r="N61" s="588">
        <f>SUM($N$37:$N$60)</f>
        <v>0</v>
      </c>
      <c r="O61" s="591">
        <f>SUM($O$37:$O$60)</f>
        <v>0</v>
      </c>
      <c r="P61" s="588">
        <f>SUM($P$37:$P$60)</f>
        <v>0</v>
      </c>
      <c r="Q61" s="591">
        <f>SUM($Q$37:$Q$60)</f>
        <v>0</v>
      </c>
      <c r="R61" s="588">
        <f>SUM($R$37:$R$60)</f>
        <v>0</v>
      </c>
      <c r="S61" s="591">
        <f>SUM($S$37:$S$60)</f>
        <v>0</v>
      </c>
      <c r="T61" s="588">
        <f>SUM($T$37:$T$60)</f>
        <v>0</v>
      </c>
      <c r="U61" s="588">
        <f>SUM($U$37:$U$60)</f>
        <v>0</v>
      </c>
      <c r="V61" s="588">
        <f>SUM($V$37:$V$60)</f>
        <v>0</v>
      </c>
      <c r="W61" s="591">
        <f>SUM($W$37:$W$60)</f>
        <v>0</v>
      </c>
    </row>
    <row r="62" spans="1:23" x14ac:dyDescent="0.25">
      <c r="A62" s="309">
        <f t="shared" si="2"/>
        <v>0</v>
      </c>
      <c r="B62" s="305"/>
      <c r="U62" s="585">
        <f t="shared" ref="U62:U96" si="6">+S62+Q62+O62+M62+K62+I62+G62</f>
        <v>0</v>
      </c>
      <c r="V62" s="585">
        <f t="shared" ref="V62:V96" si="7">+T62+R62+P62+N62+L62+J62+H62</f>
        <v>0</v>
      </c>
    </row>
    <row r="63" spans="1:23" x14ac:dyDescent="0.25">
      <c r="A63" s="309">
        <f t="shared" si="2"/>
        <v>0</v>
      </c>
      <c r="B63" s="305"/>
      <c r="C63" s="242">
        <v>4</v>
      </c>
      <c r="D63" s="242" t="s">
        <v>544</v>
      </c>
      <c r="E63" s="242" t="s">
        <v>545</v>
      </c>
      <c r="F63" s="242" t="s">
        <v>452</v>
      </c>
      <c r="G63" s="306"/>
      <c r="H63" s="307"/>
      <c r="I63" s="306"/>
      <c r="J63" s="307"/>
      <c r="K63" s="306"/>
      <c r="L63" s="307"/>
      <c r="M63" s="306"/>
      <c r="N63" s="307"/>
      <c r="O63" s="306"/>
      <c r="P63" s="307"/>
      <c r="Q63" s="306"/>
      <c r="R63" s="307"/>
      <c r="S63" s="306"/>
      <c r="T63" s="307"/>
      <c r="U63" s="585">
        <f t="shared" si="6"/>
        <v>0</v>
      </c>
      <c r="V63" s="585">
        <f t="shared" si="7"/>
        <v>0</v>
      </c>
      <c r="W63" s="306"/>
    </row>
    <row r="64" spans="1:23" x14ac:dyDescent="0.25">
      <c r="A64" s="309">
        <f t="shared" si="2"/>
        <v>0</v>
      </c>
      <c r="B64" s="305"/>
      <c r="C64" s="242">
        <v>4</v>
      </c>
      <c r="D64" s="242" t="s">
        <v>544</v>
      </c>
      <c r="E64" s="242" t="s">
        <v>545</v>
      </c>
      <c r="F64" s="242" t="s">
        <v>931</v>
      </c>
      <c r="G64" s="306"/>
      <c r="H64" s="307"/>
      <c r="I64" s="306"/>
      <c r="J64" s="307"/>
      <c r="K64" s="306"/>
      <c r="L64" s="307"/>
      <c r="M64" s="306"/>
      <c r="N64" s="307"/>
      <c r="O64" s="306"/>
      <c r="P64" s="307"/>
      <c r="Q64" s="306"/>
      <c r="R64" s="307"/>
      <c r="S64" s="306"/>
      <c r="T64" s="307"/>
      <c r="U64" s="585">
        <f t="shared" si="6"/>
        <v>0</v>
      </c>
      <c r="V64" s="585">
        <f t="shared" si="7"/>
        <v>0</v>
      </c>
      <c r="W64" s="306"/>
    </row>
    <row r="65" spans="1:23" x14ac:dyDescent="0.25">
      <c r="A65" s="309">
        <f t="shared" si="2"/>
        <v>0</v>
      </c>
      <c r="B65" s="305"/>
      <c r="C65" s="242">
        <v>4</v>
      </c>
      <c r="D65" s="242" t="s">
        <v>546</v>
      </c>
      <c r="E65" s="242" t="s">
        <v>469</v>
      </c>
      <c r="F65" s="242" t="s">
        <v>452</v>
      </c>
      <c r="G65" s="306"/>
      <c r="H65" s="307"/>
      <c r="I65" s="306"/>
      <c r="J65" s="307"/>
      <c r="K65" s="306"/>
      <c r="L65" s="307"/>
      <c r="M65" s="306"/>
      <c r="N65" s="307"/>
      <c r="O65" s="306"/>
      <c r="P65" s="307"/>
      <c r="Q65" s="306"/>
      <c r="R65" s="307"/>
      <c r="S65" s="306"/>
      <c r="T65" s="307"/>
      <c r="U65" s="585">
        <f t="shared" si="6"/>
        <v>0</v>
      </c>
      <c r="V65" s="585">
        <f t="shared" si="7"/>
        <v>0</v>
      </c>
      <c r="W65" s="306"/>
    </row>
    <row r="66" spans="1:23" x14ac:dyDescent="0.25">
      <c r="A66" s="309">
        <f t="shared" si="2"/>
        <v>0</v>
      </c>
      <c r="B66" s="305"/>
      <c r="C66" s="242">
        <v>4</v>
      </c>
      <c r="D66" s="242" t="s">
        <v>546</v>
      </c>
      <c r="E66" s="242" t="s">
        <v>469</v>
      </c>
      <c r="F66" s="242" t="s">
        <v>931</v>
      </c>
      <c r="G66" s="306"/>
      <c r="H66" s="307"/>
      <c r="I66" s="306"/>
      <c r="J66" s="307"/>
      <c r="K66" s="306"/>
      <c r="L66" s="307"/>
      <c r="M66" s="306"/>
      <c r="N66" s="307"/>
      <c r="O66" s="306"/>
      <c r="P66" s="307"/>
      <c r="Q66" s="306"/>
      <c r="R66" s="307"/>
      <c r="S66" s="306"/>
      <c r="T66" s="307"/>
      <c r="U66" s="585">
        <f t="shared" si="6"/>
        <v>0</v>
      </c>
      <c r="V66" s="585">
        <f t="shared" si="7"/>
        <v>0</v>
      </c>
      <c r="W66" s="306"/>
    </row>
    <row r="67" spans="1:23" x14ac:dyDescent="0.25">
      <c r="A67" s="309">
        <f t="shared" si="2"/>
        <v>0</v>
      </c>
      <c r="B67" s="305"/>
      <c r="C67" s="242">
        <v>4</v>
      </c>
      <c r="D67" s="242" t="s">
        <v>547</v>
      </c>
      <c r="E67" s="242" t="s">
        <v>188</v>
      </c>
      <c r="F67" s="242" t="s">
        <v>452</v>
      </c>
      <c r="G67" s="306"/>
      <c r="H67" s="307"/>
      <c r="I67" s="306"/>
      <c r="J67" s="307"/>
      <c r="K67" s="306"/>
      <c r="L67" s="307"/>
      <c r="M67" s="306"/>
      <c r="N67" s="307"/>
      <c r="O67" s="306"/>
      <c r="P67" s="307"/>
      <c r="Q67" s="306"/>
      <c r="R67" s="307"/>
      <c r="S67" s="306"/>
      <c r="T67" s="307"/>
      <c r="U67" s="585">
        <f t="shared" si="6"/>
        <v>0</v>
      </c>
      <c r="V67" s="585">
        <f t="shared" si="7"/>
        <v>0</v>
      </c>
      <c r="W67" s="306"/>
    </row>
    <row r="68" spans="1:23" x14ac:dyDescent="0.25">
      <c r="A68" s="309">
        <f t="shared" si="2"/>
        <v>0</v>
      </c>
      <c r="B68" s="305"/>
      <c r="C68" s="242">
        <v>4</v>
      </c>
      <c r="D68" s="242" t="s">
        <v>547</v>
      </c>
      <c r="E68" s="242" t="s">
        <v>188</v>
      </c>
      <c r="F68" s="242" t="s">
        <v>931</v>
      </c>
      <c r="G68" s="306"/>
      <c r="H68" s="307"/>
      <c r="I68" s="306"/>
      <c r="J68" s="307"/>
      <c r="K68" s="306"/>
      <c r="L68" s="307"/>
      <c r="M68" s="306"/>
      <c r="N68" s="307"/>
      <c r="O68" s="306"/>
      <c r="P68" s="307"/>
      <c r="Q68" s="306"/>
      <c r="R68" s="307"/>
      <c r="S68" s="306"/>
      <c r="T68" s="307"/>
      <c r="U68" s="585">
        <f t="shared" si="6"/>
        <v>0</v>
      </c>
      <c r="V68" s="585">
        <f t="shared" si="7"/>
        <v>0</v>
      </c>
      <c r="W68" s="306"/>
    </row>
    <row r="69" spans="1:23" x14ac:dyDescent="0.25">
      <c r="A69" s="309">
        <f t="shared" si="2"/>
        <v>0</v>
      </c>
      <c r="B69" s="305"/>
      <c r="C69" s="242">
        <v>4</v>
      </c>
      <c r="D69" s="242" t="s">
        <v>548</v>
      </c>
      <c r="E69" s="242" t="s">
        <v>549</v>
      </c>
      <c r="F69" s="242" t="s">
        <v>452</v>
      </c>
      <c r="G69" s="306"/>
      <c r="H69" s="307"/>
      <c r="I69" s="306"/>
      <c r="J69" s="307"/>
      <c r="K69" s="306"/>
      <c r="L69" s="307"/>
      <c r="M69" s="306"/>
      <c r="N69" s="307"/>
      <c r="O69" s="306"/>
      <c r="P69" s="307"/>
      <c r="Q69" s="306"/>
      <c r="R69" s="307"/>
      <c r="S69" s="306"/>
      <c r="T69" s="307"/>
      <c r="U69" s="585">
        <f t="shared" si="6"/>
        <v>0</v>
      </c>
      <c r="V69" s="585">
        <f t="shared" si="7"/>
        <v>0</v>
      </c>
      <c r="W69" s="306"/>
    </row>
    <row r="70" spans="1:23" x14ac:dyDescent="0.25">
      <c r="A70" s="309">
        <f t="shared" ref="A70:A133" si="8">+$D$1</f>
        <v>0</v>
      </c>
      <c r="B70" s="305"/>
      <c r="C70" s="242">
        <v>4</v>
      </c>
      <c r="D70" s="242" t="s">
        <v>548</v>
      </c>
      <c r="E70" s="242" t="s">
        <v>549</v>
      </c>
      <c r="F70" s="242" t="s">
        <v>931</v>
      </c>
      <c r="G70" s="306"/>
      <c r="H70" s="307"/>
      <c r="I70" s="306"/>
      <c r="J70" s="307"/>
      <c r="K70" s="306"/>
      <c r="L70" s="307"/>
      <c r="M70" s="306"/>
      <c r="N70" s="307"/>
      <c r="O70" s="306"/>
      <c r="P70" s="307"/>
      <c r="Q70" s="306"/>
      <c r="R70" s="307"/>
      <c r="S70" s="306"/>
      <c r="T70" s="307"/>
      <c r="U70" s="585">
        <f t="shared" si="6"/>
        <v>0</v>
      </c>
      <c r="V70" s="585">
        <f t="shared" si="7"/>
        <v>0</v>
      </c>
      <c r="W70" s="306"/>
    </row>
    <row r="71" spans="1:23" x14ac:dyDescent="0.25">
      <c r="A71" s="309">
        <f t="shared" si="8"/>
        <v>0</v>
      </c>
      <c r="B71" s="305"/>
      <c r="C71" s="242">
        <v>4</v>
      </c>
      <c r="D71" s="242" t="s">
        <v>550</v>
      </c>
      <c r="E71" s="242" t="s">
        <v>551</v>
      </c>
      <c r="F71" s="242" t="s">
        <v>452</v>
      </c>
      <c r="G71" s="306"/>
      <c r="H71" s="307"/>
      <c r="I71" s="306"/>
      <c r="J71" s="307"/>
      <c r="K71" s="306"/>
      <c r="L71" s="307"/>
      <c r="M71" s="306"/>
      <c r="N71" s="307"/>
      <c r="O71" s="306"/>
      <c r="P71" s="307"/>
      <c r="Q71" s="306"/>
      <c r="R71" s="307"/>
      <c r="S71" s="306"/>
      <c r="T71" s="307"/>
      <c r="U71" s="585">
        <f t="shared" si="6"/>
        <v>0</v>
      </c>
      <c r="V71" s="585">
        <f t="shared" si="7"/>
        <v>0</v>
      </c>
      <c r="W71" s="306"/>
    </row>
    <row r="72" spans="1:23" x14ac:dyDescent="0.25">
      <c r="A72" s="309">
        <f t="shared" si="8"/>
        <v>0</v>
      </c>
      <c r="B72" s="305"/>
      <c r="C72" s="242">
        <v>4</v>
      </c>
      <c r="D72" s="242" t="s">
        <v>550</v>
      </c>
      <c r="E72" s="242" t="s">
        <v>551</v>
      </c>
      <c r="F72" s="242" t="s">
        <v>931</v>
      </c>
      <c r="G72" s="306"/>
      <c r="H72" s="307"/>
      <c r="I72" s="306"/>
      <c r="J72" s="307"/>
      <c r="K72" s="306"/>
      <c r="L72" s="307"/>
      <c r="M72" s="306"/>
      <c r="N72" s="307"/>
      <c r="O72" s="306"/>
      <c r="P72" s="307"/>
      <c r="Q72" s="306"/>
      <c r="R72" s="307"/>
      <c r="S72" s="306"/>
      <c r="T72" s="307"/>
      <c r="U72" s="585">
        <f t="shared" si="6"/>
        <v>0</v>
      </c>
      <c r="V72" s="585">
        <f t="shared" si="7"/>
        <v>0</v>
      </c>
      <c r="W72" s="306"/>
    </row>
    <row r="73" spans="1:23" x14ac:dyDescent="0.25">
      <c r="A73" s="309">
        <f t="shared" si="8"/>
        <v>0</v>
      </c>
      <c r="B73" s="305"/>
      <c r="C73" s="242">
        <v>4</v>
      </c>
      <c r="D73" s="242" t="s">
        <v>552</v>
      </c>
      <c r="E73" s="242" t="s">
        <v>553</v>
      </c>
      <c r="F73" s="242" t="s">
        <v>452</v>
      </c>
      <c r="G73" s="306"/>
      <c r="H73" s="307"/>
      <c r="I73" s="306"/>
      <c r="J73" s="307"/>
      <c r="K73" s="306"/>
      <c r="L73" s="307"/>
      <c r="M73" s="306"/>
      <c r="N73" s="307"/>
      <c r="O73" s="306"/>
      <c r="P73" s="307"/>
      <c r="Q73" s="306"/>
      <c r="R73" s="307"/>
      <c r="S73" s="306"/>
      <c r="T73" s="307"/>
      <c r="U73" s="585">
        <f t="shared" si="6"/>
        <v>0</v>
      </c>
      <c r="V73" s="585">
        <f t="shared" si="7"/>
        <v>0</v>
      </c>
      <c r="W73" s="306"/>
    </row>
    <row r="74" spans="1:23" x14ac:dyDescent="0.25">
      <c r="A74" s="309">
        <f t="shared" si="8"/>
        <v>0</v>
      </c>
      <c r="B74" s="305"/>
      <c r="C74" s="242">
        <v>4</v>
      </c>
      <c r="D74" s="242" t="s">
        <v>552</v>
      </c>
      <c r="E74" s="242" t="s">
        <v>553</v>
      </c>
      <c r="F74" s="242" t="s">
        <v>931</v>
      </c>
      <c r="G74" s="306"/>
      <c r="H74" s="307"/>
      <c r="I74" s="306"/>
      <c r="J74" s="307"/>
      <c r="K74" s="306"/>
      <c r="L74" s="307"/>
      <c r="M74" s="306"/>
      <c r="N74" s="307"/>
      <c r="O74" s="306"/>
      <c r="P74" s="307"/>
      <c r="Q74" s="306"/>
      <c r="R74" s="307"/>
      <c r="S74" s="306"/>
      <c r="T74" s="307"/>
      <c r="U74" s="585">
        <f t="shared" si="6"/>
        <v>0</v>
      </c>
      <c r="V74" s="585">
        <f t="shared" si="7"/>
        <v>0</v>
      </c>
      <c r="W74" s="306"/>
    </row>
    <row r="75" spans="1:23" x14ac:dyDescent="0.25">
      <c r="A75" s="309">
        <f t="shared" si="8"/>
        <v>0</v>
      </c>
      <c r="B75" s="305"/>
      <c r="C75" s="242">
        <v>4</v>
      </c>
      <c r="D75" s="242" t="s">
        <v>554</v>
      </c>
      <c r="E75" s="242" t="s">
        <v>555</v>
      </c>
      <c r="F75" s="242" t="s">
        <v>452</v>
      </c>
      <c r="G75" s="306"/>
      <c r="H75" s="307"/>
      <c r="I75" s="306"/>
      <c r="J75" s="307"/>
      <c r="K75" s="306"/>
      <c r="L75" s="307"/>
      <c r="M75" s="306"/>
      <c r="N75" s="307"/>
      <c r="O75" s="306"/>
      <c r="P75" s="307"/>
      <c r="Q75" s="306"/>
      <c r="R75" s="307"/>
      <c r="S75" s="306"/>
      <c r="T75" s="307"/>
      <c r="U75" s="585">
        <f t="shared" si="6"/>
        <v>0</v>
      </c>
      <c r="V75" s="585">
        <f t="shared" si="7"/>
        <v>0</v>
      </c>
      <c r="W75" s="306"/>
    </row>
    <row r="76" spans="1:23" x14ac:dyDescent="0.25">
      <c r="A76" s="309">
        <f t="shared" si="8"/>
        <v>0</v>
      </c>
      <c r="B76" s="305"/>
      <c r="C76" s="242">
        <v>4</v>
      </c>
      <c r="D76" s="242" t="s">
        <v>554</v>
      </c>
      <c r="E76" s="242" t="s">
        <v>555</v>
      </c>
      <c r="F76" s="242" t="s">
        <v>931</v>
      </c>
      <c r="G76" s="306"/>
      <c r="H76" s="307"/>
      <c r="I76" s="306"/>
      <c r="J76" s="307"/>
      <c r="K76" s="306"/>
      <c r="L76" s="307"/>
      <c r="M76" s="306"/>
      <c r="N76" s="307"/>
      <c r="O76" s="306"/>
      <c r="P76" s="307"/>
      <c r="Q76" s="306"/>
      <c r="R76" s="307"/>
      <c r="S76" s="306"/>
      <c r="T76" s="307"/>
      <c r="U76" s="585">
        <f t="shared" si="6"/>
        <v>0</v>
      </c>
      <c r="V76" s="585">
        <f t="shared" si="7"/>
        <v>0</v>
      </c>
      <c r="W76" s="306"/>
    </row>
    <row r="77" spans="1:23" x14ac:dyDescent="0.25">
      <c r="A77" s="309">
        <f t="shared" si="8"/>
        <v>0</v>
      </c>
      <c r="B77" s="305"/>
      <c r="C77" s="242">
        <v>4</v>
      </c>
      <c r="D77" s="242" t="s">
        <v>556</v>
      </c>
      <c r="E77" s="242" t="s">
        <v>618</v>
      </c>
      <c r="F77" s="242" t="s">
        <v>452</v>
      </c>
      <c r="G77" s="306"/>
      <c r="H77" s="307"/>
      <c r="I77" s="306"/>
      <c r="J77" s="307"/>
      <c r="K77" s="306"/>
      <c r="L77" s="307"/>
      <c r="M77" s="306"/>
      <c r="N77" s="307"/>
      <c r="O77" s="306"/>
      <c r="P77" s="307"/>
      <c r="Q77" s="306"/>
      <c r="R77" s="307"/>
      <c r="S77" s="306"/>
      <c r="T77" s="307"/>
      <c r="U77" s="585">
        <f t="shared" si="6"/>
        <v>0</v>
      </c>
      <c r="V77" s="585">
        <f t="shared" si="7"/>
        <v>0</v>
      </c>
      <c r="W77" s="306"/>
    </row>
    <row r="78" spans="1:23" x14ac:dyDescent="0.25">
      <c r="A78" s="309">
        <f t="shared" si="8"/>
        <v>0</v>
      </c>
      <c r="B78" s="305"/>
      <c r="C78" s="242">
        <v>4</v>
      </c>
      <c r="D78" s="242" t="s">
        <v>556</v>
      </c>
      <c r="E78" s="242" t="s">
        <v>618</v>
      </c>
      <c r="F78" s="242" t="s">
        <v>931</v>
      </c>
      <c r="G78" s="306"/>
      <c r="H78" s="307"/>
      <c r="I78" s="306"/>
      <c r="J78" s="307"/>
      <c r="K78" s="306"/>
      <c r="L78" s="307"/>
      <c r="M78" s="306"/>
      <c r="N78" s="307"/>
      <c r="O78" s="306"/>
      <c r="P78" s="307"/>
      <c r="Q78" s="306"/>
      <c r="R78" s="307"/>
      <c r="S78" s="306"/>
      <c r="T78" s="307"/>
      <c r="U78" s="585">
        <f t="shared" si="6"/>
        <v>0</v>
      </c>
      <c r="V78" s="585">
        <f t="shared" si="7"/>
        <v>0</v>
      </c>
      <c r="W78" s="306"/>
    </row>
    <row r="79" spans="1:23" x14ac:dyDescent="0.25">
      <c r="A79" s="309">
        <f t="shared" si="8"/>
        <v>0</v>
      </c>
      <c r="B79" s="305"/>
      <c r="C79" s="242">
        <v>4</v>
      </c>
      <c r="D79" s="242" t="s">
        <v>557</v>
      </c>
      <c r="E79" s="242" t="s">
        <v>558</v>
      </c>
      <c r="F79" s="242" t="s">
        <v>452</v>
      </c>
      <c r="G79" s="306"/>
      <c r="H79" s="307"/>
      <c r="I79" s="306"/>
      <c r="J79" s="307"/>
      <c r="K79" s="306"/>
      <c r="L79" s="307"/>
      <c r="M79" s="306"/>
      <c r="N79" s="307"/>
      <c r="O79" s="306"/>
      <c r="P79" s="307"/>
      <c r="Q79" s="306"/>
      <c r="R79" s="307"/>
      <c r="S79" s="306"/>
      <c r="T79" s="307"/>
      <c r="U79" s="585">
        <f t="shared" si="6"/>
        <v>0</v>
      </c>
      <c r="V79" s="585">
        <f t="shared" si="7"/>
        <v>0</v>
      </c>
      <c r="W79" s="306"/>
    </row>
    <row r="80" spans="1:23" x14ac:dyDescent="0.25">
      <c r="A80" s="309">
        <f t="shared" si="8"/>
        <v>0</v>
      </c>
      <c r="B80" s="305"/>
      <c r="C80" s="242">
        <v>4</v>
      </c>
      <c r="D80" s="242" t="s">
        <v>557</v>
      </c>
      <c r="E80" s="242" t="s">
        <v>558</v>
      </c>
      <c r="F80" s="242" t="s">
        <v>931</v>
      </c>
      <c r="G80" s="306"/>
      <c r="H80" s="307"/>
      <c r="I80" s="306"/>
      <c r="J80" s="307"/>
      <c r="K80" s="306"/>
      <c r="L80" s="307"/>
      <c r="M80" s="306"/>
      <c r="N80" s="307"/>
      <c r="O80" s="306"/>
      <c r="P80" s="307"/>
      <c r="Q80" s="306"/>
      <c r="R80" s="307"/>
      <c r="S80" s="306"/>
      <c r="T80" s="307"/>
      <c r="U80" s="585">
        <f t="shared" si="6"/>
        <v>0</v>
      </c>
      <c r="V80" s="585">
        <f t="shared" si="7"/>
        <v>0</v>
      </c>
      <c r="W80" s="306"/>
    </row>
    <row r="81" spans="1:23" x14ac:dyDescent="0.25">
      <c r="A81" s="309">
        <f t="shared" si="8"/>
        <v>0</v>
      </c>
      <c r="B81" s="305"/>
      <c r="C81" s="242">
        <v>4</v>
      </c>
      <c r="D81" s="242" t="s">
        <v>559</v>
      </c>
      <c r="E81" s="242" t="s">
        <v>560</v>
      </c>
      <c r="F81" s="242" t="s">
        <v>452</v>
      </c>
      <c r="G81" s="306"/>
      <c r="H81" s="307"/>
      <c r="I81" s="306"/>
      <c r="J81" s="307"/>
      <c r="K81" s="306"/>
      <c r="L81" s="307"/>
      <c r="M81" s="306"/>
      <c r="N81" s="307"/>
      <c r="O81" s="306"/>
      <c r="P81" s="307"/>
      <c r="Q81" s="306"/>
      <c r="R81" s="307"/>
      <c r="S81" s="306"/>
      <c r="T81" s="307"/>
      <c r="U81" s="585">
        <f t="shared" si="6"/>
        <v>0</v>
      </c>
      <c r="V81" s="585">
        <f t="shared" si="7"/>
        <v>0</v>
      </c>
      <c r="W81" s="306"/>
    </row>
    <row r="82" spans="1:23" x14ac:dyDescent="0.25">
      <c r="A82" s="309">
        <f t="shared" si="8"/>
        <v>0</v>
      </c>
      <c r="B82" s="305"/>
      <c r="C82" s="242">
        <v>4</v>
      </c>
      <c r="D82" s="242" t="s">
        <v>559</v>
      </c>
      <c r="E82" s="242" t="s">
        <v>560</v>
      </c>
      <c r="F82" s="242" t="s">
        <v>931</v>
      </c>
      <c r="G82" s="306"/>
      <c r="H82" s="307"/>
      <c r="I82" s="306"/>
      <c r="J82" s="307"/>
      <c r="K82" s="306"/>
      <c r="L82" s="307"/>
      <c r="M82" s="306"/>
      <c r="N82" s="307"/>
      <c r="O82" s="306"/>
      <c r="P82" s="307"/>
      <c r="Q82" s="306"/>
      <c r="R82" s="307"/>
      <c r="S82" s="306"/>
      <c r="T82" s="307"/>
      <c r="U82" s="585">
        <f t="shared" si="6"/>
        <v>0</v>
      </c>
      <c r="V82" s="585">
        <f t="shared" si="7"/>
        <v>0</v>
      </c>
      <c r="W82" s="306"/>
    </row>
    <row r="83" spans="1:23" x14ac:dyDescent="0.25">
      <c r="A83" s="309">
        <f t="shared" si="8"/>
        <v>0</v>
      </c>
      <c r="B83" s="305"/>
      <c r="C83" s="242">
        <v>4</v>
      </c>
      <c r="D83" s="242" t="s">
        <v>561</v>
      </c>
      <c r="E83" s="242" t="s">
        <v>562</v>
      </c>
      <c r="F83" s="242" t="s">
        <v>452</v>
      </c>
      <c r="G83" s="306"/>
      <c r="H83" s="307"/>
      <c r="I83" s="306"/>
      <c r="J83" s="307"/>
      <c r="K83" s="306"/>
      <c r="L83" s="307"/>
      <c r="M83" s="306"/>
      <c r="N83" s="307"/>
      <c r="O83" s="306"/>
      <c r="P83" s="307"/>
      <c r="Q83" s="306"/>
      <c r="R83" s="307"/>
      <c r="S83" s="306"/>
      <c r="T83" s="307"/>
      <c r="U83" s="585">
        <f t="shared" si="6"/>
        <v>0</v>
      </c>
      <c r="V83" s="585">
        <f t="shared" si="7"/>
        <v>0</v>
      </c>
      <c r="W83" s="306"/>
    </row>
    <row r="84" spans="1:23" x14ac:dyDescent="0.25">
      <c r="A84" s="309">
        <f t="shared" si="8"/>
        <v>0</v>
      </c>
      <c r="B84" s="305"/>
      <c r="C84" s="242">
        <v>4</v>
      </c>
      <c r="D84" s="242" t="s">
        <v>561</v>
      </c>
      <c r="E84" s="242" t="s">
        <v>562</v>
      </c>
      <c r="F84" s="242" t="s">
        <v>931</v>
      </c>
      <c r="G84" s="306"/>
      <c r="H84" s="307"/>
      <c r="I84" s="306"/>
      <c r="J84" s="307"/>
      <c r="K84" s="306"/>
      <c r="L84" s="307"/>
      <c r="M84" s="306"/>
      <c r="N84" s="307"/>
      <c r="O84" s="306"/>
      <c r="P84" s="307"/>
      <c r="Q84" s="306"/>
      <c r="R84" s="307"/>
      <c r="S84" s="306"/>
      <c r="T84" s="307"/>
      <c r="U84" s="585">
        <f t="shared" si="6"/>
        <v>0</v>
      </c>
      <c r="V84" s="585">
        <f t="shared" si="7"/>
        <v>0</v>
      </c>
      <c r="W84" s="306"/>
    </row>
    <row r="85" spans="1:23" x14ac:dyDescent="0.25">
      <c r="A85" s="309">
        <f t="shared" si="8"/>
        <v>0</v>
      </c>
      <c r="B85" s="305"/>
      <c r="C85" s="242">
        <v>4</v>
      </c>
      <c r="D85" s="242" t="s">
        <v>563</v>
      </c>
      <c r="E85" s="242" t="s">
        <v>564</v>
      </c>
      <c r="F85" s="242" t="s">
        <v>452</v>
      </c>
      <c r="G85" s="306"/>
      <c r="H85" s="307"/>
      <c r="I85" s="306"/>
      <c r="J85" s="307"/>
      <c r="K85" s="306"/>
      <c r="L85" s="307"/>
      <c r="M85" s="306"/>
      <c r="N85" s="307"/>
      <c r="O85" s="306"/>
      <c r="P85" s="307"/>
      <c r="Q85" s="306"/>
      <c r="R85" s="307"/>
      <c r="S85" s="306"/>
      <c r="T85" s="307"/>
      <c r="U85" s="585">
        <f t="shared" si="6"/>
        <v>0</v>
      </c>
      <c r="V85" s="585">
        <f t="shared" si="7"/>
        <v>0</v>
      </c>
      <c r="W85" s="306"/>
    </row>
    <row r="86" spans="1:23" x14ac:dyDescent="0.25">
      <c r="A86" s="309">
        <f t="shared" si="8"/>
        <v>0</v>
      </c>
      <c r="B86" s="305"/>
      <c r="C86" s="242">
        <v>4</v>
      </c>
      <c r="D86" s="242" t="s">
        <v>563</v>
      </c>
      <c r="E86" s="242" t="s">
        <v>564</v>
      </c>
      <c r="F86" s="242" t="s">
        <v>931</v>
      </c>
      <c r="G86" s="306"/>
      <c r="H86" s="307"/>
      <c r="I86" s="306"/>
      <c r="J86" s="307"/>
      <c r="K86" s="306"/>
      <c r="L86" s="307"/>
      <c r="M86" s="306"/>
      <c r="N86" s="307"/>
      <c r="O86" s="306"/>
      <c r="P86" s="307"/>
      <c r="Q86" s="306"/>
      <c r="R86" s="307"/>
      <c r="S86" s="306"/>
      <c r="T86" s="307"/>
      <c r="U86" s="585">
        <f t="shared" si="6"/>
        <v>0</v>
      </c>
      <c r="V86" s="585">
        <f t="shared" si="7"/>
        <v>0</v>
      </c>
      <c r="W86" s="306"/>
    </row>
    <row r="87" spans="1:23" x14ac:dyDescent="0.25">
      <c r="A87" s="309">
        <f t="shared" si="8"/>
        <v>0</v>
      </c>
      <c r="B87" s="305"/>
      <c r="C87" s="242">
        <v>4</v>
      </c>
      <c r="D87" s="242" t="s">
        <v>565</v>
      </c>
      <c r="E87" s="242" t="s">
        <v>566</v>
      </c>
      <c r="F87" s="242" t="s">
        <v>452</v>
      </c>
      <c r="G87" s="306"/>
      <c r="H87" s="307"/>
      <c r="I87" s="306"/>
      <c r="J87" s="307"/>
      <c r="K87" s="306"/>
      <c r="L87" s="307"/>
      <c r="M87" s="306"/>
      <c r="N87" s="307"/>
      <c r="O87" s="306"/>
      <c r="P87" s="307"/>
      <c r="Q87" s="306"/>
      <c r="R87" s="307"/>
      <c r="S87" s="306"/>
      <c r="T87" s="307"/>
      <c r="U87" s="585">
        <f t="shared" si="6"/>
        <v>0</v>
      </c>
      <c r="V87" s="585">
        <f t="shared" si="7"/>
        <v>0</v>
      </c>
      <c r="W87" s="306"/>
    </row>
    <row r="88" spans="1:23" x14ac:dyDescent="0.25">
      <c r="A88" s="309">
        <f t="shared" si="8"/>
        <v>0</v>
      </c>
      <c r="B88" s="305"/>
      <c r="C88" s="242">
        <v>4</v>
      </c>
      <c r="D88" s="242" t="s">
        <v>565</v>
      </c>
      <c r="E88" s="242" t="s">
        <v>566</v>
      </c>
      <c r="F88" s="242" t="s">
        <v>931</v>
      </c>
      <c r="G88" s="306"/>
      <c r="H88" s="307"/>
      <c r="I88" s="306"/>
      <c r="J88" s="307"/>
      <c r="K88" s="306"/>
      <c r="L88" s="307"/>
      <c r="M88" s="306"/>
      <c r="N88" s="307"/>
      <c r="O88" s="306"/>
      <c r="P88" s="307"/>
      <c r="Q88" s="306"/>
      <c r="R88" s="307"/>
      <c r="S88" s="306"/>
      <c r="T88" s="307"/>
      <c r="U88" s="585">
        <f t="shared" si="6"/>
        <v>0</v>
      </c>
      <c r="V88" s="585">
        <f t="shared" si="7"/>
        <v>0</v>
      </c>
      <c r="W88" s="306"/>
    </row>
    <row r="89" spans="1:23" x14ac:dyDescent="0.25">
      <c r="A89" s="309">
        <f t="shared" si="8"/>
        <v>0</v>
      </c>
      <c r="B89" s="305"/>
      <c r="C89" s="242">
        <v>4</v>
      </c>
      <c r="D89" s="242" t="s">
        <v>567</v>
      </c>
      <c r="E89" s="242" t="s">
        <v>568</v>
      </c>
      <c r="F89" s="242" t="s">
        <v>452</v>
      </c>
      <c r="G89" s="306"/>
      <c r="H89" s="307"/>
      <c r="I89" s="306"/>
      <c r="J89" s="307"/>
      <c r="K89" s="306"/>
      <c r="L89" s="307"/>
      <c r="M89" s="306"/>
      <c r="N89" s="307"/>
      <c r="O89" s="306"/>
      <c r="P89" s="307"/>
      <c r="Q89" s="306"/>
      <c r="R89" s="307"/>
      <c r="S89" s="306"/>
      <c r="T89" s="307"/>
      <c r="U89" s="585">
        <f t="shared" si="6"/>
        <v>0</v>
      </c>
      <c r="V89" s="585">
        <f t="shared" si="7"/>
        <v>0</v>
      </c>
      <c r="W89" s="306"/>
    </row>
    <row r="90" spans="1:23" x14ac:dyDescent="0.25">
      <c r="A90" s="309">
        <f t="shared" si="8"/>
        <v>0</v>
      </c>
      <c r="B90" s="305"/>
      <c r="C90" s="242">
        <v>4</v>
      </c>
      <c r="D90" s="242" t="s">
        <v>567</v>
      </c>
      <c r="E90" s="242" t="s">
        <v>568</v>
      </c>
      <c r="F90" s="242" t="s">
        <v>931</v>
      </c>
      <c r="G90" s="306"/>
      <c r="H90" s="307"/>
      <c r="I90" s="306"/>
      <c r="J90" s="307"/>
      <c r="K90" s="306"/>
      <c r="L90" s="307"/>
      <c r="M90" s="306"/>
      <c r="N90" s="307"/>
      <c r="O90" s="306"/>
      <c r="P90" s="307"/>
      <c r="Q90" s="306"/>
      <c r="R90" s="307"/>
      <c r="S90" s="306"/>
      <c r="T90" s="307"/>
      <c r="U90" s="585">
        <f t="shared" si="6"/>
        <v>0</v>
      </c>
      <c r="V90" s="585">
        <f t="shared" si="7"/>
        <v>0</v>
      </c>
      <c r="W90" s="306"/>
    </row>
    <row r="91" spans="1:23" x14ac:dyDescent="0.25">
      <c r="A91" s="309">
        <f t="shared" si="8"/>
        <v>0</v>
      </c>
      <c r="B91" s="305"/>
      <c r="C91" s="242">
        <v>4</v>
      </c>
      <c r="D91" s="242" t="s">
        <v>569</v>
      </c>
      <c r="E91" s="242" t="s">
        <v>570</v>
      </c>
      <c r="F91" s="242" t="s">
        <v>452</v>
      </c>
      <c r="G91" s="306"/>
      <c r="H91" s="307"/>
      <c r="I91" s="306"/>
      <c r="J91" s="307"/>
      <c r="K91" s="306"/>
      <c r="L91" s="307"/>
      <c r="M91" s="306"/>
      <c r="N91" s="307"/>
      <c r="O91" s="306"/>
      <c r="P91" s="307"/>
      <c r="Q91" s="306"/>
      <c r="R91" s="307"/>
      <c r="S91" s="306"/>
      <c r="T91" s="307"/>
      <c r="U91" s="585">
        <f t="shared" si="6"/>
        <v>0</v>
      </c>
      <c r="V91" s="585">
        <f t="shared" si="7"/>
        <v>0</v>
      </c>
      <c r="W91" s="306"/>
    </row>
    <row r="92" spans="1:23" x14ac:dyDescent="0.25">
      <c r="A92" s="309">
        <f t="shared" si="8"/>
        <v>0</v>
      </c>
      <c r="B92" s="305"/>
      <c r="C92" s="242">
        <v>4</v>
      </c>
      <c r="D92" s="242" t="s">
        <v>569</v>
      </c>
      <c r="E92" s="242" t="s">
        <v>570</v>
      </c>
      <c r="F92" s="242" t="s">
        <v>931</v>
      </c>
      <c r="G92" s="306"/>
      <c r="H92" s="307"/>
      <c r="I92" s="306"/>
      <c r="J92" s="307"/>
      <c r="K92" s="306"/>
      <c r="L92" s="307"/>
      <c r="M92" s="306"/>
      <c r="N92" s="307"/>
      <c r="O92" s="306"/>
      <c r="P92" s="307"/>
      <c r="Q92" s="306"/>
      <c r="R92" s="307"/>
      <c r="S92" s="306"/>
      <c r="T92" s="307"/>
      <c r="U92" s="585">
        <f t="shared" si="6"/>
        <v>0</v>
      </c>
      <c r="V92" s="585">
        <f t="shared" si="7"/>
        <v>0</v>
      </c>
      <c r="W92" s="306"/>
    </row>
    <row r="93" spans="1:23" x14ac:dyDescent="0.25">
      <c r="A93" s="309">
        <f t="shared" si="8"/>
        <v>0</v>
      </c>
      <c r="B93" s="305"/>
      <c r="C93" s="242">
        <v>4</v>
      </c>
      <c r="D93" s="242" t="s">
        <v>571</v>
      </c>
      <c r="E93" s="242" t="s">
        <v>572</v>
      </c>
      <c r="F93" s="242" t="s">
        <v>452</v>
      </c>
      <c r="G93" s="306"/>
      <c r="H93" s="307"/>
      <c r="I93" s="306"/>
      <c r="J93" s="307"/>
      <c r="K93" s="306"/>
      <c r="L93" s="307"/>
      <c r="M93" s="306"/>
      <c r="N93" s="307"/>
      <c r="O93" s="306"/>
      <c r="P93" s="307"/>
      <c r="Q93" s="306"/>
      <c r="R93" s="307"/>
      <c r="S93" s="306"/>
      <c r="T93" s="307"/>
      <c r="U93" s="585">
        <f t="shared" si="6"/>
        <v>0</v>
      </c>
      <c r="V93" s="585">
        <f t="shared" si="7"/>
        <v>0</v>
      </c>
      <c r="W93" s="306"/>
    </row>
    <row r="94" spans="1:23" x14ac:dyDescent="0.25">
      <c r="A94" s="309">
        <f t="shared" si="8"/>
        <v>0</v>
      </c>
      <c r="B94" s="305"/>
      <c r="C94" s="242">
        <v>4</v>
      </c>
      <c r="D94" s="242" t="s">
        <v>571</v>
      </c>
      <c r="E94" s="242" t="s">
        <v>572</v>
      </c>
      <c r="F94" s="242" t="s">
        <v>931</v>
      </c>
      <c r="G94" s="306"/>
      <c r="H94" s="307"/>
      <c r="I94" s="306"/>
      <c r="J94" s="307"/>
      <c r="K94" s="306"/>
      <c r="L94" s="307"/>
      <c r="M94" s="306"/>
      <c r="N94" s="307"/>
      <c r="O94" s="306"/>
      <c r="P94" s="307"/>
      <c r="Q94" s="306"/>
      <c r="R94" s="307"/>
      <c r="S94" s="306"/>
      <c r="T94" s="307"/>
      <c r="U94" s="585">
        <f t="shared" si="6"/>
        <v>0</v>
      </c>
      <c r="V94" s="585">
        <f t="shared" si="7"/>
        <v>0</v>
      </c>
      <c r="W94" s="306"/>
    </row>
    <row r="95" spans="1:23" x14ac:dyDescent="0.25">
      <c r="A95" s="309">
        <f t="shared" si="8"/>
        <v>0</v>
      </c>
      <c r="B95" s="305"/>
      <c r="C95" s="242">
        <v>4</v>
      </c>
      <c r="D95" s="242" t="s">
        <v>573</v>
      </c>
      <c r="E95" s="242" t="s">
        <v>574</v>
      </c>
      <c r="F95" s="242" t="s">
        <v>452</v>
      </c>
      <c r="G95" s="306"/>
      <c r="H95" s="307"/>
      <c r="I95" s="306"/>
      <c r="J95" s="307"/>
      <c r="K95" s="306"/>
      <c r="L95" s="307"/>
      <c r="M95" s="306"/>
      <c r="N95" s="307"/>
      <c r="O95" s="306"/>
      <c r="P95" s="307"/>
      <c r="Q95" s="306"/>
      <c r="R95" s="307"/>
      <c r="S95" s="306"/>
      <c r="T95" s="307"/>
      <c r="U95" s="585">
        <f t="shared" si="6"/>
        <v>0</v>
      </c>
      <c r="V95" s="585">
        <f t="shared" si="7"/>
        <v>0</v>
      </c>
      <c r="W95" s="306"/>
    </row>
    <row r="96" spans="1:23" x14ac:dyDescent="0.25">
      <c r="A96" s="309">
        <f t="shared" si="8"/>
        <v>0</v>
      </c>
      <c r="B96" s="305"/>
      <c r="C96" s="242">
        <v>4</v>
      </c>
      <c r="D96" s="242" t="s">
        <v>573</v>
      </c>
      <c r="E96" s="242" t="s">
        <v>574</v>
      </c>
      <c r="F96" s="242" t="s">
        <v>931</v>
      </c>
      <c r="G96" s="306"/>
      <c r="H96" s="307"/>
      <c r="I96" s="306"/>
      <c r="J96" s="307"/>
      <c r="K96" s="306"/>
      <c r="L96" s="307"/>
      <c r="M96" s="306"/>
      <c r="N96" s="307"/>
      <c r="O96" s="306"/>
      <c r="P96" s="307"/>
      <c r="Q96" s="306"/>
      <c r="R96" s="307"/>
      <c r="S96" s="306"/>
      <c r="T96" s="307"/>
      <c r="U96" s="585">
        <f t="shared" si="6"/>
        <v>0</v>
      </c>
      <c r="V96" s="585">
        <f t="shared" si="7"/>
        <v>0</v>
      </c>
      <c r="W96" s="306"/>
    </row>
    <row r="97" spans="1:23" s="590" customFormat="1" x14ac:dyDescent="0.25">
      <c r="A97" s="589">
        <f t="shared" si="8"/>
        <v>0</v>
      </c>
      <c r="B97" s="589"/>
      <c r="E97" s="590" t="s">
        <v>575</v>
      </c>
      <c r="G97" s="591">
        <f>SUM($G$63:$G$96)</f>
        <v>0</v>
      </c>
      <c r="H97" s="588">
        <f>SUM($H$63:$H$96)</f>
        <v>0</v>
      </c>
      <c r="I97" s="591">
        <f>SUM($I$63:$I$96)</f>
        <v>0</v>
      </c>
      <c r="J97" s="588">
        <f>SUM($J$63:$J$96)</f>
        <v>0</v>
      </c>
      <c r="K97" s="591">
        <f>SUM($K$63:$K$96)</f>
        <v>0</v>
      </c>
      <c r="L97" s="588">
        <f>SUM($L$63:$L$96)</f>
        <v>0</v>
      </c>
      <c r="M97" s="591">
        <f>SUM($M$63:$M$96)</f>
        <v>0</v>
      </c>
      <c r="N97" s="588">
        <f>SUM($N$63:$N$96)</f>
        <v>0</v>
      </c>
      <c r="O97" s="591">
        <f>SUM($O$63:$O$96)</f>
        <v>0</v>
      </c>
      <c r="P97" s="588">
        <f>SUM($P$63:$P$96)</f>
        <v>0</v>
      </c>
      <c r="Q97" s="591">
        <f>SUM($Q$63:$Q$96)</f>
        <v>0</v>
      </c>
      <c r="R97" s="588">
        <f>SUM($R$63:$R$96)</f>
        <v>0</v>
      </c>
      <c r="S97" s="591">
        <f>SUM($S$63:$S$96)</f>
        <v>0</v>
      </c>
      <c r="T97" s="588">
        <f>SUM($T$63:$T$96)</f>
        <v>0</v>
      </c>
      <c r="U97" s="588">
        <f>SUM($U$63:$U$96)</f>
        <v>0</v>
      </c>
      <c r="V97" s="588">
        <f>SUM($V$63:$V$96)</f>
        <v>0</v>
      </c>
      <c r="W97" s="591">
        <f>SUM($W$63:$W$96)</f>
        <v>0</v>
      </c>
    </row>
    <row r="98" spans="1:23" x14ac:dyDescent="0.25">
      <c r="A98" s="309">
        <f t="shared" si="8"/>
        <v>0</v>
      </c>
      <c r="B98" s="305"/>
      <c r="U98" s="585">
        <f t="shared" ref="U98:U122" si="9">+S98+Q98+O98+M98+K98+I98+G98</f>
        <v>0</v>
      </c>
      <c r="V98" s="585">
        <f t="shared" ref="V98:V122" si="10">+T98+R98+P98+N98+L98+J98+H98</f>
        <v>0</v>
      </c>
    </row>
    <row r="99" spans="1:23" x14ac:dyDescent="0.25">
      <c r="A99" s="309">
        <f t="shared" si="8"/>
        <v>0</v>
      </c>
      <c r="B99" s="305"/>
      <c r="C99" s="242">
        <v>5</v>
      </c>
      <c r="D99" s="242" t="s">
        <v>576</v>
      </c>
      <c r="E99" s="242" t="s">
        <v>577</v>
      </c>
      <c r="F99" s="242" t="s">
        <v>452</v>
      </c>
      <c r="G99" s="306"/>
      <c r="H99" s="307"/>
      <c r="I99" s="306"/>
      <c r="J99" s="307"/>
      <c r="K99" s="306"/>
      <c r="L99" s="307"/>
      <c r="M99" s="306"/>
      <c r="N99" s="307"/>
      <c r="O99" s="306"/>
      <c r="P99" s="307"/>
      <c r="Q99" s="306"/>
      <c r="R99" s="307"/>
      <c r="S99" s="306"/>
      <c r="T99" s="307"/>
      <c r="U99" s="585">
        <f t="shared" si="9"/>
        <v>0</v>
      </c>
      <c r="V99" s="585">
        <f t="shared" si="10"/>
        <v>0</v>
      </c>
      <c r="W99" s="306"/>
    </row>
    <row r="100" spans="1:23" x14ac:dyDescent="0.25">
      <c r="A100" s="309">
        <f t="shared" si="8"/>
        <v>0</v>
      </c>
      <c r="B100" s="305"/>
      <c r="C100" s="242">
        <v>5</v>
      </c>
      <c r="D100" s="242" t="s">
        <v>576</v>
      </c>
      <c r="E100" s="242" t="s">
        <v>577</v>
      </c>
      <c r="F100" s="242" t="s">
        <v>931</v>
      </c>
      <c r="G100" s="306"/>
      <c r="H100" s="307"/>
      <c r="I100" s="306"/>
      <c r="J100" s="307"/>
      <c r="K100" s="306"/>
      <c r="L100" s="307"/>
      <c r="M100" s="306"/>
      <c r="N100" s="307"/>
      <c r="O100" s="306"/>
      <c r="P100" s="307"/>
      <c r="Q100" s="306"/>
      <c r="R100" s="307"/>
      <c r="S100" s="306"/>
      <c r="T100" s="307"/>
      <c r="U100" s="585">
        <f t="shared" si="9"/>
        <v>0</v>
      </c>
      <c r="V100" s="585">
        <f t="shared" si="10"/>
        <v>0</v>
      </c>
      <c r="W100" s="306"/>
    </row>
    <row r="101" spans="1:23" x14ac:dyDescent="0.25">
      <c r="A101" s="309">
        <f t="shared" si="8"/>
        <v>0</v>
      </c>
      <c r="B101" s="305"/>
      <c r="C101" s="242">
        <v>5</v>
      </c>
      <c r="D101" s="242" t="s">
        <v>578</v>
      </c>
      <c r="E101" s="242" t="s">
        <v>579</v>
      </c>
      <c r="F101" s="242" t="s">
        <v>452</v>
      </c>
      <c r="G101" s="306"/>
      <c r="H101" s="307"/>
      <c r="I101" s="306"/>
      <c r="J101" s="307"/>
      <c r="K101" s="306"/>
      <c r="L101" s="307"/>
      <c r="M101" s="306"/>
      <c r="N101" s="307"/>
      <c r="O101" s="306"/>
      <c r="P101" s="307"/>
      <c r="Q101" s="306"/>
      <c r="R101" s="307"/>
      <c r="S101" s="306"/>
      <c r="T101" s="307"/>
      <c r="U101" s="585">
        <f t="shared" si="9"/>
        <v>0</v>
      </c>
      <c r="V101" s="585">
        <f t="shared" si="10"/>
        <v>0</v>
      </c>
      <c r="W101" s="306"/>
    </row>
    <row r="102" spans="1:23" x14ac:dyDescent="0.25">
      <c r="A102" s="309">
        <f t="shared" si="8"/>
        <v>0</v>
      </c>
      <c r="B102" s="305"/>
      <c r="C102" s="242">
        <v>5</v>
      </c>
      <c r="D102" s="242" t="s">
        <v>578</v>
      </c>
      <c r="E102" s="242" t="s">
        <v>579</v>
      </c>
      <c r="F102" s="242" t="s">
        <v>931</v>
      </c>
      <c r="G102" s="306"/>
      <c r="H102" s="307"/>
      <c r="I102" s="306"/>
      <c r="J102" s="307"/>
      <c r="K102" s="306"/>
      <c r="L102" s="307"/>
      <c r="M102" s="306"/>
      <c r="N102" s="307"/>
      <c r="O102" s="306"/>
      <c r="P102" s="307"/>
      <c r="Q102" s="306"/>
      <c r="R102" s="307"/>
      <c r="S102" s="306"/>
      <c r="T102" s="307"/>
      <c r="U102" s="585">
        <f t="shared" si="9"/>
        <v>0</v>
      </c>
      <c r="V102" s="585">
        <f t="shared" si="10"/>
        <v>0</v>
      </c>
      <c r="W102" s="306"/>
    </row>
    <row r="103" spans="1:23" x14ac:dyDescent="0.25">
      <c r="A103" s="309">
        <f t="shared" si="8"/>
        <v>0</v>
      </c>
      <c r="B103" s="305"/>
      <c r="C103" s="242">
        <v>5</v>
      </c>
      <c r="D103" s="242" t="s">
        <v>580</v>
      </c>
      <c r="E103" s="242" t="s">
        <v>581</v>
      </c>
      <c r="F103" s="242" t="s">
        <v>452</v>
      </c>
      <c r="G103" s="306"/>
      <c r="H103" s="307"/>
      <c r="I103" s="306"/>
      <c r="J103" s="307"/>
      <c r="K103" s="306"/>
      <c r="L103" s="307"/>
      <c r="M103" s="306"/>
      <c r="N103" s="307"/>
      <c r="O103" s="306"/>
      <c r="P103" s="307"/>
      <c r="Q103" s="306"/>
      <c r="R103" s="307"/>
      <c r="S103" s="306"/>
      <c r="T103" s="307"/>
      <c r="U103" s="585">
        <f t="shared" si="9"/>
        <v>0</v>
      </c>
      <c r="V103" s="585">
        <f t="shared" si="10"/>
        <v>0</v>
      </c>
      <c r="W103" s="306"/>
    </row>
    <row r="104" spans="1:23" x14ac:dyDescent="0.25">
      <c r="A104" s="309">
        <f t="shared" si="8"/>
        <v>0</v>
      </c>
      <c r="B104" s="305"/>
      <c r="C104" s="242">
        <v>5</v>
      </c>
      <c r="D104" s="242" t="s">
        <v>580</v>
      </c>
      <c r="E104" s="242" t="s">
        <v>581</v>
      </c>
      <c r="F104" s="242" t="s">
        <v>931</v>
      </c>
      <c r="G104" s="306"/>
      <c r="H104" s="307"/>
      <c r="I104" s="306"/>
      <c r="J104" s="307"/>
      <c r="K104" s="306"/>
      <c r="L104" s="307"/>
      <c r="M104" s="306"/>
      <c r="N104" s="307"/>
      <c r="O104" s="306"/>
      <c r="P104" s="307"/>
      <c r="Q104" s="306"/>
      <c r="R104" s="307"/>
      <c r="S104" s="306"/>
      <c r="T104" s="307"/>
      <c r="U104" s="585">
        <f t="shared" si="9"/>
        <v>0</v>
      </c>
      <c r="V104" s="585">
        <f t="shared" si="10"/>
        <v>0</v>
      </c>
      <c r="W104" s="306"/>
    </row>
    <row r="105" spans="1:23" x14ac:dyDescent="0.25">
      <c r="A105" s="309">
        <f t="shared" si="8"/>
        <v>0</v>
      </c>
      <c r="B105" s="305"/>
      <c r="C105" s="242">
        <v>5</v>
      </c>
      <c r="D105" s="242" t="s">
        <v>582</v>
      </c>
      <c r="E105" s="242" t="s">
        <v>583</v>
      </c>
      <c r="F105" s="242" t="s">
        <v>452</v>
      </c>
      <c r="G105" s="306"/>
      <c r="H105" s="307"/>
      <c r="I105" s="306"/>
      <c r="J105" s="307"/>
      <c r="K105" s="306"/>
      <c r="L105" s="307"/>
      <c r="M105" s="306"/>
      <c r="N105" s="307"/>
      <c r="O105" s="306"/>
      <c r="P105" s="307"/>
      <c r="Q105" s="306"/>
      <c r="R105" s="307"/>
      <c r="S105" s="306"/>
      <c r="T105" s="307"/>
      <c r="U105" s="585">
        <f t="shared" si="9"/>
        <v>0</v>
      </c>
      <c r="V105" s="585">
        <f t="shared" si="10"/>
        <v>0</v>
      </c>
      <c r="W105" s="306"/>
    </row>
    <row r="106" spans="1:23" x14ac:dyDescent="0.25">
      <c r="A106" s="309">
        <f t="shared" si="8"/>
        <v>0</v>
      </c>
      <c r="B106" s="305"/>
      <c r="C106" s="242">
        <v>5</v>
      </c>
      <c r="D106" s="242" t="s">
        <v>582</v>
      </c>
      <c r="E106" s="242" t="s">
        <v>583</v>
      </c>
      <c r="F106" s="242" t="s">
        <v>931</v>
      </c>
      <c r="G106" s="306"/>
      <c r="H106" s="307"/>
      <c r="I106" s="306"/>
      <c r="J106" s="307"/>
      <c r="K106" s="306"/>
      <c r="L106" s="307"/>
      <c r="M106" s="306"/>
      <c r="N106" s="307"/>
      <c r="O106" s="306"/>
      <c r="P106" s="307"/>
      <c r="Q106" s="306"/>
      <c r="R106" s="307"/>
      <c r="S106" s="306"/>
      <c r="T106" s="307"/>
      <c r="U106" s="585">
        <f t="shared" si="9"/>
        <v>0</v>
      </c>
      <c r="V106" s="585">
        <f t="shared" si="10"/>
        <v>0</v>
      </c>
      <c r="W106" s="306"/>
    </row>
    <row r="107" spans="1:23" x14ac:dyDescent="0.25">
      <c r="A107" s="309">
        <f t="shared" si="8"/>
        <v>0</v>
      </c>
      <c r="B107" s="305"/>
      <c r="C107" s="242">
        <v>5</v>
      </c>
      <c r="D107" s="242" t="s">
        <v>584</v>
      </c>
      <c r="E107" s="242" t="s">
        <v>585</v>
      </c>
      <c r="F107" s="242" t="s">
        <v>452</v>
      </c>
      <c r="G107" s="306"/>
      <c r="H107" s="307"/>
      <c r="I107" s="306"/>
      <c r="J107" s="307"/>
      <c r="K107" s="306"/>
      <c r="L107" s="307"/>
      <c r="M107" s="306"/>
      <c r="N107" s="307"/>
      <c r="O107" s="306"/>
      <c r="P107" s="307"/>
      <c r="Q107" s="306"/>
      <c r="R107" s="307"/>
      <c r="S107" s="306"/>
      <c r="T107" s="307"/>
      <c r="U107" s="585">
        <f t="shared" si="9"/>
        <v>0</v>
      </c>
      <c r="V107" s="585">
        <f t="shared" si="10"/>
        <v>0</v>
      </c>
      <c r="W107" s="306"/>
    </row>
    <row r="108" spans="1:23" x14ac:dyDescent="0.25">
      <c r="A108" s="309">
        <f t="shared" si="8"/>
        <v>0</v>
      </c>
      <c r="B108" s="305"/>
      <c r="C108" s="242">
        <v>5</v>
      </c>
      <c r="D108" s="242" t="s">
        <v>584</v>
      </c>
      <c r="E108" s="242" t="s">
        <v>585</v>
      </c>
      <c r="F108" s="242" t="s">
        <v>931</v>
      </c>
      <c r="G108" s="306"/>
      <c r="H108" s="307"/>
      <c r="I108" s="306"/>
      <c r="J108" s="307"/>
      <c r="K108" s="306"/>
      <c r="L108" s="307"/>
      <c r="M108" s="306"/>
      <c r="N108" s="307"/>
      <c r="O108" s="306"/>
      <c r="P108" s="307"/>
      <c r="Q108" s="306"/>
      <c r="R108" s="307"/>
      <c r="S108" s="306"/>
      <c r="T108" s="307"/>
      <c r="U108" s="585">
        <f t="shared" si="9"/>
        <v>0</v>
      </c>
      <c r="V108" s="585">
        <f t="shared" si="10"/>
        <v>0</v>
      </c>
      <c r="W108" s="306"/>
    </row>
    <row r="109" spans="1:23" x14ac:dyDescent="0.25">
      <c r="A109" s="309">
        <f t="shared" si="8"/>
        <v>0</v>
      </c>
      <c r="B109" s="305"/>
      <c r="C109" s="242">
        <v>5</v>
      </c>
      <c r="D109" s="242" t="s">
        <v>586</v>
      </c>
      <c r="E109" s="242" t="s">
        <v>587</v>
      </c>
      <c r="F109" s="242" t="s">
        <v>452</v>
      </c>
      <c r="G109" s="306"/>
      <c r="H109" s="307"/>
      <c r="I109" s="306"/>
      <c r="J109" s="307"/>
      <c r="K109" s="306"/>
      <c r="L109" s="307"/>
      <c r="M109" s="306"/>
      <c r="N109" s="307"/>
      <c r="O109" s="306"/>
      <c r="P109" s="307"/>
      <c r="Q109" s="306"/>
      <c r="R109" s="307"/>
      <c r="S109" s="306"/>
      <c r="T109" s="307"/>
      <c r="U109" s="585">
        <f t="shared" si="9"/>
        <v>0</v>
      </c>
      <c r="V109" s="585">
        <f t="shared" si="10"/>
        <v>0</v>
      </c>
      <c r="W109" s="306"/>
    </row>
    <row r="110" spans="1:23" x14ac:dyDescent="0.25">
      <c r="A110" s="309">
        <f t="shared" si="8"/>
        <v>0</v>
      </c>
      <c r="B110" s="305"/>
      <c r="C110" s="242">
        <v>5</v>
      </c>
      <c r="D110" s="242" t="s">
        <v>586</v>
      </c>
      <c r="E110" s="242" t="s">
        <v>587</v>
      </c>
      <c r="F110" s="242" t="s">
        <v>931</v>
      </c>
      <c r="G110" s="306"/>
      <c r="H110" s="307"/>
      <c r="I110" s="306"/>
      <c r="J110" s="307"/>
      <c r="K110" s="306"/>
      <c r="L110" s="307"/>
      <c r="M110" s="306"/>
      <c r="N110" s="307"/>
      <c r="O110" s="306"/>
      <c r="P110" s="307"/>
      <c r="Q110" s="306"/>
      <c r="R110" s="307"/>
      <c r="S110" s="306"/>
      <c r="T110" s="307"/>
      <c r="U110" s="585">
        <f t="shared" si="9"/>
        <v>0</v>
      </c>
      <c r="V110" s="585">
        <f t="shared" si="10"/>
        <v>0</v>
      </c>
      <c r="W110" s="306"/>
    </row>
    <row r="111" spans="1:23" x14ac:dyDescent="0.25">
      <c r="A111" s="309">
        <f t="shared" si="8"/>
        <v>0</v>
      </c>
      <c r="B111" s="305"/>
      <c r="C111" s="242">
        <v>5</v>
      </c>
      <c r="D111" s="242" t="s">
        <v>588</v>
      </c>
      <c r="E111" s="242" t="s">
        <v>589</v>
      </c>
      <c r="F111" s="242" t="s">
        <v>452</v>
      </c>
      <c r="G111" s="306"/>
      <c r="H111" s="307"/>
      <c r="I111" s="306"/>
      <c r="J111" s="307"/>
      <c r="K111" s="306"/>
      <c r="L111" s="307"/>
      <c r="M111" s="306"/>
      <c r="N111" s="307"/>
      <c r="O111" s="306"/>
      <c r="P111" s="307"/>
      <c r="Q111" s="306"/>
      <c r="R111" s="307"/>
      <c r="S111" s="306"/>
      <c r="T111" s="307"/>
      <c r="U111" s="585">
        <f t="shared" si="9"/>
        <v>0</v>
      </c>
      <c r="V111" s="585">
        <f t="shared" si="10"/>
        <v>0</v>
      </c>
      <c r="W111" s="306"/>
    </row>
    <row r="112" spans="1:23" x14ac:dyDescent="0.25">
      <c r="A112" s="309">
        <f t="shared" si="8"/>
        <v>0</v>
      </c>
      <c r="B112" s="305"/>
      <c r="C112" s="242">
        <v>5</v>
      </c>
      <c r="D112" s="242" t="s">
        <v>588</v>
      </c>
      <c r="E112" s="242" t="s">
        <v>589</v>
      </c>
      <c r="F112" s="242" t="s">
        <v>931</v>
      </c>
      <c r="G112" s="306"/>
      <c r="H112" s="307"/>
      <c r="I112" s="306"/>
      <c r="J112" s="307"/>
      <c r="K112" s="306"/>
      <c r="L112" s="307"/>
      <c r="M112" s="306"/>
      <c r="N112" s="307"/>
      <c r="O112" s="306"/>
      <c r="P112" s="307"/>
      <c r="Q112" s="306"/>
      <c r="R112" s="307"/>
      <c r="S112" s="306"/>
      <c r="T112" s="307"/>
      <c r="U112" s="585">
        <f t="shared" si="9"/>
        <v>0</v>
      </c>
      <c r="V112" s="585">
        <f t="shared" si="10"/>
        <v>0</v>
      </c>
      <c r="W112" s="306"/>
    </row>
    <row r="113" spans="1:23" x14ac:dyDescent="0.25">
      <c r="A113" s="309">
        <f t="shared" si="8"/>
        <v>0</v>
      </c>
      <c r="B113" s="305"/>
      <c r="C113" s="242">
        <v>5</v>
      </c>
      <c r="D113" s="242" t="s">
        <v>590</v>
      </c>
      <c r="E113" s="242" t="s">
        <v>321</v>
      </c>
      <c r="F113" s="242" t="s">
        <v>452</v>
      </c>
      <c r="G113" s="306"/>
      <c r="H113" s="307"/>
      <c r="I113" s="306"/>
      <c r="J113" s="307"/>
      <c r="K113" s="306"/>
      <c r="L113" s="307"/>
      <c r="M113" s="306"/>
      <c r="N113" s="307"/>
      <c r="O113" s="306"/>
      <c r="P113" s="307"/>
      <c r="Q113" s="306"/>
      <c r="R113" s="307"/>
      <c r="S113" s="306"/>
      <c r="T113" s="307"/>
      <c r="U113" s="585">
        <f t="shared" si="9"/>
        <v>0</v>
      </c>
      <c r="V113" s="585">
        <f t="shared" si="10"/>
        <v>0</v>
      </c>
      <c r="W113" s="306"/>
    </row>
    <row r="114" spans="1:23" x14ac:dyDescent="0.25">
      <c r="A114" s="309">
        <f t="shared" si="8"/>
        <v>0</v>
      </c>
      <c r="B114" s="305"/>
      <c r="C114" s="242">
        <v>5</v>
      </c>
      <c r="D114" s="242" t="s">
        <v>590</v>
      </c>
      <c r="E114" s="242" t="s">
        <v>321</v>
      </c>
      <c r="F114" s="242" t="s">
        <v>931</v>
      </c>
      <c r="G114" s="306"/>
      <c r="H114" s="307"/>
      <c r="I114" s="306"/>
      <c r="J114" s="307"/>
      <c r="K114" s="306"/>
      <c r="L114" s="307"/>
      <c r="M114" s="306"/>
      <c r="N114" s="307"/>
      <c r="O114" s="306"/>
      <c r="P114" s="307"/>
      <c r="Q114" s="306"/>
      <c r="R114" s="307"/>
      <c r="S114" s="306"/>
      <c r="T114" s="307"/>
      <c r="U114" s="585">
        <f t="shared" si="9"/>
        <v>0</v>
      </c>
      <c r="V114" s="585">
        <f t="shared" si="10"/>
        <v>0</v>
      </c>
      <c r="W114" s="306"/>
    </row>
    <row r="115" spans="1:23" x14ac:dyDescent="0.25">
      <c r="A115" s="309">
        <f t="shared" si="8"/>
        <v>0</v>
      </c>
      <c r="B115" s="305"/>
      <c r="C115" s="242">
        <v>5</v>
      </c>
      <c r="D115" s="242" t="s">
        <v>322</v>
      </c>
      <c r="E115" s="242" t="s">
        <v>323</v>
      </c>
      <c r="F115" s="242" t="s">
        <v>452</v>
      </c>
      <c r="G115" s="306"/>
      <c r="H115" s="307"/>
      <c r="I115" s="306"/>
      <c r="J115" s="307"/>
      <c r="K115" s="306"/>
      <c r="L115" s="307"/>
      <c r="M115" s="306"/>
      <c r="N115" s="307"/>
      <c r="O115" s="306"/>
      <c r="P115" s="307"/>
      <c r="Q115" s="306"/>
      <c r="R115" s="307"/>
      <c r="S115" s="306"/>
      <c r="T115" s="307"/>
      <c r="U115" s="585">
        <f t="shared" si="9"/>
        <v>0</v>
      </c>
      <c r="V115" s="585">
        <f t="shared" si="10"/>
        <v>0</v>
      </c>
      <c r="W115" s="306"/>
    </row>
    <row r="116" spans="1:23" x14ac:dyDescent="0.25">
      <c r="A116" s="309">
        <f t="shared" si="8"/>
        <v>0</v>
      </c>
      <c r="B116" s="305"/>
      <c r="C116" s="242">
        <v>5</v>
      </c>
      <c r="D116" s="242" t="s">
        <v>322</v>
      </c>
      <c r="E116" s="242" t="s">
        <v>323</v>
      </c>
      <c r="F116" s="242" t="s">
        <v>931</v>
      </c>
      <c r="G116" s="306"/>
      <c r="H116" s="307"/>
      <c r="I116" s="306"/>
      <c r="J116" s="307"/>
      <c r="K116" s="306"/>
      <c r="L116" s="307"/>
      <c r="M116" s="306"/>
      <c r="N116" s="307"/>
      <c r="O116" s="306"/>
      <c r="P116" s="307"/>
      <c r="Q116" s="306"/>
      <c r="R116" s="307"/>
      <c r="S116" s="306"/>
      <c r="T116" s="307"/>
      <c r="U116" s="585">
        <f t="shared" si="9"/>
        <v>0</v>
      </c>
      <c r="V116" s="585">
        <f t="shared" si="10"/>
        <v>0</v>
      </c>
      <c r="W116" s="306"/>
    </row>
    <row r="117" spans="1:23" x14ac:dyDescent="0.25">
      <c r="A117" s="309">
        <f t="shared" si="8"/>
        <v>0</v>
      </c>
      <c r="B117" s="305"/>
      <c r="C117" s="242">
        <v>5</v>
      </c>
      <c r="D117" s="242" t="s">
        <v>324</v>
      </c>
      <c r="E117" s="242" t="s">
        <v>325</v>
      </c>
      <c r="F117" s="242" t="s">
        <v>452</v>
      </c>
      <c r="G117" s="306"/>
      <c r="H117" s="307"/>
      <c r="I117" s="306"/>
      <c r="J117" s="307"/>
      <c r="K117" s="306"/>
      <c r="L117" s="307"/>
      <c r="M117" s="306"/>
      <c r="N117" s="307"/>
      <c r="O117" s="306"/>
      <c r="P117" s="307"/>
      <c r="Q117" s="306"/>
      <c r="R117" s="307"/>
      <c r="S117" s="306"/>
      <c r="T117" s="307"/>
      <c r="U117" s="585">
        <f t="shared" si="9"/>
        <v>0</v>
      </c>
      <c r="V117" s="585">
        <f t="shared" si="10"/>
        <v>0</v>
      </c>
      <c r="W117" s="306"/>
    </row>
    <row r="118" spans="1:23" x14ac:dyDescent="0.25">
      <c r="A118" s="309">
        <f t="shared" si="8"/>
        <v>0</v>
      </c>
      <c r="B118" s="305"/>
      <c r="C118" s="242">
        <v>5</v>
      </c>
      <c r="D118" s="242" t="s">
        <v>324</v>
      </c>
      <c r="E118" s="242" t="s">
        <v>325</v>
      </c>
      <c r="F118" s="242" t="s">
        <v>931</v>
      </c>
      <c r="G118" s="306"/>
      <c r="H118" s="307"/>
      <c r="I118" s="306"/>
      <c r="J118" s="307"/>
      <c r="K118" s="306"/>
      <c r="L118" s="307"/>
      <c r="M118" s="306"/>
      <c r="N118" s="307"/>
      <c r="O118" s="306"/>
      <c r="P118" s="307"/>
      <c r="Q118" s="306"/>
      <c r="R118" s="307"/>
      <c r="S118" s="306"/>
      <c r="T118" s="307"/>
      <c r="U118" s="585">
        <f t="shared" si="9"/>
        <v>0</v>
      </c>
      <c r="V118" s="585">
        <f t="shared" si="10"/>
        <v>0</v>
      </c>
      <c r="W118" s="306"/>
    </row>
    <row r="119" spans="1:23" x14ac:dyDescent="0.25">
      <c r="A119" s="309">
        <f t="shared" si="8"/>
        <v>0</v>
      </c>
      <c r="B119" s="305"/>
      <c r="C119" s="242">
        <v>5</v>
      </c>
      <c r="D119" s="242" t="s">
        <v>326</v>
      </c>
      <c r="E119" s="242" t="s">
        <v>327</v>
      </c>
      <c r="F119" s="242" t="s">
        <v>452</v>
      </c>
      <c r="G119" s="306"/>
      <c r="H119" s="307"/>
      <c r="I119" s="306"/>
      <c r="J119" s="307"/>
      <c r="K119" s="306"/>
      <c r="L119" s="307"/>
      <c r="M119" s="306"/>
      <c r="N119" s="307"/>
      <c r="O119" s="306"/>
      <c r="P119" s="307"/>
      <c r="Q119" s="306"/>
      <c r="R119" s="307"/>
      <c r="S119" s="306"/>
      <c r="T119" s="307"/>
      <c r="U119" s="585">
        <f t="shared" si="9"/>
        <v>0</v>
      </c>
      <c r="V119" s="585">
        <f t="shared" si="10"/>
        <v>0</v>
      </c>
      <c r="W119" s="306"/>
    </row>
    <row r="120" spans="1:23" x14ac:dyDescent="0.25">
      <c r="A120" s="309">
        <f t="shared" si="8"/>
        <v>0</v>
      </c>
      <c r="B120" s="305"/>
      <c r="C120" s="242">
        <v>5</v>
      </c>
      <c r="D120" s="242" t="s">
        <v>326</v>
      </c>
      <c r="E120" s="242" t="s">
        <v>327</v>
      </c>
      <c r="F120" s="242" t="s">
        <v>931</v>
      </c>
      <c r="G120" s="306"/>
      <c r="H120" s="307"/>
      <c r="I120" s="306"/>
      <c r="J120" s="307"/>
      <c r="K120" s="306"/>
      <c r="L120" s="307"/>
      <c r="M120" s="306"/>
      <c r="N120" s="307"/>
      <c r="O120" s="306"/>
      <c r="P120" s="307"/>
      <c r="Q120" s="306"/>
      <c r="R120" s="307"/>
      <c r="S120" s="306"/>
      <c r="T120" s="307"/>
      <c r="U120" s="585">
        <f t="shared" si="9"/>
        <v>0</v>
      </c>
      <c r="V120" s="585">
        <f t="shared" si="10"/>
        <v>0</v>
      </c>
      <c r="W120" s="306"/>
    </row>
    <row r="121" spans="1:23" x14ac:dyDescent="0.25">
      <c r="A121" s="309">
        <f t="shared" si="8"/>
        <v>0</v>
      </c>
      <c r="B121" s="305"/>
      <c r="C121" s="242">
        <v>5</v>
      </c>
      <c r="D121" s="242" t="s">
        <v>328</v>
      </c>
      <c r="E121" s="242" t="s">
        <v>329</v>
      </c>
      <c r="F121" s="242" t="s">
        <v>452</v>
      </c>
      <c r="G121" s="306"/>
      <c r="H121" s="307"/>
      <c r="I121" s="306"/>
      <c r="J121" s="307"/>
      <c r="K121" s="306"/>
      <c r="L121" s="307"/>
      <c r="M121" s="306"/>
      <c r="N121" s="307"/>
      <c r="O121" s="306"/>
      <c r="P121" s="307"/>
      <c r="Q121" s="306"/>
      <c r="R121" s="307"/>
      <c r="S121" s="306"/>
      <c r="T121" s="307"/>
      <c r="U121" s="585">
        <f t="shared" si="9"/>
        <v>0</v>
      </c>
      <c r="V121" s="585">
        <f t="shared" si="10"/>
        <v>0</v>
      </c>
      <c r="W121" s="306"/>
    </row>
    <row r="122" spans="1:23" x14ac:dyDescent="0.25">
      <c r="A122" s="309">
        <f t="shared" si="8"/>
        <v>0</v>
      </c>
      <c r="B122" s="305"/>
      <c r="C122" s="242">
        <v>5</v>
      </c>
      <c r="D122" s="242" t="s">
        <v>328</v>
      </c>
      <c r="E122" s="242" t="s">
        <v>329</v>
      </c>
      <c r="F122" s="242" t="s">
        <v>931</v>
      </c>
      <c r="G122" s="306"/>
      <c r="H122" s="307"/>
      <c r="I122" s="306"/>
      <c r="J122" s="307"/>
      <c r="K122" s="306"/>
      <c r="L122" s="307"/>
      <c r="M122" s="306"/>
      <c r="N122" s="307"/>
      <c r="O122" s="306"/>
      <c r="P122" s="307"/>
      <c r="Q122" s="306"/>
      <c r="R122" s="307"/>
      <c r="S122" s="306"/>
      <c r="T122" s="307"/>
      <c r="U122" s="585">
        <f t="shared" si="9"/>
        <v>0</v>
      </c>
      <c r="V122" s="585">
        <f t="shared" si="10"/>
        <v>0</v>
      </c>
      <c r="W122" s="306"/>
    </row>
    <row r="123" spans="1:23" s="590" customFormat="1" x14ac:dyDescent="0.25">
      <c r="A123" s="589">
        <f t="shared" si="8"/>
        <v>0</v>
      </c>
      <c r="B123" s="589"/>
      <c r="E123" s="590" t="s">
        <v>330</v>
      </c>
      <c r="G123" s="591">
        <f>SUM($G$99:$G$122)</f>
        <v>0</v>
      </c>
      <c r="H123" s="588">
        <f>SUM($H$99:$H$122)</f>
        <v>0</v>
      </c>
      <c r="I123" s="591">
        <f>SUM($I$99:$I$122)</f>
        <v>0</v>
      </c>
      <c r="J123" s="588">
        <f>SUM($J$99:$J$122)</f>
        <v>0</v>
      </c>
      <c r="K123" s="591">
        <f>SUM($K$99:$K$122)</f>
        <v>0</v>
      </c>
      <c r="L123" s="588">
        <f>SUM($L$99:$L$122)</f>
        <v>0</v>
      </c>
      <c r="M123" s="591">
        <f>SUM($M$99:$M$122)</f>
        <v>0</v>
      </c>
      <c r="N123" s="588">
        <f>SUM($N$99:$N$122)</f>
        <v>0</v>
      </c>
      <c r="O123" s="591">
        <f>SUM($O$99:$O$122)</f>
        <v>0</v>
      </c>
      <c r="P123" s="588">
        <f>SUM($P$99:$P$122)</f>
        <v>0</v>
      </c>
      <c r="Q123" s="591">
        <f>SUM($Q$99:$Q$122)</f>
        <v>0</v>
      </c>
      <c r="R123" s="588">
        <f>SUM($R$99:$R$122)</f>
        <v>0</v>
      </c>
      <c r="S123" s="591">
        <f>SUM($S$99:$S$122)</f>
        <v>0</v>
      </c>
      <c r="T123" s="588">
        <f>SUM($T$99:$T$122)</f>
        <v>0</v>
      </c>
      <c r="U123" s="588">
        <f>SUM($U$99:$U$122)</f>
        <v>0</v>
      </c>
      <c r="V123" s="588">
        <f>SUM($V$99:$V$122)</f>
        <v>0</v>
      </c>
      <c r="W123" s="591">
        <f>SUM($W$99:$W$122)</f>
        <v>0</v>
      </c>
    </row>
    <row r="124" spans="1:23" x14ac:dyDescent="0.25">
      <c r="A124" s="309">
        <f t="shared" si="8"/>
        <v>0</v>
      </c>
      <c r="B124" s="305"/>
      <c r="U124" s="585">
        <f t="shared" ref="U124:U146" si="11">+S124+Q124+O124+M124+K124+I124+G124</f>
        <v>0</v>
      </c>
      <c r="V124" s="585">
        <f t="shared" ref="V124:V146" si="12">+T124+R124+P124+N124+L124+J124+H124</f>
        <v>0</v>
      </c>
    </row>
    <row r="125" spans="1:23" x14ac:dyDescent="0.25">
      <c r="A125" s="309">
        <f t="shared" si="8"/>
        <v>0</v>
      </c>
      <c r="B125" s="305"/>
      <c r="C125" s="242">
        <v>7</v>
      </c>
      <c r="D125" s="242" t="s">
        <v>331</v>
      </c>
      <c r="E125" s="242" t="s">
        <v>332</v>
      </c>
      <c r="F125" s="242" t="s">
        <v>452</v>
      </c>
      <c r="G125" s="306"/>
      <c r="H125" s="307"/>
      <c r="I125" s="306"/>
      <c r="J125" s="307"/>
      <c r="K125" s="306"/>
      <c r="L125" s="307"/>
      <c r="M125" s="306"/>
      <c r="N125" s="307"/>
      <c r="O125" s="306"/>
      <c r="P125" s="307"/>
      <c r="Q125" s="306"/>
      <c r="R125" s="307"/>
      <c r="S125" s="306"/>
      <c r="T125" s="307"/>
      <c r="U125" s="585">
        <f t="shared" si="11"/>
        <v>0</v>
      </c>
      <c r="V125" s="585">
        <f t="shared" si="12"/>
        <v>0</v>
      </c>
      <c r="W125" s="306"/>
    </row>
    <row r="126" spans="1:23" x14ac:dyDescent="0.25">
      <c r="A126" s="309">
        <f t="shared" si="8"/>
        <v>0</v>
      </c>
      <c r="B126" s="305"/>
      <c r="C126" s="242">
        <v>7</v>
      </c>
      <c r="D126" s="242" t="s">
        <v>331</v>
      </c>
      <c r="E126" s="242" t="s">
        <v>332</v>
      </c>
      <c r="F126" s="242" t="s">
        <v>931</v>
      </c>
      <c r="G126" s="306"/>
      <c r="H126" s="307"/>
      <c r="I126" s="306"/>
      <c r="J126" s="307"/>
      <c r="K126" s="306"/>
      <c r="L126" s="307"/>
      <c r="M126" s="306"/>
      <c r="N126" s="307"/>
      <c r="O126" s="306"/>
      <c r="P126" s="307"/>
      <c r="Q126" s="306"/>
      <c r="R126" s="307"/>
      <c r="S126" s="306"/>
      <c r="T126" s="307"/>
      <c r="U126" s="585">
        <f t="shared" si="11"/>
        <v>0</v>
      </c>
      <c r="V126" s="585">
        <f t="shared" si="12"/>
        <v>0</v>
      </c>
      <c r="W126" s="306"/>
    </row>
    <row r="127" spans="1:23" x14ac:dyDescent="0.25">
      <c r="A127" s="309">
        <f t="shared" si="8"/>
        <v>0</v>
      </c>
      <c r="B127" s="305"/>
      <c r="C127" s="242">
        <v>7</v>
      </c>
      <c r="D127" s="242" t="s">
        <v>333</v>
      </c>
      <c r="E127" s="242" t="s">
        <v>334</v>
      </c>
      <c r="F127" s="242" t="s">
        <v>452</v>
      </c>
      <c r="G127" s="306"/>
      <c r="H127" s="307"/>
      <c r="I127" s="306"/>
      <c r="J127" s="307"/>
      <c r="K127" s="306"/>
      <c r="L127" s="307"/>
      <c r="M127" s="306"/>
      <c r="N127" s="307"/>
      <c r="O127" s="306"/>
      <c r="P127" s="307"/>
      <c r="Q127" s="306"/>
      <c r="R127" s="307"/>
      <c r="S127" s="306"/>
      <c r="T127" s="307"/>
      <c r="U127" s="585">
        <f t="shared" si="11"/>
        <v>0</v>
      </c>
      <c r="V127" s="585">
        <f t="shared" si="12"/>
        <v>0</v>
      </c>
      <c r="W127" s="306"/>
    </row>
    <row r="128" spans="1:23" x14ac:dyDescent="0.25">
      <c r="A128" s="309">
        <f t="shared" si="8"/>
        <v>0</v>
      </c>
      <c r="B128" s="305"/>
      <c r="C128" s="242">
        <v>7</v>
      </c>
      <c r="D128" s="242" t="s">
        <v>333</v>
      </c>
      <c r="E128" s="242" t="s">
        <v>334</v>
      </c>
      <c r="F128" s="242" t="s">
        <v>931</v>
      </c>
      <c r="G128" s="306"/>
      <c r="H128" s="307"/>
      <c r="I128" s="306"/>
      <c r="J128" s="307"/>
      <c r="K128" s="306"/>
      <c r="L128" s="307"/>
      <c r="M128" s="306"/>
      <c r="N128" s="307"/>
      <c r="O128" s="306"/>
      <c r="P128" s="307"/>
      <c r="Q128" s="306"/>
      <c r="R128" s="307"/>
      <c r="S128" s="306"/>
      <c r="T128" s="307"/>
      <c r="U128" s="585">
        <f t="shared" si="11"/>
        <v>0</v>
      </c>
      <c r="V128" s="585">
        <f t="shared" si="12"/>
        <v>0</v>
      </c>
      <c r="W128" s="306"/>
    </row>
    <row r="129" spans="1:23" x14ac:dyDescent="0.25">
      <c r="A129" s="309">
        <f t="shared" si="8"/>
        <v>0</v>
      </c>
      <c r="B129" s="305"/>
      <c r="C129" s="242">
        <v>7</v>
      </c>
      <c r="D129" s="242" t="s">
        <v>335</v>
      </c>
      <c r="E129" s="242" t="s">
        <v>336</v>
      </c>
      <c r="F129" s="242" t="s">
        <v>452</v>
      </c>
      <c r="G129" s="306"/>
      <c r="H129" s="307"/>
      <c r="I129" s="306"/>
      <c r="J129" s="307"/>
      <c r="K129" s="306"/>
      <c r="L129" s="307"/>
      <c r="M129" s="306"/>
      <c r="N129" s="307"/>
      <c r="O129" s="306"/>
      <c r="P129" s="307"/>
      <c r="Q129" s="306"/>
      <c r="R129" s="307"/>
      <c r="S129" s="306"/>
      <c r="T129" s="307"/>
      <c r="U129" s="585">
        <f t="shared" si="11"/>
        <v>0</v>
      </c>
      <c r="V129" s="585">
        <f t="shared" si="12"/>
        <v>0</v>
      </c>
      <c r="W129" s="306"/>
    </row>
    <row r="130" spans="1:23" x14ac:dyDescent="0.25">
      <c r="A130" s="309">
        <f t="shared" si="8"/>
        <v>0</v>
      </c>
      <c r="B130" s="305"/>
      <c r="C130" s="242">
        <v>7</v>
      </c>
      <c r="D130" s="242" t="s">
        <v>335</v>
      </c>
      <c r="E130" s="242" t="s">
        <v>336</v>
      </c>
      <c r="F130" s="242" t="s">
        <v>931</v>
      </c>
      <c r="G130" s="306"/>
      <c r="H130" s="307"/>
      <c r="I130" s="306"/>
      <c r="J130" s="307"/>
      <c r="K130" s="306"/>
      <c r="L130" s="307"/>
      <c r="M130" s="306"/>
      <c r="N130" s="307"/>
      <c r="O130" s="306"/>
      <c r="P130" s="307"/>
      <c r="Q130" s="306"/>
      <c r="R130" s="307"/>
      <c r="S130" s="306"/>
      <c r="T130" s="307"/>
      <c r="U130" s="585">
        <f t="shared" si="11"/>
        <v>0</v>
      </c>
      <c r="V130" s="585">
        <f t="shared" si="12"/>
        <v>0</v>
      </c>
      <c r="W130" s="306"/>
    </row>
    <row r="131" spans="1:23" x14ac:dyDescent="0.25">
      <c r="A131" s="309">
        <f t="shared" si="8"/>
        <v>0</v>
      </c>
      <c r="B131" s="305"/>
      <c r="C131" s="242">
        <v>7</v>
      </c>
      <c r="D131" s="242" t="s">
        <v>337</v>
      </c>
      <c r="E131" s="242" t="s">
        <v>338</v>
      </c>
      <c r="F131" s="242" t="s">
        <v>452</v>
      </c>
      <c r="G131" s="306"/>
      <c r="H131" s="307"/>
      <c r="I131" s="306"/>
      <c r="J131" s="307"/>
      <c r="K131" s="306"/>
      <c r="L131" s="307"/>
      <c r="M131" s="306"/>
      <c r="N131" s="307"/>
      <c r="O131" s="306"/>
      <c r="P131" s="307"/>
      <c r="Q131" s="306"/>
      <c r="R131" s="307"/>
      <c r="S131" s="306"/>
      <c r="T131" s="307"/>
      <c r="U131" s="585">
        <f t="shared" si="11"/>
        <v>0</v>
      </c>
      <c r="V131" s="585">
        <f t="shared" si="12"/>
        <v>0</v>
      </c>
      <c r="W131" s="306"/>
    </row>
    <row r="132" spans="1:23" x14ac:dyDescent="0.25">
      <c r="A132" s="309">
        <f t="shared" si="8"/>
        <v>0</v>
      </c>
      <c r="B132" s="305"/>
      <c r="C132" s="242">
        <v>7</v>
      </c>
      <c r="D132" s="242" t="s">
        <v>337</v>
      </c>
      <c r="E132" s="242" t="s">
        <v>338</v>
      </c>
      <c r="F132" s="242" t="s">
        <v>931</v>
      </c>
      <c r="G132" s="306"/>
      <c r="H132" s="307"/>
      <c r="I132" s="306"/>
      <c r="J132" s="307"/>
      <c r="K132" s="306"/>
      <c r="L132" s="307"/>
      <c r="M132" s="306"/>
      <c r="N132" s="307"/>
      <c r="O132" s="306"/>
      <c r="P132" s="307"/>
      <c r="Q132" s="306"/>
      <c r="R132" s="307"/>
      <c r="S132" s="306"/>
      <c r="T132" s="307"/>
      <c r="U132" s="585">
        <f t="shared" si="11"/>
        <v>0</v>
      </c>
      <c r="V132" s="585">
        <f t="shared" si="12"/>
        <v>0</v>
      </c>
      <c r="W132" s="306"/>
    </row>
    <row r="133" spans="1:23" x14ac:dyDescent="0.25">
      <c r="A133" s="309">
        <f t="shared" si="8"/>
        <v>0</v>
      </c>
      <c r="B133" s="305"/>
      <c r="C133" s="242">
        <v>7</v>
      </c>
      <c r="D133" s="242" t="s">
        <v>339</v>
      </c>
      <c r="E133" s="242" t="s">
        <v>340</v>
      </c>
      <c r="F133" s="242" t="s">
        <v>452</v>
      </c>
      <c r="G133" s="306"/>
      <c r="H133" s="307"/>
      <c r="I133" s="306"/>
      <c r="J133" s="307"/>
      <c r="K133" s="306"/>
      <c r="L133" s="307"/>
      <c r="M133" s="306"/>
      <c r="N133" s="307"/>
      <c r="O133" s="306"/>
      <c r="P133" s="307"/>
      <c r="Q133" s="306"/>
      <c r="R133" s="307"/>
      <c r="S133" s="306"/>
      <c r="T133" s="307"/>
      <c r="U133" s="585">
        <f t="shared" si="11"/>
        <v>0</v>
      </c>
      <c r="V133" s="585">
        <f t="shared" si="12"/>
        <v>0</v>
      </c>
      <c r="W133" s="306"/>
    </row>
    <row r="134" spans="1:23" x14ac:dyDescent="0.25">
      <c r="A134" s="309">
        <f t="shared" ref="A134:A149" si="13">+$D$1</f>
        <v>0</v>
      </c>
      <c r="B134" s="305"/>
      <c r="C134" s="242">
        <v>7</v>
      </c>
      <c r="D134" s="242" t="s">
        <v>339</v>
      </c>
      <c r="E134" s="242" t="s">
        <v>340</v>
      </c>
      <c r="F134" s="242" t="s">
        <v>931</v>
      </c>
      <c r="G134" s="306"/>
      <c r="H134" s="307"/>
      <c r="I134" s="306"/>
      <c r="J134" s="307"/>
      <c r="K134" s="306"/>
      <c r="L134" s="307"/>
      <c r="M134" s="306"/>
      <c r="N134" s="307"/>
      <c r="O134" s="306"/>
      <c r="P134" s="307"/>
      <c r="Q134" s="306"/>
      <c r="R134" s="307"/>
      <c r="S134" s="306"/>
      <c r="T134" s="307"/>
      <c r="U134" s="585">
        <f t="shared" si="11"/>
        <v>0</v>
      </c>
      <c r="V134" s="585">
        <f t="shared" si="12"/>
        <v>0</v>
      </c>
      <c r="W134" s="306"/>
    </row>
    <row r="135" spans="1:23" x14ac:dyDescent="0.25">
      <c r="A135" s="309">
        <f t="shared" si="13"/>
        <v>0</v>
      </c>
      <c r="B135" s="305"/>
      <c r="C135" s="242">
        <v>7</v>
      </c>
      <c r="D135" s="242" t="s">
        <v>341</v>
      </c>
      <c r="E135" s="242" t="s">
        <v>342</v>
      </c>
      <c r="F135" s="242" t="s">
        <v>452</v>
      </c>
      <c r="G135" s="306"/>
      <c r="H135" s="307"/>
      <c r="I135" s="306"/>
      <c r="J135" s="307"/>
      <c r="K135" s="306"/>
      <c r="L135" s="307"/>
      <c r="M135" s="306"/>
      <c r="N135" s="307"/>
      <c r="O135" s="306"/>
      <c r="P135" s="307"/>
      <c r="Q135" s="306"/>
      <c r="R135" s="307"/>
      <c r="S135" s="306"/>
      <c r="T135" s="307"/>
      <c r="U135" s="585">
        <f t="shared" si="11"/>
        <v>0</v>
      </c>
      <c r="V135" s="585">
        <f t="shared" si="12"/>
        <v>0</v>
      </c>
      <c r="W135" s="306"/>
    </row>
    <row r="136" spans="1:23" x14ac:dyDescent="0.25">
      <c r="A136" s="309">
        <f t="shared" si="13"/>
        <v>0</v>
      </c>
      <c r="B136" s="305"/>
      <c r="C136" s="242">
        <v>7</v>
      </c>
      <c r="D136" s="242" t="s">
        <v>341</v>
      </c>
      <c r="E136" s="242" t="s">
        <v>342</v>
      </c>
      <c r="F136" s="242" t="s">
        <v>931</v>
      </c>
      <c r="G136" s="306"/>
      <c r="H136" s="307"/>
      <c r="I136" s="306"/>
      <c r="J136" s="307"/>
      <c r="K136" s="306"/>
      <c r="L136" s="307"/>
      <c r="M136" s="306"/>
      <c r="N136" s="307"/>
      <c r="O136" s="306"/>
      <c r="P136" s="307"/>
      <c r="Q136" s="306"/>
      <c r="R136" s="307"/>
      <c r="S136" s="306"/>
      <c r="T136" s="307"/>
      <c r="U136" s="585">
        <f t="shared" si="11"/>
        <v>0</v>
      </c>
      <c r="V136" s="585">
        <f t="shared" si="12"/>
        <v>0</v>
      </c>
      <c r="W136" s="306"/>
    </row>
    <row r="137" spans="1:23" x14ac:dyDescent="0.25">
      <c r="A137" s="309">
        <f t="shared" si="13"/>
        <v>0</v>
      </c>
      <c r="B137" s="305"/>
      <c r="C137" s="242">
        <v>7</v>
      </c>
      <c r="D137" s="242" t="s">
        <v>343</v>
      </c>
      <c r="E137" s="242" t="s">
        <v>309</v>
      </c>
      <c r="F137" s="242" t="s">
        <v>452</v>
      </c>
      <c r="G137" s="306"/>
      <c r="H137" s="307"/>
      <c r="I137" s="306"/>
      <c r="J137" s="307"/>
      <c r="K137" s="306"/>
      <c r="L137" s="307"/>
      <c r="M137" s="306"/>
      <c r="N137" s="307"/>
      <c r="O137" s="306"/>
      <c r="P137" s="307"/>
      <c r="Q137" s="306"/>
      <c r="R137" s="307"/>
      <c r="S137" s="306"/>
      <c r="T137" s="307"/>
      <c r="U137" s="585">
        <f t="shared" si="11"/>
        <v>0</v>
      </c>
      <c r="V137" s="585">
        <f t="shared" si="12"/>
        <v>0</v>
      </c>
      <c r="W137" s="306"/>
    </row>
    <row r="138" spans="1:23" x14ac:dyDescent="0.25">
      <c r="A138" s="309">
        <f t="shared" si="13"/>
        <v>0</v>
      </c>
      <c r="B138" s="305"/>
      <c r="C138" s="242">
        <v>7</v>
      </c>
      <c r="D138" s="242" t="s">
        <v>343</v>
      </c>
      <c r="E138" s="242" t="s">
        <v>309</v>
      </c>
      <c r="F138" s="242" t="s">
        <v>931</v>
      </c>
      <c r="G138" s="306"/>
      <c r="H138" s="307"/>
      <c r="I138" s="306"/>
      <c r="J138" s="307"/>
      <c r="K138" s="306"/>
      <c r="L138" s="307"/>
      <c r="M138" s="306"/>
      <c r="N138" s="307"/>
      <c r="O138" s="306"/>
      <c r="P138" s="307"/>
      <c r="Q138" s="306"/>
      <c r="R138" s="307"/>
      <c r="S138" s="306"/>
      <c r="T138" s="307"/>
      <c r="U138" s="585">
        <f t="shared" si="11"/>
        <v>0</v>
      </c>
      <c r="V138" s="585">
        <f t="shared" si="12"/>
        <v>0</v>
      </c>
      <c r="W138" s="306"/>
    </row>
    <row r="139" spans="1:23" x14ac:dyDescent="0.25">
      <c r="A139" s="309">
        <f t="shared" si="13"/>
        <v>0</v>
      </c>
      <c r="B139" s="305"/>
      <c r="C139" s="242">
        <v>7</v>
      </c>
      <c r="D139" s="242" t="s">
        <v>344</v>
      </c>
      <c r="E139" s="242" t="s">
        <v>345</v>
      </c>
      <c r="F139" s="242" t="s">
        <v>452</v>
      </c>
      <c r="G139" s="306"/>
      <c r="H139" s="307"/>
      <c r="I139" s="306"/>
      <c r="J139" s="307"/>
      <c r="K139" s="306"/>
      <c r="L139" s="307"/>
      <c r="M139" s="306"/>
      <c r="N139" s="307"/>
      <c r="O139" s="306"/>
      <c r="P139" s="307"/>
      <c r="Q139" s="306"/>
      <c r="R139" s="307"/>
      <c r="S139" s="306"/>
      <c r="T139" s="307"/>
      <c r="U139" s="585">
        <f t="shared" si="11"/>
        <v>0</v>
      </c>
      <c r="V139" s="585">
        <f t="shared" si="12"/>
        <v>0</v>
      </c>
      <c r="W139" s="306"/>
    </row>
    <row r="140" spans="1:23" x14ac:dyDescent="0.25">
      <c r="A140" s="309">
        <f t="shared" si="13"/>
        <v>0</v>
      </c>
      <c r="B140" s="305"/>
      <c r="C140" s="242">
        <v>7</v>
      </c>
      <c r="D140" s="242" t="s">
        <v>344</v>
      </c>
      <c r="E140" s="242" t="s">
        <v>345</v>
      </c>
      <c r="F140" s="242" t="s">
        <v>931</v>
      </c>
      <c r="G140" s="306"/>
      <c r="H140" s="307"/>
      <c r="I140" s="306"/>
      <c r="J140" s="307"/>
      <c r="K140" s="306"/>
      <c r="L140" s="307"/>
      <c r="M140" s="306"/>
      <c r="N140" s="307"/>
      <c r="O140" s="306"/>
      <c r="P140" s="307"/>
      <c r="Q140" s="306"/>
      <c r="R140" s="307"/>
      <c r="S140" s="306"/>
      <c r="T140" s="307"/>
      <c r="U140" s="585">
        <f t="shared" si="11"/>
        <v>0</v>
      </c>
      <c r="V140" s="585">
        <f t="shared" si="12"/>
        <v>0</v>
      </c>
      <c r="W140" s="306"/>
    </row>
    <row r="141" spans="1:23" x14ac:dyDescent="0.25">
      <c r="A141" s="309">
        <f t="shared" si="13"/>
        <v>0</v>
      </c>
      <c r="B141" s="305"/>
      <c r="C141" s="242">
        <v>7</v>
      </c>
      <c r="D141" s="242" t="s">
        <v>346</v>
      </c>
      <c r="E141" s="242" t="s">
        <v>347</v>
      </c>
      <c r="F141" s="242" t="s">
        <v>452</v>
      </c>
      <c r="G141" s="306"/>
      <c r="H141" s="307"/>
      <c r="I141" s="306"/>
      <c r="J141" s="307"/>
      <c r="K141" s="306"/>
      <c r="L141" s="307"/>
      <c r="M141" s="306"/>
      <c r="N141" s="307"/>
      <c r="O141" s="306"/>
      <c r="P141" s="307"/>
      <c r="Q141" s="306"/>
      <c r="R141" s="307"/>
      <c r="S141" s="306"/>
      <c r="T141" s="307"/>
      <c r="U141" s="585">
        <f t="shared" si="11"/>
        <v>0</v>
      </c>
      <c r="V141" s="585">
        <f t="shared" si="12"/>
        <v>0</v>
      </c>
      <c r="W141" s="306"/>
    </row>
    <row r="142" spans="1:23" x14ac:dyDescent="0.25">
      <c r="A142" s="309">
        <f t="shared" si="13"/>
        <v>0</v>
      </c>
      <c r="B142" s="305"/>
      <c r="C142" s="242">
        <v>7</v>
      </c>
      <c r="D142" s="242" t="s">
        <v>346</v>
      </c>
      <c r="E142" s="242" t="s">
        <v>347</v>
      </c>
      <c r="F142" s="242" t="s">
        <v>931</v>
      </c>
      <c r="G142" s="306"/>
      <c r="H142" s="307"/>
      <c r="I142" s="306"/>
      <c r="J142" s="307"/>
      <c r="K142" s="306"/>
      <c r="L142" s="307"/>
      <c r="M142" s="306"/>
      <c r="N142" s="307"/>
      <c r="O142" s="306"/>
      <c r="P142" s="307"/>
      <c r="Q142" s="306"/>
      <c r="R142" s="307"/>
      <c r="S142" s="306"/>
      <c r="T142" s="307"/>
      <c r="U142" s="585">
        <f t="shared" si="11"/>
        <v>0</v>
      </c>
      <c r="V142" s="585">
        <f t="shared" si="12"/>
        <v>0</v>
      </c>
      <c r="W142" s="306"/>
    </row>
    <row r="143" spans="1:23" x14ac:dyDescent="0.25">
      <c r="A143" s="309">
        <f t="shared" si="13"/>
        <v>0</v>
      </c>
      <c r="B143" s="305"/>
      <c r="C143" s="242">
        <v>7</v>
      </c>
      <c r="D143" s="242" t="s">
        <v>348</v>
      </c>
      <c r="E143" s="242" t="s">
        <v>349</v>
      </c>
      <c r="F143" s="242" t="s">
        <v>452</v>
      </c>
      <c r="G143" s="306"/>
      <c r="H143" s="307"/>
      <c r="I143" s="306"/>
      <c r="J143" s="307"/>
      <c r="K143" s="306"/>
      <c r="L143" s="307"/>
      <c r="M143" s="306"/>
      <c r="N143" s="307"/>
      <c r="O143" s="306"/>
      <c r="P143" s="307"/>
      <c r="Q143" s="306"/>
      <c r="R143" s="307"/>
      <c r="S143" s="306"/>
      <c r="T143" s="307"/>
      <c r="U143" s="585">
        <f t="shared" si="11"/>
        <v>0</v>
      </c>
      <c r="V143" s="585">
        <f t="shared" si="12"/>
        <v>0</v>
      </c>
      <c r="W143" s="306"/>
    </row>
    <row r="144" spans="1:23" x14ac:dyDescent="0.25">
      <c r="A144" s="309">
        <f t="shared" si="13"/>
        <v>0</v>
      </c>
      <c r="B144" s="305"/>
      <c r="C144" s="242">
        <v>7</v>
      </c>
      <c r="D144" s="242" t="s">
        <v>348</v>
      </c>
      <c r="E144" s="242" t="s">
        <v>349</v>
      </c>
      <c r="F144" s="242" t="s">
        <v>931</v>
      </c>
      <c r="G144" s="306"/>
      <c r="H144" s="307"/>
      <c r="I144" s="306"/>
      <c r="J144" s="307"/>
      <c r="K144" s="306"/>
      <c r="L144" s="307"/>
      <c r="M144" s="306"/>
      <c r="N144" s="307"/>
      <c r="O144" s="306"/>
      <c r="P144" s="307"/>
      <c r="Q144" s="306"/>
      <c r="R144" s="307"/>
      <c r="S144" s="306"/>
      <c r="T144" s="307"/>
      <c r="U144" s="585">
        <f t="shared" si="11"/>
        <v>0</v>
      </c>
      <c r="V144" s="585">
        <f t="shared" si="12"/>
        <v>0</v>
      </c>
      <c r="W144" s="306"/>
    </row>
    <row r="145" spans="1:24" x14ac:dyDescent="0.25">
      <c r="A145" s="309">
        <f t="shared" si="13"/>
        <v>0</v>
      </c>
      <c r="B145" s="305"/>
      <c r="C145" s="242">
        <v>7</v>
      </c>
      <c r="D145" s="242" t="s">
        <v>350</v>
      </c>
      <c r="E145" s="242" t="s">
        <v>351</v>
      </c>
      <c r="F145" s="242" t="s">
        <v>452</v>
      </c>
      <c r="G145" s="306"/>
      <c r="H145" s="307"/>
      <c r="I145" s="306"/>
      <c r="J145" s="307"/>
      <c r="K145" s="306"/>
      <c r="L145" s="307"/>
      <c r="M145" s="306"/>
      <c r="N145" s="307"/>
      <c r="O145" s="306"/>
      <c r="P145" s="307"/>
      <c r="Q145" s="306"/>
      <c r="R145" s="307"/>
      <c r="S145" s="306"/>
      <c r="T145" s="307"/>
      <c r="U145" s="585">
        <f t="shared" si="11"/>
        <v>0</v>
      </c>
      <c r="V145" s="585">
        <f t="shared" si="12"/>
        <v>0</v>
      </c>
      <c r="W145" s="306"/>
    </row>
    <row r="146" spans="1:24" x14ac:dyDescent="0.25">
      <c r="A146" s="309">
        <f t="shared" si="13"/>
        <v>0</v>
      </c>
      <c r="B146" s="305"/>
      <c r="C146" s="242">
        <v>7</v>
      </c>
      <c r="D146" s="242" t="s">
        <v>350</v>
      </c>
      <c r="E146" s="242" t="s">
        <v>351</v>
      </c>
      <c r="F146" s="242" t="s">
        <v>931</v>
      </c>
      <c r="G146" s="306"/>
      <c r="H146" s="307"/>
      <c r="I146" s="306"/>
      <c r="J146" s="307"/>
      <c r="K146" s="306"/>
      <c r="L146" s="307"/>
      <c r="M146" s="306"/>
      <c r="N146" s="307"/>
      <c r="O146" s="306"/>
      <c r="P146" s="307"/>
      <c r="Q146" s="306"/>
      <c r="R146" s="307"/>
      <c r="S146" s="306"/>
      <c r="T146" s="307"/>
      <c r="U146" s="585">
        <f t="shared" si="11"/>
        <v>0</v>
      </c>
      <c r="V146" s="585">
        <f t="shared" si="12"/>
        <v>0</v>
      </c>
      <c r="W146" s="306"/>
    </row>
    <row r="147" spans="1:24" s="590" customFormat="1" x14ac:dyDescent="0.25">
      <c r="A147" s="589">
        <f t="shared" si="13"/>
        <v>0</v>
      </c>
      <c r="B147" s="589"/>
      <c r="E147" s="590" t="s">
        <v>352</v>
      </c>
      <c r="G147" s="591">
        <f>SUM($G$125:$G$146)</f>
        <v>0</v>
      </c>
      <c r="H147" s="588">
        <f>SUM($H$125:$H$146)</f>
        <v>0</v>
      </c>
      <c r="I147" s="591">
        <f>SUM($I$125:$I$146)</f>
        <v>0</v>
      </c>
      <c r="J147" s="588">
        <f>SUM($J$125:$J$146)</f>
        <v>0</v>
      </c>
      <c r="K147" s="591">
        <f>SUM($K$125:$K$146)</f>
        <v>0</v>
      </c>
      <c r="L147" s="588">
        <f>SUM($L$125:$L$146)</f>
        <v>0</v>
      </c>
      <c r="M147" s="591">
        <f>SUM($M$125:$M$146)</f>
        <v>0</v>
      </c>
      <c r="N147" s="588">
        <f>SUM($N$125:$N$146)</f>
        <v>0</v>
      </c>
      <c r="O147" s="591">
        <f>SUM($O$125:$O$146)</f>
        <v>0</v>
      </c>
      <c r="P147" s="588">
        <f>SUM($P$125:$P$146)</f>
        <v>0</v>
      </c>
      <c r="Q147" s="591">
        <f>SUM($Q$125:$Q$146)</f>
        <v>0</v>
      </c>
      <c r="R147" s="588">
        <f>SUM($R$125:$R$146)</f>
        <v>0</v>
      </c>
      <c r="S147" s="591">
        <f>SUM($S$125:$S$146)</f>
        <v>0</v>
      </c>
      <c r="T147" s="588">
        <f>SUM($T$125:$T$146)</f>
        <v>0</v>
      </c>
      <c r="U147" s="588">
        <f>SUM($U$125:$U$146)</f>
        <v>0</v>
      </c>
      <c r="V147" s="588">
        <f>SUM($V$125:$V$146)</f>
        <v>0</v>
      </c>
      <c r="W147" s="591">
        <f>SUM($W$125:$W$146)</f>
        <v>0</v>
      </c>
      <c r="X147" s="591">
        <f>SUM($W$125:$W$146)</f>
        <v>0</v>
      </c>
    </row>
    <row r="148" spans="1:24" s="262" customFormat="1" x14ac:dyDescent="0.25">
      <c r="A148" s="589">
        <f t="shared" si="13"/>
        <v>0</v>
      </c>
      <c r="B148" s="592"/>
      <c r="U148" s="585"/>
    </row>
    <row r="149" spans="1:24" s="262" customFormat="1" x14ac:dyDescent="0.25">
      <c r="A149" s="589">
        <f t="shared" si="13"/>
        <v>0</v>
      </c>
      <c r="B149" s="592"/>
      <c r="E149" s="262" t="s">
        <v>353</v>
      </c>
      <c r="G149" s="593">
        <f>$G$27+$G$35+$G$61+$G$97+$G$123+$G$147</f>
        <v>0</v>
      </c>
      <c r="H149" s="585">
        <f>$H$27+$H$35+$H$61+$H$97+$H$123+$H$147</f>
        <v>0</v>
      </c>
      <c r="I149" s="593">
        <f>$I$27+$I$35+$I$61+$I$97+$I$123+$I$147</f>
        <v>0</v>
      </c>
      <c r="J149" s="585">
        <f>$J$27+$J$35+$J$61+$J$97+$J$123+$J$147</f>
        <v>0</v>
      </c>
      <c r="K149" s="593">
        <f>$K$27+$K$35+$K$61+$K$97+$K$123+$K$147</f>
        <v>0</v>
      </c>
      <c r="L149" s="585">
        <f>$L$27+$L$35+$L$61+$L$97+$L$123+$L$147</f>
        <v>0</v>
      </c>
      <c r="M149" s="593">
        <f>$M$27+$M$35+$M$61+$M$97+$M$123+$M$147</f>
        <v>0</v>
      </c>
      <c r="N149" s="585">
        <f>$N$27+$N$35+$N$61+$N$97+$N$123+$N$147</f>
        <v>0</v>
      </c>
      <c r="O149" s="593">
        <f>$O$27+$O$35+$O$61+$O$97+$O$123+$O$147</f>
        <v>0</v>
      </c>
      <c r="P149" s="585">
        <f>$P$27+$P$35+$P$61+$P$97+$P$123+$P$147</f>
        <v>0</v>
      </c>
      <c r="Q149" s="593">
        <f>$Q$27+$Q$35+$Q$61+$Q$97+$Q$123+$Q$147</f>
        <v>0</v>
      </c>
      <c r="R149" s="585">
        <f>$R$27+$R$35+$R$61+$R$97+$R$123+$R$147</f>
        <v>0</v>
      </c>
      <c r="S149" s="593">
        <f>$S$27+$S$35+$S$61+$S$97+$S$123+$S$147</f>
        <v>0</v>
      </c>
      <c r="T149" s="585">
        <f>$T$27+$T$35+$T$61+$T$97+$T$123+$T$147</f>
        <v>0</v>
      </c>
      <c r="U149" s="585">
        <f>$U$27+$U$35+$U$61+$U$97+$U$123+$U$147</f>
        <v>0</v>
      </c>
      <c r="V149" s="585">
        <f>$V$27+$V$35+$V$61+$V$97+$V$123+$V$147</f>
        <v>0</v>
      </c>
      <c r="W149" s="593">
        <f>$W$27+$W$35+$W$61+$W$97+$W$123+$W$147</f>
        <v>0</v>
      </c>
      <c r="X149" s="593">
        <f>$W$27+$W$35+$W$61+$W$97+$W$123+$W$147</f>
        <v>0</v>
      </c>
    </row>
  </sheetData>
  <sheetProtection password="CC7C" sheet="1" insertRows="0" deleteRows="0"/>
  <mergeCells count="1">
    <mergeCell ref="D1:E1"/>
  </mergeCells>
  <phoneticPr fontId="7" type="noConversion"/>
  <pageMargins left="0" right="0" top="0" bottom="0" header="0.51181102362204722" footer="0.51181102362204722"/>
  <pageSetup paperSize="9" scale="60" orientation="landscape" r:id="rId1"/>
  <headerFooter alignWithMargins="0">
    <oddFooter>&amp;LSchedule 9 Staffing All&amp;C&amp;P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8"/>
  <sheetViews>
    <sheetView zoomScale="75" zoomScaleNormal="75" workbookViewId="0">
      <pane ySplit="2" topLeftCell="A3" activePane="bottomLeft" state="frozen"/>
      <selection activeCell="B1" sqref="B1"/>
      <selection pane="bottomLeft" activeCell="F31" sqref="F31"/>
    </sheetView>
  </sheetViews>
  <sheetFormatPr defaultRowHeight="13.2" x14ac:dyDescent="0.25"/>
  <cols>
    <col min="2" max="2" width="24.88671875" bestFit="1" customWidth="1"/>
    <col min="3" max="3" width="22.44140625" customWidth="1"/>
    <col min="4" max="4" width="39.6640625" customWidth="1"/>
    <col min="5" max="5" width="48.33203125" bestFit="1" customWidth="1"/>
    <col min="6" max="8" width="42.5546875" customWidth="1"/>
    <col min="9" max="9" width="24" style="3" bestFit="1" customWidth="1"/>
    <col min="11" max="11" width="16" customWidth="1"/>
    <col min="12" max="12" width="20.44140625" customWidth="1"/>
    <col min="13" max="13" width="34.109375" customWidth="1"/>
    <col min="24" max="24" width="43.88671875" customWidth="1"/>
  </cols>
  <sheetData>
    <row r="1" spans="1:24" ht="13.8" thickBot="1" x14ac:dyDescent="0.3">
      <c r="D1" s="169" t="s">
        <v>421</v>
      </c>
    </row>
    <row r="2" spans="1:24" s="1" customFormat="1" ht="66.599999999999994" thickBot="1" x14ac:dyDescent="0.3">
      <c r="A2" s="1" t="s">
        <v>613</v>
      </c>
      <c r="B2" s="1" t="s">
        <v>614</v>
      </c>
      <c r="C2" s="1" t="s">
        <v>1015</v>
      </c>
      <c r="D2" s="1" t="s">
        <v>1017</v>
      </c>
      <c r="E2" s="702" t="s">
        <v>1161</v>
      </c>
      <c r="F2" s="1" t="s">
        <v>962</v>
      </c>
      <c r="G2" s="169" t="s">
        <v>401</v>
      </c>
      <c r="I2" s="114" t="s">
        <v>521</v>
      </c>
      <c r="K2" s="1" t="s">
        <v>406</v>
      </c>
      <c r="M2" s="1" t="s">
        <v>1020</v>
      </c>
      <c r="N2" t="s">
        <v>1018</v>
      </c>
      <c r="P2" s="1" t="s">
        <v>900</v>
      </c>
      <c r="S2" s="169" t="s">
        <v>757</v>
      </c>
      <c r="T2"/>
      <c r="X2" s="1" t="s">
        <v>1042</v>
      </c>
    </row>
    <row r="3" spans="1:24" x14ac:dyDescent="0.25">
      <c r="B3" s="1" t="s">
        <v>196</v>
      </c>
      <c r="C3" s="1" t="s">
        <v>397</v>
      </c>
      <c r="D3" s="1" t="s">
        <v>398</v>
      </c>
      <c r="E3" s="1" t="s">
        <v>605</v>
      </c>
      <c r="F3" s="1" t="s">
        <v>606</v>
      </c>
      <c r="G3" s="169" t="s">
        <v>401</v>
      </c>
      <c r="H3" s="356" t="s">
        <v>709</v>
      </c>
      <c r="I3" s="114" t="s">
        <v>607</v>
      </c>
      <c r="K3" s="1" t="s">
        <v>397</v>
      </c>
      <c r="L3" s="1"/>
      <c r="S3" s="169" t="s">
        <v>757</v>
      </c>
      <c r="X3" s="242" t="s">
        <v>930</v>
      </c>
    </row>
    <row r="4" spans="1:24" ht="13.8" thickBot="1" x14ac:dyDescent="0.3">
      <c r="B4" t="s">
        <v>197</v>
      </c>
      <c r="C4" s="9" t="s">
        <v>422</v>
      </c>
      <c r="D4" s="157" t="s">
        <v>952</v>
      </c>
      <c r="E4" s="158" t="s">
        <v>953</v>
      </c>
      <c r="F4" s="9" t="s">
        <v>458</v>
      </c>
      <c r="G4" t="s">
        <v>758</v>
      </c>
      <c r="H4" s="627" t="s">
        <v>1085</v>
      </c>
      <c r="I4" s="353" t="s">
        <v>206</v>
      </c>
      <c r="J4" s="9"/>
      <c r="K4" s="9" t="s">
        <v>422</v>
      </c>
      <c r="L4" s="9" t="s">
        <v>203</v>
      </c>
      <c r="M4" t="s">
        <v>952</v>
      </c>
      <c r="N4" t="s">
        <v>503</v>
      </c>
      <c r="P4" t="s">
        <v>202</v>
      </c>
      <c r="S4" t="s">
        <v>759</v>
      </c>
      <c r="X4" s="242" t="s">
        <v>933</v>
      </c>
    </row>
    <row r="5" spans="1:24" ht="13.8" thickBot="1" x14ac:dyDescent="0.3">
      <c r="B5" t="s">
        <v>198</v>
      </c>
      <c r="C5" s="9" t="s">
        <v>308</v>
      </c>
      <c r="D5" s="826" t="s">
        <v>1228</v>
      </c>
      <c r="E5" s="157" t="s">
        <v>954</v>
      </c>
      <c r="F5" s="9" t="s">
        <v>459</v>
      </c>
      <c r="G5" t="s">
        <v>760</v>
      </c>
      <c r="H5" s="354" t="s">
        <v>1086</v>
      </c>
      <c r="I5" s="354" t="s">
        <v>511</v>
      </c>
      <c r="J5" s="9"/>
      <c r="K5" s="9" t="s">
        <v>308</v>
      </c>
      <c r="L5" s="9" t="s">
        <v>203</v>
      </c>
      <c r="M5" t="s">
        <v>977</v>
      </c>
      <c r="N5" t="s">
        <v>503</v>
      </c>
      <c r="P5" t="s">
        <v>203</v>
      </c>
      <c r="S5" t="s">
        <v>761</v>
      </c>
      <c r="X5" s="242" t="s">
        <v>935</v>
      </c>
    </row>
    <row r="6" spans="1:24" x14ac:dyDescent="0.25">
      <c r="B6" t="s">
        <v>199</v>
      </c>
      <c r="C6" t="s">
        <v>203</v>
      </c>
      <c r="D6" s="159" t="s">
        <v>415</v>
      </c>
      <c r="E6" s="158" t="s">
        <v>722</v>
      </c>
      <c r="F6" s="9" t="s">
        <v>460</v>
      </c>
      <c r="G6" t="s">
        <v>762</v>
      </c>
      <c r="H6" s="354" t="s">
        <v>1087</v>
      </c>
      <c r="I6" s="354" t="s">
        <v>205</v>
      </c>
      <c r="J6" s="9"/>
      <c r="K6" t="s">
        <v>203</v>
      </c>
      <c r="L6" s="9" t="s">
        <v>203</v>
      </c>
      <c r="M6" t="s">
        <v>415</v>
      </c>
      <c r="N6" t="s">
        <v>503</v>
      </c>
      <c r="S6" t="s">
        <v>763</v>
      </c>
      <c r="X6" s="242" t="s">
        <v>937</v>
      </c>
    </row>
    <row r="7" spans="1:24" x14ac:dyDescent="0.25">
      <c r="C7" t="s">
        <v>202</v>
      </c>
      <c r="D7" s="187" t="s">
        <v>978</v>
      </c>
      <c r="E7" s="710" t="s">
        <v>1159</v>
      </c>
      <c r="F7" s="9" t="s">
        <v>461</v>
      </c>
      <c r="G7" t="s">
        <v>764</v>
      </c>
      <c r="H7" s="354" t="s">
        <v>1088</v>
      </c>
      <c r="I7" s="354" t="s">
        <v>204</v>
      </c>
      <c r="J7" s="9"/>
      <c r="K7" t="s">
        <v>202</v>
      </c>
      <c r="L7" s="9" t="s">
        <v>202</v>
      </c>
      <c r="M7" t="s">
        <v>413</v>
      </c>
      <c r="N7" t="s">
        <v>503</v>
      </c>
      <c r="S7" t="s">
        <v>765</v>
      </c>
      <c r="X7" s="242" t="s">
        <v>619</v>
      </c>
    </row>
    <row r="8" spans="1:24" ht="13.5" customHeight="1" x14ac:dyDescent="0.25">
      <c r="C8" t="s">
        <v>1012</v>
      </c>
      <c r="D8" s="161" t="s">
        <v>658</v>
      </c>
      <c r="E8" s="158" t="s">
        <v>955</v>
      </c>
      <c r="F8" s="9" t="s">
        <v>462</v>
      </c>
      <c r="G8" s="9" t="s">
        <v>778</v>
      </c>
      <c r="H8" s="354" t="s">
        <v>1089</v>
      </c>
      <c r="I8" s="354" t="s">
        <v>201</v>
      </c>
      <c r="J8" s="9"/>
      <c r="K8" t="s">
        <v>1012</v>
      </c>
      <c r="L8" s="9" t="s">
        <v>202</v>
      </c>
      <c r="M8" t="s">
        <v>978</v>
      </c>
      <c r="N8" t="s">
        <v>1019</v>
      </c>
      <c r="S8" t="s">
        <v>766</v>
      </c>
      <c r="X8" s="242" t="s">
        <v>940</v>
      </c>
    </row>
    <row r="9" spans="1:24" x14ac:dyDescent="0.25">
      <c r="C9" t="s">
        <v>1009</v>
      </c>
      <c r="D9" s="161" t="s">
        <v>659</v>
      </c>
      <c r="E9" s="158" t="s">
        <v>956</v>
      </c>
      <c r="F9" s="9" t="s">
        <v>463</v>
      </c>
      <c r="G9" s="9"/>
      <c r="H9" s="354" t="s">
        <v>1090</v>
      </c>
      <c r="I9" s="354" t="s">
        <v>512</v>
      </c>
      <c r="J9" s="9"/>
      <c r="K9" t="s">
        <v>1009</v>
      </c>
      <c r="L9" s="9" t="s">
        <v>202</v>
      </c>
      <c r="M9" t="s">
        <v>658</v>
      </c>
      <c r="N9" t="s">
        <v>503</v>
      </c>
      <c r="S9" t="s">
        <v>767</v>
      </c>
      <c r="X9" s="242" t="s">
        <v>942</v>
      </c>
    </row>
    <row r="10" spans="1:24" x14ac:dyDescent="0.25">
      <c r="C10" t="s">
        <v>1010</v>
      </c>
      <c r="D10" s="161" t="s">
        <v>660</v>
      </c>
      <c r="E10" s="158" t="s">
        <v>957</v>
      </c>
      <c r="F10" s="9" t="s">
        <v>464</v>
      </c>
      <c r="G10" s="9"/>
      <c r="H10" s="354" t="s">
        <v>1091</v>
      </c>
      <c r="I10" s="353" t="s">
        <v>207</v>
      </c>
      <c r="J10" s="9"/>
      <c r="K10" t="s">
        <v>1010</v>
      </c>
      <c r="L10" s="9" t="s">
        <v>405</v>
      </c>
      <c r="M10" t="s">
        <v>659</v>
      </c>
      <c r="N10" t="s">
        <v>503</v>
      </c>
      <c r="S10" t="s">
        <v>768</v>
      </c>
      <c r="X10" s="242" t="s">
        <v>944</v>
      </c>
    </row>
    <row r="11" spans="1:24" x14ac:dyDescent="0.25">
      <c r="C11" t="s">
        <v>1011</v>
      </c>
      <c r="D11" s="161" t="s">
        <v>661</v>
      </c>
      <c r="E11" s="710" t="s">
        <v>1158</v>
      </c>
      <c r="F11" s="9" t="s">
        <v>465</v>
      </c>
      <c r="G11" s="9"/>
      <c r="H11" s="354" t="s">
        <v>1092</v>
      </c>
      <c r="I11" s="354" t="s">
        <v>208</v>
      </c>
      <c r="J11" s="9"/>
      <c r="K11" t="s">
        <v>1011</v>
      </c>
      <c r="L11" s="9" t="s">
        <v>405</v>
      </c>
      <c r="M11" t="s">
        <v>660</v>
      </c>
      <c r="N11" t="s">
        <v>503</v>
      </c>
      <c r="S11" t="s">
        <v>769</v>
      </c>
      <c r="X11" s="242" t="s">
        <v>679</v>
      </c>
    </row>
    <row r="12" spans="1:24" ht="13.8" thickBot="1" x14ac:dyDescent="0.3">
      <c r="C12" t="s">
        <v>311</v>
      </c>
      <c r="D12" s="162" t="s">
        <v>425</v>
      </c>
      <c r="E12" s="158" t="s">
        <v>958</v>
      </c>
      <c r="F12" s="9" t="s">
        <v>466</v>
      </c>
      <c r="G12" s="9"/>
      <c r="H12" s="354" t="s">
        <v>1093</v>
      </c>
      <c r="I12" s="354" t="s">
        <v>593</v>
      </c>
      <c r="J12" s="9"/>
      <c r="K12" t="s">
        <v>311</v>
      </c>
      <c r="L12" s="9" t="s">
        <v>202</v>
      </c>
      <c r="M12" t="s">
        <v>661</v>
      </c>
      <c r="N12" t="s">
        <v>503</v>
      </c>
      <c r="S12" t="s">
        <v>770</v>
      </c>
      <c r="X12" s="242" t="s">
        <v>681</v>
      </c>
    </row>
    <row r="13" spans="1:24" ht="12.75" customHeight="1" thickBot="1" x14ac:dyDescent="0.3">
      <c r="D13" s="163" t="s">
        <v>906</v>
      </c>
      <c r="E13" s="698" t="s">
        <v>1127</v>
      </c>
      <c r="F13" s="9" t="s">
        <v>467</v>
      </c>
      <c r="G13" s="9"/>
      <c r="H13" s="627" t="s">
        <v>1094</v>
      </c>
      <c r="I13" s="353" t="s">
        <v>592</v>
      </c>
      <c r="M13" t="s">
        <v>404</v>
      </c>
      <c r="N13" t="s">
        <v>503</v>
      </c>
      <c r="S13" t="s">
        <v>399</v>
      </c>
      <c r="X13" s="242" t="s">
        <v>683</v>
      </c>
    </row>
    <row r="14" spans="1:24" ht="13.8" thickBot="1" x14ac:dyDescent="0.3">
      <c r="D14" s="164" t="s">
        <v>414</v>
      </c>
      <c r="E14" s="699" t="s">
        <v>1065</v>
      </c>
      <c r="F14" s="9" t="s">
        <v>468</v>
      </c>
      <c r="G14" s="9"/>
      <c r="H14" s="354"/>
      <c r="I14" s="354" t="s">
        <v>513</v>
      </c>
      <c r="M14" t="s">
        <v>414</v>
      </c>
      <c r="N14" t="s">
        <v>503</v>
      </c>
      <c r="X14" s="242" t="s">
        <v>692</v>
      </c>
    </row>
    <row r="15" spans="1:24" x14ac:dyDescent="0.25">
      <c r="D15" t="s">
        <v>1214</v>
      </c>
      <c r="E15" s="160" t="s">
        <v>312</v>
      </c>
      <c r="H15" s="354"/>
      <c r="I15" s="354" t="s">
        <v>591</v>
      </c>
      <c r="M15" t="s">
        <v>416</v>
      </c>
      <c r="N15" t="s">
        <v>1019</v>
      </c>
      <c r="X15" s="242" t="s">
        <v>694</v>
      </c>
    </row>
    <row r="16" spans="1:24" x14ac:dyDescent="0.25">
      <c r="D16" s="820" t="s">
        <v>1220</v>
      </c>
      <c r="E16" s="188" t="s">
        <v>200</v>
      </c>
      <c r="H16" s="354"/>
      <c r="I16" s="354" t="s">
        <v>775</v>
      </c>
      <c r="M16" t="s">
        <v>959</v>
      </c>
      <c r="N16" t="s">
        <v>1019</v>
      </c>
      <c r="X16" s="242" t="s">
        <v>696</v>
      </c>
    </row>
    <row r="17" spans="3:24" ht="13.8" thickBot="1" x14ac:dyDescent="0.3">
      <c r="D17" s="165" t="s">
        <v>959</v>
      </c>
      <c r="E17" s="188" t="s">
        <v>608</v>
      </c>
      <c r="H17" s="354"/>
      <c r="I17" s="353" t="s">
        <v>776</v>
      </c>
      <c r="M17" t="s">
        <v>402</v>
      </c>
      <c r="N17" t="s">
        <v>1019</v>
      </c>
      <c r="X17" s="242" t="s">
        <v>698</v>
      </c>
    </row>
    <row r="18" spans="3:24" ht="13.8" thickBot="1" x14ac:dyDescent="0.3">
      <c r="D18" s="171" t="s">
        <v>975</v>
      </c>
      <c r="E18" s="700" t="s">
        <v>1043</v>
      </c>
      <c r="H18" s="354"/>
      <c r="I18" s="354" t="s">
        <v>777</v>
      </c>
      <c r="M18" t="s">
        <v>399</v>
      </c>
      <c r="N18" t="s">
        <v>1019</v>
      </c>
      <c r="X18" s="242" t="s">
        <v>528</v>
      </c>
    </row>
    <row r="19" spans="3:24" ht="13.8" thickBot="1" x14ac:dyDescent="0.3">
      <c r="D19" s="166" t="s">
        <v>399</v>
      </c>
      <c r="E19" s="700" t="s">
        <v>1044</v>
      </c>
      <c r="H19" s="354"/>
      <c r="I19" s="354" t="s">
        <v>209</v>
      </c>
      <c r="X19" s="242" t="s">
        <v>530</v>
      </c>
    </row>
    <row r="20" spans="3:24" ht="13.8" thickBot="1" x14ac:dyDescent="0.3">
      <c r="D20" s="166"/>
      <c r="E20" s="700" t="s">
        <v>1045</v>
      </c>
      <c r="H20" s="354"/>
      <c r="I20" s="354" t="s">
        <v>599</v>
      </c>
      <c r="X20" s="242" t="s">
        <v>532</v>
      </c>
    </row>
    <row r="21" spans="3:24" ht="13.8" thickBot="1" x14ac:dyDescent="0.3">
      <c r="E21" s="700" t="s">
        <v>1046</v>
      </c>
      <c r="H21" s="354"/>
      <c r="I21" s="354" t="s">
        <v>600</v>
      </c>
      <c r="X21" s="242" t="s">
        <v>534</v>
      </c>
    </row>
    <row r="22" spans="3:24" ht="13.8" thickBot="1" x14ac:dyDescent="0.3">
      <c r="C22" s="664"/>
      <c r="E22" s="700" t="s">
        <v>1047</v>
      </c>
      <c r="H22" s="354"/>
      <c r="I22" s="354" t="s">
        <v>601</v>
      </c>
      <c r="X22" s="242" t="s">
        <v>536</v>
      </c>
    </row>
    <row r="23" spans="3:24" ht="13.8" thickBot="1" x14ac:dyDescent="0.3">
      <c r="E23" s="700" t="s">
        <v>1048</v>
      </c>
      <c r="I23" s="354" t="s">
        <v>602</v>
      </c>
      <c r="X23" s="242" t="s">
        <v>538</v>
      </c>
    </row>
    <row r="24" spans="3:24" ht="13.8" thickBot="1" x14ac:dyDescent="0.3">
      <c r="E24" s="700" t="s">
        <v>1049</v>
      </c>
      <c r="I24" s="354" t="s">
        <v>604</v>
      </c>
      <c r="X24" s="242" t="s">
        <v>540</v>
      </c>
    </row>
    <row r="25" spans="3:24" ht="13.8" thickBot="1" x14ac:dyDescent="0.3">
      <c r="E25" s="700" t="s">
        <v>1050</v>
      </c>
      <c r="I25" s="354" t="s">
        <v>603</v>
      </c>
      <c r="X25" s="242" t="s">
        <v>542</v>
      </c>
    </row>
    <row r="26" spans="3:24" x14ac:dyDescent="0.25">
      <c r="E26" s="162" t="s">
        <v>721</v>
      </c>
      <c r="I26" s="354" t="s">
        <v>514</v>
      </c>
      <c r="X26" s="242" t="s">
        <v>469</v>
      </c>
    </row>
    <row r="27" spans="3:24" x14ac:dyDescent="0.25">
      <c r="E27" s="162" t="s">
        <v>720</v>
      </c>
      <c r="I27" s="354" t="s">
        <v>515</v>
      </c>
      <c r="X27" s="242" t="s">
        <v>188</v>
      </c>
    </row>
    <row r="28" spans="3:24" x14ac:dyDescent="0.25">
      <c r="E28" s="163" t="s">
        <v>750</v>
      </c>
      <c r="I28" s="354" t="s">
        <v>595</v>
      </c>
      <c r="X28" s="242" t="s">
        <v>332</v>
      </c>
    </row>
    <row r="29" spans="3:24" x14ac:dyDescent="0.25">
      <c r="E29" s="703" t="s">
        <v>414</v>
      </c>
      <c r="I29" s="354" t="s">
        <v>594</v>
      </c>
      <c r="X29" s="242" t="s">
        <v>334</v>
      </c>
    </row>
    <row r="30" spans="3:24" ht="14.4" x14ac:dyDescent="0.25">
      <c r="E30" t="s">
        <v>1216</v>
      </c>
      <c r="F30" s="818" t="s">
        <v>1218</v>
      </c>
      <c r="I30" s="354" t="s">
        <v>598</v>
      </c>
      <c r="X30" s="242" t="s">
        <v>1041</v>
      </c>
    </row>
    <row r="31" spans="3:24" ht="14.4" x14ac:dyDescent="0.25">
      <c r="E31" t="s">
        <v>1217</v>
      </c>
      <c r="F31" s="818" t="s">
        <v>1219</v>
      </c>
      <c r="G31" s="9"/>
      <c r="H31" s="9"/>
      <c r="I31" s="353" t="s">
        <v>597</v>
      </c>
    </row>
    <row r="32" spans="3:24" x14ac:dyDescent="0.25">
      <c r="E32" s="820" t="s">
        <v>1220</v>
      </c>
      <c r="I32" s="354" t="s">
        <v>596</v>
      </c>
    </row>
    <row r="33" spans="5:9" x14ac:dyDescent="0.25">
      <c r="E33" s="165" t="s">
        <v>961</v>
      </c>
      <c r="I33" s="354" t="s">
        <v>516</v>
      </c>
    </row>
    <row r="34" spans="5:9" x14ac:dyDescent="0.25">
      <c r="E34" s="165" t="s">
        <v>609</v>
      </c>
      <c r="I34" s="354" t="s">
        <v>517</v>
      </c>
    </row>
    <row r="35" spans="5:9" x14ac:dyDescent="0.25">
      <c r="E35" s="165" t="s">
        <v>610</v>
      </c>
      <c r="I35" s="354" t="s">
        <v>518</v>
      </c>
    </row>
    <row r="36" spans="5:9" x14ac:dyDescent="0.25">
      <c r="E36" s="165" t="s">
        <v>611</v>
      </c>
      <c r="I36" s="354" t="s">
        <v>519</v>
      </c>
    </row>
    <row r="37" spans="5:9" x14ac:dyDescent="0.25">
      <c r="E37" s="171" t="s">
        <v>403</v>
      </c>
      <c r="I37" s="355" t="s">
        <v>520</v>
      </c>
    </row>
    <row r="38" spans="5:9" x14ac:dyDescent="0.25">
      <c r="E38" s="167" t="s">
        <v>960</v>
      </c>
      <c r="I38" s="354" t="s">
        <v>707</v>
      </c>
    </row>
    <row r="39" spans="5:9" ht="13.8" thickBot="1" x14ac:dyDescent="0.3">
      <c r="E39" s="167" t="s">
        <v>788</v>
      </c>
      <c r="I39" s="354" t="s">
        <v>708</v>
      </c>
    </row>
    <row r="40" spans="5:9" ht="13.8" thickBot="1" x14ac:dyDescent="0.3">
      <c r="E40" s="701" t="s">
        <v>1051</v>
      </c>
      <c r="I40" s="354" t="s">
        <v>710</v>
      </c>
    </row>
    <row r="41" spans="5:9" ht="13.8" thickBot="1" x14ac:dyDescent="0.3">
      <c r="E41" s="701" t="s">
        <v>1052</v>
      </c>
      <c r="I41" s="354" t="s">
        <v>711</v>
      </c>
    </row>
    <row r="42" spans="5:9" ht="13.8" thickBot="1" x14ac:dyDescent="0.3">
      <c r="E42" s="701" t="s">
        <v>1053</v>
      </c>
      <c r="I42" s="354" t="s">
        <v>712</v>
      </c>
    </row>
    <row r="43" spans="5:9" ht="13.8" thickBot="1" x14ac:dyDescent="0.3">
      <c r="E43" s="701" t="s">
        <v>1054</v>
      </c>
      <c r="I43" s="354" t="s">
        <v>713</v>
      </c>
    </row>
    <row r="44" spans="5:9" ht="13.8" thickBot="1" x14ac:dyDescent="0.3">
      <c r="E44" s="701" t="s">
        <v>1079</v>
      </c>
      <c r="I44" s="354" t="s">
        <v>714</v>
      </c>
    </row>
    <row r="45" spans="5:9" x14ac:dyDescent="0.25">
      <c r="E45" s="167" t="s">
        <v>399</v>
      </c>
      <c r="I45" s="354" t="s">
        <v>715</v>
      </c>
    </row>
    <row r="46" spans="5:9" ht="52.8" x14ac:dyDescent="0.25">
      <c r="E46" s="663" t="s">
        <v>1128</v>
      </c>
      <c r="I46" s="354" t="s">
        <v>716</v>
      </c>
    </row>
    <row r="47" spans="5:9" x14ac:dyDescent="0.25">
      <c r="I47" s="354" t="s">
        <v>717</v>
      </c>
    </row>
    <row r="54" spans="9:9" x14ac:dyDescent="0.25">
      <c r="I54" s="168"/>
    </row>
    <row r="55" spans="9:9" x14ac:dyDescent="0.25">
      <c r="I55" s="27"/>
    </row>
    <row r="56" spans="9:9" x14ac:dyDescent="0.25">
      <c r="I56" s="27"/>
    </row>
    <row r="57" spans="9:9" x14ac:dyDescent="0.25">
      <c r="I57" s="27"/>
    </row>
    <row r="58" spans="9:9" ht="39" customHeight="1" x14ac:dyDescent="0.25"/>
  </sheetData>
  <sheetProtection password="CC7C" sheet="1" objects="1" scenarios="1"/>
  <phoneticPr fontId="7" type="noConversion"/>
  <dataValidations count="2">
    <dataValidation type="list" allowBlank="1" showInputMessage="1" showErrorMessage="1" sqref="F3 H3">
      <formula1>Service</formula1>
    </dataValidation>
    <dataValidation type="list" allowBlank="1" showInputMessage="1" showErrorMessage="1" sqref="F19:G19">
      <formula1>$E$3:$E$15</formula1>
    </dataValidation>
  </dataValidations>
  <printOptions headings="1" gridLines="1"/>
  <pageMargins left="0.75" right="0.75" top="1" bottom="1" header="0.5" footer="0.5"/>
  <pageSetup paperSize="9" scale="2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5" sqref="L25"/>
    </sheetView>
  </sheetViews>
  <sheetFormatPr defaultRowHeight="13.2" x14ac:dyDescent="0.25"/>
  <sheetData/>
  <sheetProtection password="CC7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Guide</vt:lpstr>
      <vt:lpstr>Sch3-Input</vt:lpstr>
      <vt:lpstr>Sch3-Sum</vt:lpstr>
      <vt:lpstr>Checks</vt:lpstr>
      <vt:lpstr>Sch4 KPI Input</vt:lpstr>
      <vt:lpstr>Sch9 SenStaff</vt:lpstr>
      <vt:lpstr>Sch9 Staff</vt:lpstr>
      <vt:lpstr>Service Cat</vt:lpstr>
      <vt:lpstr>MetaData -&gt;</vt:lpstr>
      <vt:lpstr>Respite</vt:lpstr>
      <vt:lpstr>Resid.</vt:lpstr>
      <vt:lpstr>PA Hrs</vt:lpstr>
      <vt:lpstr>Home Support Hrs</vt:lpstr>
      <vt:lpstr>Sheet1</vt:lpstr>
      <vt:lpstr>Anti_Social_Hours</vt:lpstr>
      <vt:lpstr>Categories</vt:lpstr>
      <vt:lpstr>categoriesSalaries</vt:lpstr>
      <vt:lpstr>category</vt:lpstr>
      <vt:lpstr>CHA</vt:lpstr>
      <vt:lpstr>Child_Adult_Service</vt:lpstr>
      <vt:lpstr>Detailed_Service_Category</vt:lpstr>
      <vt:lpstr>Disability</vt:lpstr>
      <vt:lpstr>General_Service_Category</vt:lpstr>
      <vt:lpstr>ISA</vt:lpstr>
      <vt:lpstr>KPI_CareGR</vt:lpstr>
      <vt:lpstr>Local_Health_Office</vt:lpstr>
      <vt:lpstr>look_up_disability</vt:lpstr>
      <vt:lpstr>Look_up_KPI</vt:lpstr>
      <vt:lpstr>Pension</vt:lpstr>
      <vt:lpstr>PICGRADE</vt:lpstr>
      <vt:lpstr>posts</vt:lpstr>
      <vt:lpstr>'Sch3-Input'!Print_Area</vt:lpstr>
      <vt:lpstr>'Sch3-Sum'!Print_Area</vt:lpstr>
      <vt:lpstr>Guide!Print_Titles</vt:lpstr>
      <vt:lpstr>'Sch3-Input'!Print_Titles</vt:lpstr>
      <vt:lpstr>'Sch3-Sum'!Print_Titles</vt:lpstr>
      <vt:lpstr>'Sch4 KPI Input'!Print_Titles</vt:lpstr>
      <vt:lpstr>'Sch9 Staff'!Print_Titles</vt:lpstr>
      <vt:lpstr>PS_or_Id</vt:lpstr>
      <vt:lpstr>Region</vt:lpstr>
    </vt:vector>
  </TitlesOfParts>
  <Company>MHB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dc:creator>
  <cp:lastModifiedBy>Evan Kavanagh</cp:lastModifiedBy>
  <cp:lastPrinted>2016-11-02T09:57:09Z</cp:lastPrinted>
  <dcterms:created xsi:type="dcterms:W3CDTF">2007-10-22T13:41:54Z</dcterms:created>
  <dcterms:modified xsi:type="dcterms:W3CDTF">2023-11-28T13:03:09Z</dcterms:modified>
</cp:coreProperties>
</file>