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60" windowWidth="11355" windowHeight="9210" firstSheet="1" activeTab="2"/>
  </bookViews>
  <sheets>
    <sheet name="Instructions" sheetId="4" r:id="rId1"/>
    <sheet name="Validation List" sheetId="31" r:id="rId2"/>
    <sheet name="ExcelTool" sheetId="1" r:id="rId3"/>
    <sheet name="Results" sheetId="2" r:id="rId4"/>
    <sheet name="Results Specified Audit" sheetId="32" r:id="rId5"/>
    <sheet name="Quarter1" sheetId="30" state="hidden" r:id="rId6"/>
    <sheet name="Comparison" sheetId="18" r:id="rId7"/>
    <sheet name="Recommendations" sheetId="3" r:id="rId8"/>
    <sheet name="Sheet1" sheetId="33" r:id="rId9"/>
  </sheets>
  <definedNames>
    <definedName name="_xlnm._FilterDatabase" localSheetId="2" hidden="1">ExcelTool!$B$17:$G$19</definedName>
    <definedName name="Audit" localSheetId="5">Quarter1!$C$7</definedName>
    <definedName name="Audit">#REF!</definedName>
    <definedName name="Audit_Period">'Validation List'!$B$5:$B$16</definedName>
    <definedName name="Month">ExcelTool!$C$14:$IV$14</definedName>
    <definedName name="No._in_Audit">ExcelTool!$C$6</definedName>
    <definedName name="No._of_Questions">ExcelTool!$I$6</definedName>
    <definedName name="No_in_Current_Audit" localSheetId="5">Quarter1!$C$8</definedName>
    <definedName name="No_in_Current_Audit">#REF!</definedName>
    <definedName name="No_in_Specified_Audit">'Results Specified Audit'!$C$8</definedName>
    <definedName name="No_of_Questions_Section_1">ExcelTool!$C$7</definedName>
    <definedName name="No_of_Questions_Section_2">ExcelTool!$I$7</definedName>
    <definedName name="No_of_Questions_Section_3">ExcelTool!$C$8</definedName>
    <definedName name="No_of_Questions_Section_4">ExcelTool!$I$8</definedName>
    <definedName name="No_of_Questions_Section_5">ExcelTool!$C$9</definedName>
    <definedName name="No_of_Questions_Section_6">ExcelTool!$I$9</definedName>
    <definedName name="No_of_Questions_Section_7">ExcelTool!$C$10</definedName>
    <definedName name="_xlnm.Print_Titles" localSheetId="6">Comparison!$1:$6</definedName>
    <definedName name="_xlnm.Print_Titles" localSheetId="5">Quarter1!$1:$8</definedName>
    <definedName name="_xlnm.Print_Titles" localSheetId="3">Results!$1:$6</definedName>
    <definedName name="_xlnm.Print_Titles" localSheetId="4">'Results Specified Audit'!$1:$6</definedName>
    <definedName name="Specified_Audit">'Results Specified Audit'!$C$7</definedName>
    <definedName name="Week">ExcelTool!$N$3</definedName>
  </definedNames>
  <calcPr calcId="125725"/>
</workbook>
</file>

<file path=xl/calcChain.xml><?xml version="1.0" encoding="utf-8"?>
<calcChain xmlns="http://schemas.openxmlformats.org/spreadsheetml/2006/main">
  <c r="AK42" i="18"/>
  <c r="AJ42"/>
  <c r="AH42"/>
  <c r="AG42"/>
  <c r="AE42"/>
  <c r="AD42"/>
  <c r="AB42"/>
  <c r="AA42"/>
  <c r="Y42"/>
  <c r="X42"/>
  <c r="V42"/>
  <c r="U42"/>
  <c r="S42"/>
  <c r="R42"/>
  <c r="P42"/>
  <c r="O42"/>
  <c r="M42"/>
  <c r="L42"/>
  <c r="J42"/>
  <c r="I42"/>
  <c r="G42"/>
  <c r="F42"/>
  <c r="D42"/>
  <c r="C42"/>
  <c r="AK41"/>
  <c r="AJ41"/>
  <c r="AH41"/>
  <c r="AG41"/>
  <c r="AE41"/>
  <c r="AD41"/>
  <c r="AB41"/>
  <c r="AA41"/>
  <c r="Y41"/>
  <c r="X41"/>
  <c r="V41"/>
  <c r="U41"/>
  <c r="S41"/>
  <c r="R41"/>
  <c r="P41"/>
  <c r="O41"/>
  <c r="M41"/>
  <c r="L41"/>
  <c r="J41"/>
  <c r="I41"/>
  <c r="G41"/>
  <c r="F41"/>
  <c r="D41"/>
  <c r="C41"/>
  <c r="AK38"/>
  <c r="AJ38"/>
  <c r="AH38"/>
  <c r="AG38"/>
  <c r="AE38"/>
  <c r="AD38"/>
  <c r="AB38"/>
  <c r="AA38"/>
  <c r="Y38"/>
  <c r="X38"/>
  <c r="V38"/>
  <c r="U38"/>
  <c r="S38"/>
  <c r="R38"/>
  <c r="P38"/>
  <c r="O38"/>
  <c r="M38"/>
  <c r="L38"/>
  <c r="J38"/>
  <c r="I38"/>
  <c r="G38"/>
  <c r="F38"/>
  <c r="D38"/>
  <c r="C38"/>
  <c r="AK37"/>
  <c r="AJ37"/>
  <c r="AH37"/>
  <c r="AG37"/>
  <c r="AE37"/>
  <c r="AD37"/>
  <c r="AB37"/>
  <c r="AA37"/>
  <c r="Y37"/>
  <c r="X37"/>
  <c r="V37"/>
  <c r="U37"/>
  <c r="S37"/>
  <c r="R37"/>
  <c r="P37"/>
  <c r="O37"/>
  <c r="M37"/>
  <c r="L37"/>
  <c r="J37"/>
  <c r="I37"/>
  <c r="G37"/>
  <c r="F37"/>
  <c r="D37"/>
  <c r="C37"/>
  <c r="AK36"/>
  <c r="AJ36"/>
  <c r="AH36"/>
  <c r="AG36"/>
  <c r="AE36"/>
  <c r="AD36"/>
  <c r="AB36"/>
  <c r="AA36"/>
  <c r="Y36"/>
  <c r="X36"/>
  <c r="V36"/>
  <c r="U36"/>
  <c r="S36"/>
  <c r="R36"/>
  <c r="P36"/>
  <c r="O36"/>
  <c r="M36"/>
  <c r="L36"/>
  <c r="J36"/>
  <c r="I36"/>
  <c r="G36"/>
  <c r="F36"/>
  <c r="D36"/>
  <c r="C36"/>
  <c r="AK35"/>
  <c r="AJ35"/>
  <c r="AH35"/>
  <c r="AG35"/>
  <c r="AE35"/>
  <c r="AD35"/>
  <c r="AB35"/>
  <c r="AA35"/>
  <c r="Y35"/>
  <c r="X35"/>
  <c r="V35"/>
  <c r="U35"/>
  <c r="S35"/>
  <c r="R35"/>
  <c r="P35"/>
  <c r="O35"/>
  <c r="M35"/>
  <c r="L35"/>
  <c r="J35"/>
  <c r="I35"/>
  <c r="G35"/>
  <c r="F35"/>
  <c r="D35"/>
  <c r="C35"/>
  <c r="AK34"/>
  <c r="AJ34"/>
  <c r="AH34"/>
  <c r="AG34"/>
  <c r="AE34"/>
  <c r="AD34"/>
  <c r="AB34"/>
  <c r="AA34"/>
  <c r="Y34"/>
  <c r="X34"/>
  <c r="V34"/>
  <c r="U34"/>
  <c r="S34"/>
  <c r="R34"/>
  <c r="P34"/>
  <c r="O34"/>
  <c r="M34"/>
  <c r="L34"/>
  <c r="J34"/>
  <c r="I34"/>
  <c r="G34"/>
  <c r="F34"/>
  <c r="D34"/>
  <c r="C34"/>
  <c r="AK33"/>
  <c r="AJ33"/>
  <c r="AH33"/>
  <c r="AG33"/>
  <c r="AE33"/>
  <c r="AD33"/>
  <c r="AB33"/>
  <c r="AA33"/>
  <c r="Y33"/>
  <c r="X33"/>
  <c r="V33"/>
  <c r="U33"/>
  <c r="S33"/>
  <c r="R33"/>
  <c r="P33"/>
  <c r="O33"/>
  <c r="M33"/>
  <c r="L33"/>
  <c r="J33"/>
  <c r="I33"/>
  <c r="G33"/>
  <c r="F33"/>
  <c r="D33"/>
  <c r="C33"/>
  <c r="AK32"/>
  <c r="AJ32"/>
  <c r="AH32"/>
  <c r="AG32"/>
  <c r="AE32"/>
  <c r="AD32"/>
  <c r="AB32"/>
  <c r="AA32"/>
  <c r="Y32"/>
  <c r="X32"/>
  <c r="V32"/>
  <c r="U32"/>
  <c r="S32"/>
  <c r="R32"/>
  <c r="P32"/>
  <c r="O32"/>
  <c r="M32"/>
  <c r="L32"/>
  <c r="J32"/>
  <c r="I32"/>
  <c r="G32"/>
  <c r="F32"/>
  <c r="D32"/>
  <c r="C32"/>
  <c r="AK31"/>
  <c r="AJ31"/>
  <c r="AH31"/>
  <c r="AG31"/>
  <c r="AE31"/>
  <c r="AD31"/>
  <c r="AB31"/>
  <c r="AA31"/>
  <c r="Y31"/>
  <c r="X31"/>
  <c r="V31"/>
  <c r="U31"/>
  <c r="S31"/>
  <c r="R31"/>
  <c r="P31"/>
  <c r="O31"/>
  <c r="M31"/>
  <c r="L31"/>
  <c r="J31"/>
  <c r="I31"/>
  <c r="G31"/>
  <c r="F31"/>
  <c r="D31"/>
  <c r="C31"/>
  <c r="AK30"/>
  <c r="AJ30"/>
  <c r="AH30"/>
  <c r="AG30"/>
  <c r="AE30"/>
  <c r="AD30"/>
  <c r="AB30"/>
  <c r="AA30"/>
  <c r="Y30"/>
  <c r="X30"/>
  <c r="V30"/>
  <c r="U30"/>
  <c r="S30"/>
  <c r="R30"/>
  <c r="P30"/>
  <c r="O30"/>
  <c r="M30"/>
  <c r="L30"/>
  <c r="J30"/>
  <c r="I30"/>
  <c r="G30"/>
  <c r="F30"/>
  <c r="D30"/>
  <c r="C30"/>
  <c r="AK29"/>
  <c r="AJ29"/>
  <c r="AH29"/>
  <c r="AG29"/>
  <c r="AE29"/>
  <c r="AD29"/>
  <c r="AB29"/>
  <c r="AA29"/>
  <c r="Y29"/>
  <c r="X29"/>
  <c r="V29"/>
  <c r="U29"/>
  <c r="S29"/>
  <c r="R29"/>
  <c r="P29"/>
  <c r="O29"/>
  <c r="M29"/>
  <c r="L29"/>
  <c r="J29"/>
  <c r="I29"/>
  <c r="G29"/>
  <c r="F29"/>
  <c r="D29"/>
  <c r="C29"/>
  <c r="AK28"/>
  <c r="AJ28"/>
  <c r="AH28"/>
  <c r="AG28"/>
  <c r="AE28"/>
  <c r="AD28"/>
  <c r="AB28"/>
  <c r="AA28"/>
  <c r="Y28"/>
  <c r="X28"/>
  <c r="V28"/>
  <c r="U28"/>
  <c r="S28"/>
  <c r="R28"/>
  <c r="P28"/>
  <c r="O28"/>
  <c r="M28"/>
  <c r="L28"/>
  <c r="J28"/>
  <c r="I28"/>
  <c r="G28"/>
  <c r="F28"/>
  <c r="D28"/>
  <c r="C28"/>
  <c r="AK27"/>
  <c r="AJ27"/>
  <c r="AH27"/>
  <c r="AG27"/>
  <c r="AE27"/>
  <c r="AD27"/>
  <c r="AB27"/>
  <c r="AA27"/>
  <c r="Y27"/>
  <c r="X27"/>
  <c r="V27"/>
  <c r="U27"/>
  <c r="S27"/>
  <c r="R27"/>
  <c r="P27"/>
  <c r="O27"/>
  <c r="M27"/>
  <c r="L27"/>
  <c r="J27"/>
  <c r="I27"/>
  <c r="G27"/>
  <c r="F27"/>
  <c r="D27"/>
  <c r="C27"/>
  <c r="AK26"/>
  <c r="AJ26"/>
  <c r="AH26"/>
  <c r="AG26"/>
  <c r="AE26"/>
  <c r="AD26"/>
  <c r="AB26"/>
  <c r="AA26"/>
  <c r="Y26"/>
  <c r="X26"/>
  <c r="V26"/>
  <c r="U26"/>
  <c r="S26"/>
  <c r="R26"/>
  <c r="P26"/>
  <c r="O26"/>
  <c r="M26"/>
  <c r="L26"/>
  <c r="J26"/>
  <c r="I26"/>
  <c r="G26"/>
  <c r="F26"/>
  <c r="D26"/>
  <c r="C26"/>
  <c r="AK25"/>
  <c r="AJ25"/>
  <c r="AH25"/>
  <c r="AG25"/>
  <c r="AE25"/>
  <c r="AD25"/>
  <c r="AB25"/>
  <c r="AA25"/>
  <c r="Y25"/>
  <c r="X25"/>
  <c r="V25"/>
  <c r="U25"/>
  <c r="S25"/>
  <c r="R25"/>
  <c r="P25"/>
  <c r="O25"/>
  <c r="M25"/>
  <c r="L25"/>
  <c r="J25"/>
  <c r="I25"/>
  <c r="G25"/>
  <c r="F25"/>
  <c r="D25"/>
  <c r="C25"/>
  <c r="AK24"/>
  <c r="AJ24"/>
  <c r="AH24"/>
  <c r="AG24"/>
  <c r="AE24"/>
  <c r="AD24"/>
  <c r="AB24"/>
  <c r="AA24"/>
  <c r="Y24"/>
  <c r="X24"/>
  <c r="V24"/>
  <c r="U24"/>
  <c r="S24"/>
  <c r="R24"/>
  <c r="P24"/>
  <c r="O24"/>
  <c r="M24"/>
  <c r="L24"/>
  <c r="J24"/>
  <c r="I24"/>
  <c r="G24"/>
  <c r="F24"/>
  <c r="D24"/>
  <c r="C24"/>
  <c r="AI42" l="1"/>
  <c r="T41"/>
  <c r="H42"/>
  <c r="AF42"/>
  <c r="K33"/>
  <c r="N33"/>
  <c r="Z33"/>
  <c r="AF33"/>
  <c r="T36"/>
  <c r="Z36"/>
  <c r="H31"/>
  <c r="K27"/>
  <c r="AI28"/>
  <c r="W32"/>
  <c r="W33"/>
  <c r="K36"/>
  <c r="AI36"/>
  <c r="K41"/>
  <c r="AC41"/>
  <c r="AG43"/>
  <c r="AI43" s="1"/>
  <c r="K42"/>
  <c r="Q42"/>
  <c r="W42"/>
  <c r="H27"/>
  <c r="T28"/>
  <c r="E41"/>
  <c r="AK43"/>
  <c r="AL42"/>
  <c r="W30"/>
  <c r="T37"/>
  <c r="T38"/>
  <c r="F43"/>
  <c r="H43" s="1"/>
  <c r="P43"/>
  <c r="V43"/>
  <c r="W38"/>
  <c r="N42"/>
  <c r="I43"/>
  <c r="K43" s="1"/>
  <c r="M43"/>
  <c r="AD43"/>
  <c r="AF43" s="1"/>
  <c r="AI41"/>
  <c r="J43"/>
  <c r="U43"/>
  <c r="W43" s="1"/>
  <c r="Y43"/>
  <c r="AE43"/>
  <c r="G43"/>
  <c r="R43"/>
  <c r="T43" s="1"/>
  <c r="W41"/>
  <c r="AH43"/>
  <c r="S43"/>
  <c r="Z42"/>
  <c r="AI29"/>
  <c r="H33"/>
  <c r="AI37"/>
  <c r="E24"/>
  <c r="AC24"/>
  <c r="AG39"/>
  <c r="E25"/>
  <c r="K25"/>
  <c r="AC25"/>
  <c r="AI27"/>
  <c r="Q28"/>
  <c r="AL28"/>
  <c r="H29"/>
  <c r="Z29"/>
  <c r="AF29"/>
  <c r="AI30"/>
  <c r="K31"/>
  <c r="Q31"/>
  <c r="W31"/>
  <c r="AF34"/>
  <c r="AF35"/>
  <c r="H25"/>
  <c r="H32"/>
  <c r="W28"/>
  <c r="Z30"/>
  <c r="AL30"/>
  <c r="K34"/>
  <c r="W34"/>
  <c r="AI34"/>
  <c r="W35"/>
  <c r="AC35"/>
  <c r="AI35"/>
  <c r="H41"/>
  <c r="AF41"/>
  <c r="T42"/>
  <c r="D43"/>
  <c r="AB43"/>
  <c r="AA43"/>
  <c r="AC43" s="1"/>
  <c r="C43"/>
  <c r="E43" s="1"/>
  <c r="N41"/>
  <c r="L43"/>
  <c r="N43" s="1"/>
  <c r="AL41"/>
  <c r="AJ43"/>
  <c r="AL43" s="1"/>
  <c r="Q41"/>
  <c r="Z41"/>
  <c r="X43"/>
  <c r="Z43" s="1"/>
  <c r="E42"/>
  <c r="AC42"/>
  <c r="O43"/>
  <c r="Q43" s="1"/>
  <c r="N26"/>
  <c r="T26"/>
  <c r="AL26"/>
  <c r="K26"/>
  <c r="AF25"/>
  <c r="AL25"/>
  <c r="G39"/>
  <c r="AK39"/>
  <c r="N25"/>
  <c r="W26"/>
  <c r="AC26"/>
  <c r="AI26"/>
  <c r="Q27"/>
  <c r="W27"/>
  <c r="AC27"/>
  <c r="Z28"/>
  <c r="E31"/>
  <c r="Z31"/>
  <c r="AF31"/>
  <c r="N32"/>
  <c r="T32"/>
  <c r="Z32"/>
  <c r="AI33"/>
  <c r="AL35"/>
  <c r="N36"/>
  <c r="K37"/>
  <c r="W37"/>
  <c r="K38"/>
  <c r="Q38"/>
  <c r="V39"/>
  <c r="K28"/>
  <c r="T29"/>
  <c r="H30"/>
  <c r="T30"/>
  <c r="AI31"/>
  <c r="K32"/>
  <c r="AI32"/>
  <c r="E33"/>
  <c r="AL33"/>
  <c r="K35"/>
  <c r="Q36"/>
  <c r="AL36"/>
  <c r="H37"/>
  <c r="Z37"/>
  <c r="AF37"/>
  <c r="AL37"/>
  <c r="AI38"/>
  <c r="R39"/>
  <c r="W25"/>
  <c r="AI25"/>
  <c r="AF26"/>
  <c r="T27"/>
  <c r="AF27"/>
  <c r="AL27"/>
  <c r="K29"/>
  <c r="Q29"/>
  <c r="W29"/>
  <c r="E30"/>
  <c r="K30"/>
  <c r="Q30"/>
  <c r="N31"/>
  <c r="AC33"/>
  <c r="N34"/>
  <c r="T34"/>
  <c r="AL34"/>
  <c r="H35"/>
  <c r="N35"/>
  <c r="W36"/>
  <c r="Z38"/>
  <c r="AL38"/>
  <c r="I39"/>
  <c r="M39"/>
  <c r="AH39"/>
  <c r="H26"/>
  <c r="T31"/>
  <c r="AF36"/>
  <c r="J39"/>
  <c r="Q24"/>
  <c r="T24"/>
  <c r="AD39"/>
  <c r="AI24"/>
  <c r="T25"/>
  <c r="Z25"/>
  <c r="E26"/>
  <c r="E27"/>
  <c r="N27"/>
  <c r="H28"/>
  <c r="N28"/>
  <c r="AC28"/>
  <c r="AC29"/>
  <c r="AL29"/>
  <c r="AF30"/>
  <c r="Q32"/>
  <c r="T33"/>
  <c r="E35"/>
  <c r="H36"/>
  <c r="AC37"/>
  <c r="AF38"/>
  <c r="S39"/>
  <c r="W24"/>
  <c r="AF28"/>
  <c r="H34"/>
  <c r="F39"/>
  <c r="K24"/>
  <c r="P39"/>
  <c r="U39"/>
  <c r="W39" s="1"/>
  <c r="Y39"/>
  <c r="AE39"/>
  <c r="Q25"/>
  <c r="Q26"/>
  <c r="Z26"/>
  <c r="Z27"/>
  <c r="E28"/>
  <c r="E29"/>
  <c r="N29"/>
  <c r="N30"/>
  <c r="AC30"/>
  <c r="AC31"/>
  <c r="AL31"/>
  <c r="AF32"/>
  <c r="AL32"/>
  <c r="Q34"/>
  <c r="Z34"/>
  <c r="T35"/>
  <c r="Z35"/>
  <c r="E37"/>
  <c r="N37"/>
  <c r="H38"/>
  <c r="N38"/>
  <c r="Z24"/>
  <c r="X39"/>
  <c r="H24"/>
  <c r="AF24"/>
  <c r="AL24"/>
  <c r="AJ39"/>
  <c r="D39"/>
  <c r="AB39"/>
  <c r="AA39"/>
  <c r="O39"/>
  <c r="N24"/>
  <c r="L39"/>
  <c r="E32"/>
  <c r="AC32"/>
  <c r="Q33"/>
  <c r="E34"/>
  <c r="AC34"/>
  <c r="Q35"/>
  <c r="E36"/>
  <c r="AC36"/>
  <c r="Q37"/>
  <c r="E38"/>
  <c r="AC38"/>
  <c r="C39"/>
  <c r="AJ18"/>
  <c r="AK18"/>
  <c r="AJ19"/>
  <c r="AK19"/>
  <c r="AJ20"/>
  <c r="AK20"/>
  <c r="AJ21"/>
  <c r="AK21"/>
  <c r="AK17"/>
  <c r="AJ17"/>
  <c r="AG18"/>
  <c r="AH18"/>
  <c r="AG19"/>
  <c r="AH19"/>
  <c r="AG20"/>
  <c r="AH20"/>
  <c r="AG21"/>
  <c r="AH21"/>
  <c r="AH17"/>
  <c r="AG17"/>
  <c r="AD18"/>
  <c r="AE18"/>
  <c r="AD19"/>
  <c r="AE19"/>
  <c r="AD20"/>
  <c r="AE20"/>
  <c r="AD21"/>
  <c r="AE21"/>
  <c r="AE17"/>
  <c r="AD17"/>
  <c r="AA18"/>
  <c r="AB18"/>
  <c r="AA19"/>
  <c r="AB19"/>
  <c r="AA20"/>
  <c r="AB20"/>
  <c r="AA21"/>
  <c r="AB21"/>
  <c r="AB17"/>
  <c r="AA17"/>
  <c r="X18"/>
  <c r="Y18"/>
  <c r="X19"/>
  <c r="Y19"/>
  <c r="X20"/>
  <c r="Y20"/>
  <c r="X21"/>
  <c r="Y21"/>
  <c r="Y17"/>
  <c r="X17"/>
  <c r="U18"/>
  <c r="V18"/>
  <c r="U19"/>
  <c r="V19"/>
  <c r="U20"/>
  <c r="V20"/>
  <c r="U21"/>
  <c r="V21"/>
  <c r="V17"/>
  <c r="U17"/>
  <c r="AL39" l="1"/>
  <c r="H39"/>
  <c r="E39"/>
  <c r="N39"/>
  <c r="Q39"/>
  <c r="Z39"/>
  <c r="AI39"/>
  <c r="AC39"/>
  <c r="AF39"/>
  <c r="T39"/>
  <c r="K39"/>
  <c r="AL18"/>
  <c r="AC18"/>
  <c r="AL17"/>
  <c r="AL21"/>
  <c r="AH22"/>
  <c r="AH44" s="1"/>
  <c r="V22"/>
  <c r="V44" s="1"/>
  <c r="X22"/>
  <c r="X44" s="1"/>
  <c r="AA22"/>
  <c r="AA44" s="1"/>
  <c r="AK22"/>
  <c r="AK44" s="1"/>
  <c r="U22"/>
  <c r="U44" s="1"/>
  <c r="AB22"/>
  <c r="AB44" s="1"/>
  <c r="AG22"/>
  <c r="AG44" s="1"/>
  <c r="Y22"/>
  <c r="Y44" s="1"/>
  <c r="AE22"/>
  <c r="AE44" s="1"/>
  <c r="AD22"/>
  <c r="AD44" s="1"/>
  <c r="AI18"/>
  <c r="AC21"/>
  <c r="AC19"/>
  <c r="AF21"/>
  <c r="AF19"/>
  <c r="AI17"/>
  <c r="AI21"/>
  <c r="AJ22"/>
  <c r="AJ44" s="1"/>
  <c r="Z19"/>
  <c r="AC20"/>
  <c r="AI19"/>
  <c r="AL20"/>
  <c r="AF17"/>
  <c r="AF20"/>
  <c r="AF18"/>
  <c r="Z17"/>
  <c r="Z21"/>
  <c r="W17"/>
  <c r="Z20"/>
  <c r="Z18"/>
  <c r="AI20"/>
  <c r="AL19"/>
  <c r="AC17"/>
  <c r="W18"/>
  <c r="W21"/>
  <c r="W19"/>
  <c r="W20"/>
  <c r="R18"/>
  <c r="S18"/>
  <c r="R19"/>
  <c r="S19"/>
  <c r="R20"/>
  <c r="S20"/>
  <c r="R21"/>
  <c r="S21"/>
  <c r="S17"/>
  <c r="R17"/>
  <c r="O18"/>
  <c r="P18"/>
  <c r="O19"/>
  <c r="P19"/>
  <c r="O20"/>
  <c r="P20"/>
  <c r="O21"/>
  <c r="P21"/>
  <c r="P17"/>
  <c r="O17"/>
  <c r="L18"/>
  <c r="M18"/>
  <c r="L19"/>
  <c r="M19"/>
  <c r="L20"/>
  <c r="M20"/>
  <c r="L21"/>
  <c r="M21"/>
  <c r="M17"/>
  <c r="L17"/>
  <c r="I18"/>
  <c r="J18"/>
  <c r="I19"/>
  <c r="J19"/>
  <c r="I20"/>
  <c r="J20"/>
  <c r="I21"/>
  <c r="J21"/>
  <c r="J17"/>
  <c r="I17"/>
  <c r="F18"/>
  <c r="G18"/>
  <c r="F19"/>
  <c r="G19"/>
  <c r="F20"/>
  <c r="G20"/>
  <c r="F21"/>
  <c r="G21"/>
  <c r="G17"/>
  <c r="F17"/>
  <c r="C18"/>
  <c r="D18"/>
  <c r="C19"/>
  <c r="D19"/>
  <c r="C20"/>
  <c r="D20"/>
  <c r="C21"/>
  <c r="D21"/>
  <c r="D17"/>
  <c r="C17"/>
  <c r="AC22" l="1"/>
  <c r="AC44"/>
  <c r="AL22"/>
  <c r="AL44"/>
  <c r="AI22"/>
  <c r="AI44"/>
  <c r="Z22"/>
  <c r="Z44"/>
  <c r="AF22"/>
  <c r="AF44"/>
  <c r="W22"/>
  <c r="W44"/>
  <c r="C22"/>
  <c r="F22"/>
  <c r="I22"/>
  <c r="L22"/>
  <c r="L44" s="1"/>
  <c r="O22"/>
  <c r="O44" s="1"/>
  <c r="T17"/>
  <c r="R22"/>
  <c r="R44" s="1"/>
  <c r="G22"/>
  <c r="G44" s="1"/>
  <c r="J22"/>
  <c r="J44" s="1"/>
  <c r="M22"/>
  <c r="M44" s="1"/>
  <c r="P22"/>
  <c r="P44" s="1"/>
  <c r="S22"/>
  <c r="S44" s="1"/>
  <c r="D22"/>
  <c r="D44" s="1"/>
  <c r="T20"/>
  <c r="Q21"/>
  <c r="T21"/>
  <c r="T19"/>
  <c r="T18"/>
  <c r="K21"/>
  <c r="E20"/>
  <c r="N20"/>
  <c r="N18"/>
  <c r="Q19"/>
  <c r="K20"/>
  <c r="Q17"/>
  <c r="Q20"/>
  <c r="E21"/>
  <c r="N17"/>
  <c r="N21"/>
  <c r="Q18"/>
  <c r="N19"/>
  <c r="K17"/>
  <c r="H20"/>
  <c r="H18"/>
  <c r="K19"/>
  <c r="E19"/>
  <c r="H21"/>
  <c r="K18"/>
  <c r="H17"/>
  <c r="E18"/>
  <c r="H19"/>
  <c r="E17"/>
  <c r="C44" l="1"/>
  <c r="E44" s="1"/>
  <c r="E22"/>
  <c r="I44"/>
  <c r="K22"/>
  <c r="F44"/>
  <c r="H44" s="1"/>
  <c r="H22"/>
  <c r="N22"/>
  <c r="N44"/>
  <c r="T22"/>
  <c r="T44"/>
  <c r="K44"/>
  <c r="Q22"/>
  <c r="Q44"/>
  <c r="J17" i="33"/>
  <c r="B35" i="18"/>
  <c r="B36"/>
  <c r="B37"/>
  <c r="B38"/>
  <c r="A35"/>
  <c r="A36"/>
  <c r="A37"/>
  <c r="A38"/>
  <c r="C42" i="32" l="1"/>
  <c r="D42"/>
  <c r="E42"/>
  <c r="E41"/>
  <c r="D41"/>
  <c r="C41"/>
  <c r="C25"/>
  <c r="D25"/>
  <c r="E25"/>
  <c r="C26"/>
  <c r="D26"/>
  <c r="E26"/>
  <c r="C27"/>
  <c r="D27"/>
  <c r="E27"/>
  <c r="C28"/>
  <c r="D28"/>
  <c r="E28"/>
  <c r="C29"/>
  <c r="D29"/>
  <c r="E29"/>
  <c r="C30"/>
  <c r="D30"/>
  <c r="E30"/>
  <c r="C31"/>
  <c r="D31"/>
  <c r="E31"/>
  <c r="C32"/>
  <c r="D32"/>
  <c r="E32"/>
  <c r="C33"/>
  <c r="D33"/>
  <c r="E33"/>
  <c r="C34"/>
  <c r="D34"/>
  <c r="E34"/>
  <c r="C35"/>
  <c r="D35"/>
  <c r="E35"/>
  <c r="C36"/>
  <c r="D36"/>
  <c r="E36"/>
  <c r="C37"/>
  <c r="D37"/>
  <c r="E37"/>
  <c r="C38"/>
  <c r="D38"/>
  <c r="E38"/>
  <c r="E24"/>
  <c r="D24"/>
  <c r="C24"/>
  <c r="C18"/>
  <c r="D18"/>
  <c r="E18"/>
  <c r="C19"/>
  <c r="D19"/>
  <c r="E19"/>
  <c r="C20"/>
  <c r="D20"/>
  <c r="E20"/>
  <c r="C21"/>
  <c r="D21"/>
  <c r="E21"/>
  <c r="E17"/>
  <c r="D17"/>
  <c r="C17"/>
  <c r="C8"/>
  <c r="B42"/>
  <c r="A42"/>
  <c r="B41"/>
  <c r="A41"/>
  <c r="B40"/>
  <c r="B38"/>
  <c r="A38"/>
  <c r="B37"/>
  <c r="A37"/>
  <c r="B36"/>
  <c r="A36"/>
  <c r="B35"/>
  <c r="A35"/>
  <c r="B34"/>
  <c r="A34"/>
  <c r="B33"/>
  <c r="A33"/>
  <c r="B32"/>
  <c r="A32"/>
  <c r="B31"/>
  <c r="A31"/>
  <c r="B30"/>
  <c r="A30"/>
  <c r="B29"/>
  <c r="A29"/>
  <c r="B28"/>
  <c r="A28"/>
  <c r="B27"/>
  <c r="A27"/>
  <c r="B26"/>
  <c r="A26"/>
  <c r="B25"/>
  <c r="A25"/>
  <c r="B24"/>
  <c r="A24"/>
  <c r="B23"/>
  <c r="B21"/>
  <c r="A21"/>
  <c r="B20"/>
  <c r="A20"/>
  <c r="B19"/>
  <c r="A19"/>
  <c r="B18"/>
  <c r="A18"/>
  <c r="B17"/>
  <c r="A17"/>
  <c r="B16"/>
  <c r="F6"/>
  <c r="D6"/>
  <c r="B6"/>
  <c r="C5"/>
  <c r="B5"/>
  <c r="C4"/>
  <c r="B4"/>
  <c r="C3"/>
  <c r="B3"/>
  <c r="C2"/>
  <c r="B2"/>
  <c r="B1"/>
  <c r="F19" l="1"/>
  <c r="F37"/>
  <c r="F33"/>
  <c r="F29"/>
  <c r="F25"/>
  <c r="F20"/>
  <c r="C43"/>
  <c r="F36"/>
  <c r="F32"/>
  <c r="F28"/>
  <c r="E43"/>
  <c r="F24"/>
  <c r="F34"/>
  <c r="F26"/>
  <c r="F42"/>
  <c r="D22"/>
  <c r="F18"/>
  <c r="F38"/>
  <c r="F30"/>
  <c r="F21"/>
  <c r="F35"/>
  <c r="F31"/>
  <c r="F27"/>
  <c r="F41"/>
  <c r="D43"/>
  <c r="D39"/>
  <c r="E39"/>
  <c r="F17"/>
  <c r="E22"/>
  <c r="C22"/>
  <c r="C39"/>
  <c r="F39" s="1"/>
  <c r="C35" i="2"/>
  <c r="D35"/>
  <c r="E35"/>
  <c r="C36"/>
  <c r="D36"/>
  <c r="E36"/>
  <c r="C37"/>
  <c r="D37"/>
  <c r="E37"/>
  <c r="C38"/>
  <c r="D38"/>
  <c r="E38"/>
  <c r="B35"/>
  <c r="B36"/>
  <c r="B37"/>
  <c r="B38"/>
  <c r="A35"/>
  <c r="A36"/>
  <c r="A37"/>
  <c r="A38"/>
  <c r="C44" i="32" l="1"/>
  <c r="E44"/>
  <c r="D44"/>
  <c r="F43"/>
  <c r="F22"/>
  <c r="C6" i="1"/>
  <c r="B47" i="30"/>
  <c r="B48"/>
  <c r="B49"/>
  <c r="B50"/>
  <c r="B51"/>
  <c r="B52"/>
  <c r="B53"/>
  <c r="B54"/>
  <c r="A47"/>
  <c r="A48"/>
  <c r="A49"/>
  <c r="A50"/>
  <c r="A51"/>
  <c r="A52"/>
  <c r="A53"/>
  <c r="A54"/>
  <c r="A46"/>
  <c r="A45"/>
  <c r="A42"/>
  <c r="A41"/>
  <c r="A38"/>
  <c r="A37"/>
  <c r="A34"/>
  <c r="B34"/>
  <c r="B26"/>
  <c r="B27"/>
  <c r="B28"/>
  <c r="B29"/>
  <c r="B30"/>
  <c r="B31"/>
  <c r="B32"/>
  <c r="B33"/>
  <c r="A27"/>
  <c r="A28"/>
  <c r="A29"/>
  <c r="A30"/>
  <c r="A31"/>
  <c r="A32"/>
  <c r="A33"/>
  <c r="A25"/>
  <c r="A26"/>
  <c r="A42" i="18"/>
  <c r="A41"/>
  <c r="B25"/>
  <c r="B26"/>
  <c r="B27"/>
  <c r="B28"/>
  <c r="B29"/>
  <c r="B30"/>
  <c r="B31"/>
  <c r="B32"/>
  <c r="B33"/>
  <c r="B34"/>
  <c r="A26"/>
  <c r="A27"/>
  <c r="A28"/>
  <c r="A29"/>
  <c r="A30"/>
  <c r="A31"/>
  <c r="A32"/>
  <c r="A33"/>
  <c r="A34"/>
  <c r="A42" i="2"/>
  <c r="A41"/>
  <c r="C25"/>
  <c r="D25"/>
  <c r="E25"/>
  <c r="C26"/>
  <c r="D26"/>
  <c r="E26"/>
  <c r="C27"/>
  <c r="D27"/>
  <c r="E27"/>
  <c r="C28"/>
  <c r="D28"/>
  <c r="E28"/>
  <c r="C29"/>
  <c r="D29"/>
  <c r="E29"/>
  <c r="C30"/>
  <c r="D30"/>
  <c r="E30"/>
  <c r="C31"/>
  <c r="D31"/>
  <c r="E31"/>
  <c r="C32"/>
  <c r="D32"/>
  <c r="E32"/>
  <c r="C33"/>
  <c r="D33"/>
  <c r="E33"/>
  <c r="C34"/>
  <c r="D34"/>
  <c r="E34"/>
  <c r="B25"/>
  <c r="B26"/>
  <c r="B27"/>
  <c r="B28"/>
  <c r="B29"/>
  <c r="B30"/>
  <c r="B31"/>
  <c r="B32"/>
  <c r="B33"/>
  <c r="B34"/>
  <c r="A26"/>
  <c r="A27"/>
  <c r="A28"/>
  <c r="A29"/>
  <c r="A30"/>
  <c r="A31"/>
  <c r="A32"/>
  <c r="A33"/>
  <c r="A34"/>
  <c r="B46" i="30"/>
  <c r="B45"/>
  <c r="B44"/>
  <c r="B42"/>
  <c r="B41"/>
  <c r="B40"/>
  <c r="B38"/>
  <c r="B37"/>
  <c r="B36"/>
  <c r="B25"/>
  <c r="B24"/>
  <c r="A24"/>
  <c r="B23"/>
  <c r="B21"/>
  <c r="A21"/>
  <c r="B20"/>
  <c r="A20"/>
  <c r="B19"/>
  <c r="A19"/>
  <c r="B18"/>
  <c r="A18"/>
  <c r="B17"/>
  <c r="A17"/>
  <c r="B16"/>
  <c r="F6"/>
  <c r="D6"/>
  <c r="B6"/>
  <c r="C5"/>
  <c r="B5"/>
  <c r="C4"/>
  <c r="B4"/>
  <c r="C3"/>
  <c r="B3"/>
  <c r="C2"/>
  <c r="B2"/>
  <c r="B1"/>
  <c r="D15" i="1"/>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F44" i="32" l="1"/>
  <c r="C52" s="1"/>
  <c r="F36" i="2"/>
  <c r="C6" i="30"/>
  <c r="C6" i="32"/>
  <c r="C51"/>
  <c r="C49"/>
  <c r="F37" i="2"/>
  <c r="F35"/>
  <c r="F38"/>
  <c r="C50" i="32"/>
  <c r="F32" i="2"/>
  <c r="F28"/>
  <c r="F31"/>
  <c r="F27"/>
  <c r="F34"/>
  <c r="F30"/>
  <c r="F26"/>
  <c r="F33"/>
  <c r="F29"/>
  <c r="F25"/>
  <c r="B42" i="18" l="1"/>
  <c r="B41"/>
  <c r="B40"/>
  <c r="A25"/>
  <c r="B24"/>
  <c r="A24"/>
  <c r="B23"/>
  <c r="B21"/>
  <c r="A21"/>
  <c r="B20"/>
  <c r="A20"/>
  <c r="B19"/>
  <c r="A19"/>
  <c r="B18"/>
  <c r="A18"/>
  <c r="B17"/>
  <c r="A17"/>
  <c r="B16"/>
  <c r="N6"/>
  <c r="H6"/>
  <c r="E6"/>
  <c r="B6"/>
  <c r="E5"/>
  <c r="B5"/>
  <c r="E4"/>
  <c r="B4"/>
  <c r="E3"/>
  <c r="B3"/>
  <c r="E2"/>
  <c r="B2"/>
  <c r="B1"/>
  <c r="C21" i="2"/>
  <c r="D21"/>
  <c r="E21"/>
  <c r="C24"/>
  <c r="C39" s="1"/>
  <c r="D24"/>
  <c r="D39" s="1"/>
  <c r="E24"/>
  <c r="E39" s="1"/>
  <c r="C41"/>
  <c r="D41"/>
  <c r="E41"/>
  <c r="C42"/>
  <c r="D42"/>
  <c r="E42"/>
  <c r="A25"/>
  <c r="A24"/>
  <c r="B40"/>
  <c r="B41"/>
  <c r="B42"/>
  <c r="B17"/>
  <c r="B18"/>
  <c r="B19"/>
  <c r="B20"/>
  <c r="B21"/>
  <c r="B23"/>
  <c r="B24"/>
  <c r="B16"/>
  <c r="C18"/>
  <c r="D18"/>
  <c r="E18"/>
  <c r="C19"/>
  <c r="D19"/>
  <c r="E19"/>
  <c r="C20"/>
  <c r="D20"/>
  <c r="E20"/>
  <c r="E17"/>
  <c r="D17"/>
  <c r="C17"/>
  <c r="A20"/>
  <c r="A21"/>
  <c r="F6" i="3"/>
  <c r="B6"/>
  <c r="B5"/>
  <c r="B3" i="2"/>
  <c r="B4"/>
  <c r="B5"/>
  <c r="B6"/>
  <c r="B2"/>
  <c r="D6"/>
  <c r="I6" i="3"/>
  <c r="C6"/>
  <c r="C5"/>
  <c r="C3"/>
  <c r="C4"/>
  <c r="C2"/>
  <c r="F6" i="2"/>
  <c r="C6"/>
  <c r="C5"/>
  <c r="C4"/>
  <c r="C3"/>
  <c r="C2"/>
  <c r="B3" i="3"/>
  <c r="B4"/>
  <c r="B2"/>
  <c r="A17" i="2"/>
  <c r="A18"/>
  <c r="A19"/>
  <c r="B1" i="3"/>
  <c r="B1" i="2"/>
  <c r="D43" l="1"/>
  <c r="C43"/>
  <c r="E43"/>
  <c r="C22"/>
  <c r="D22"/>
  <c r="D44" s="1"/>
  <c r="E22"/>
  <c r="F41"/>
  <c r="F24"/>
  <c r="F21"/>
  <c r="F42"/>
  <c r="F20"/>
  <c r="F18"/>
  <c r="F17"/>
  <c r="F19"/>
  <c r="E44" l="1"/>
  <c r="C44"/>
  <c r="F39"/>
  <c r="C50" s="1"/>
  <c r="F43"/>
  <c r="C51" s="1"/>
  <c r="F22"/>
  <c r="C49" s="1"/>
  <c r="F44" l="1"/>
  <c r="C52" s="1"/>
  <c r="D42" i="30"/>
  <c r="E42"/>
  <c r="D41"/>
  <c r="E41"/>
  <c r="C15" i="1"/>
  <c r="E51" i="30" s="1"/>
  <c r="E43" l="1"/>
  <c r="D43"/>
  <c r="C27"/>
  <c r="C28"/>
  <c r="C30"/>
  <c r="C34"/>
  <c r="C53"/>
  <c r="E37"/>
  <c r="C46"/>
  <c r="E17"/>
  <c r="D17"/>
  <c r="C20"/>
  <c r="D45"/>
  <c r="D19"/>
  <c r="D47"/>
  <c r="D34"/>
  <c r="D30"/>
  <c r="D53"/>
  <c r="E34"/>
  <c r="C45"/>
  <c r="C26"/>
  <c r="C47"/>
  <c r="D25"/>
  <c r="C19"/>
  <c r="C48"/>
  <c r="D24"/>
  <c r="E49"/>
  <c r="D52"/>
  <c r="E46"/>
  <c r="D32"/>
  <c r="E26"/>
  <c r="C42"/>
  <c r="C18"/>
  <c r="D37"/>
  <c r="C38"/>
  <c r="E45"/>
  <c r="C54"/>
  <c r="C25"/>
  <c r="C29"/>
  <c r="D51"/>
  <c r="D49"/>
  <c r="E28"/>
  <c r="D48"/>
  <c r="E31"/>
  <c r="E53"/>
  <c r="D29"/>
  <c r="C52"/>
  <c r="C50"/>
  <c r="C17"/>
  <c r="C32"/>
  <c r="C33"/>
  <c r="C21"/>
  <c r="E24"/>
  <c r="E33"/>
  <c r="E50"/>
  <c r="E21"/>
  <c r="D50"/>
  <c r="E27"/>
  <c r="E29"/>
  <c r="C49"/>
  <c r="C31"/>
  <c r="C8"/>
  <c r="D20"/>
  <c r="E30"/>
  <c r="D54"/>
  <c r="D38"/>
  <c r="E25"/>
  <c r="E19"/>
  <c r="E47"/>
  <c r="D27"/>
  <c r="D33"/>
  <c r="E20"/>
  <c r="D46"/>
  <c r="C51"/>
  <c r="C24"/>
  <c r="C37"/>
  <c r="C41"/>
  <c r="E32"/>
  <c r="E18"/>
  <c r="E38"/>
  <c r="D26"/>
  <c r="E52"/>
  <c r="D31"/>
  <c r="D28"/>
  <c r="E54"/>
  <c r="D21"/>
  <c r="D18"/>
  <c r="E48"/>
  <c r="C55" l="1"/>
  <c r="D39"/>
  <c r="E39"/>
  <c r="D55"/>
  <c r="D35"/>
  <c r="E35"/>
  <c r="F52"/>
  <c r="C22"/>
  <c r="E22"/>
  <c r="F38"/>
  <c r="D22"/>
  <c r="E55"/>
  <c r="F31"/>
  <c r="F32"/>
  <c r="F26"/>
  <c r="F25"/>
  <c r="F21"/>
  <c r="F54"/>
  <c r="F34"/>
  <c r="F42"/>
  <c r="F53"/>
  <c r="F18"/>
  <c r="F41"/>
  <c r="C43"/>
  <c r="F43" s="1"/>
  <c r="F46"/>
  <c r="F33"/>
  <c r="F27"/>
  <c r="F45"/>
  <c r="F50"/>
  <c r="F47"/>
  <c r="F28"/>
  <c r="F20"/>
  <c r="F19"/>
  <c r="C35"/>
  <c r="F24"/>
  <c r="F37"/>
  <c r="C39"/>
  <c r="F51"/>
  <c r="F49"/>
  <c r="F29"/>
  <c r="F17"/>
  <c r="F30"/>
  <c r="F48"/>
  <c r="F39" l="1"/>
  <c r="C62" s="1"/>
  <c r="F55"/>
  <c r="F22"/>
  <c r="D56"/>
  <c r="E56"/>
  <c r="C63"/>
  <c r="F35"/>
  <c r="C56"/>
  <c r="C60" l="1"/>
  <c r="C64"/>
  <c r="F56"/>
  <c r="C61"/>
  <c r="C65" l="1"/>
</calcChain>
</file>

<file path=xl/comments1.xml><?xml version="1.0" encoding="utf-8"?>
<comments xmlns="http://schemas.openxmlformats.org/spreadsheetml/2006/main">
  <authors>
    <author>Admin</author>
  </authors>
  <commentList>
    <comment ref="A3" authorId="0">
      <text>
        <r>
          <rPr>
            <b/>
            <sz val="9"/>
            <color indexed="81"/>
            <rFont val="Tahoma"/>
            <family val="2"/>
          </rPr>
          <t>Admin:</t>
        </r>
        <r>
          <rPr>
            <sz val="9"/>
            <color indexed="81"/>
            <rFont val="Tahoma"/>
            <family val="2"/>
          </rPr>
          <t xml:space="preserve">
im not sure what this is?</t>
        </r>
      </text>
    </comment>
    <comment ref="A9" authorId="0">
      <text>
        <r>
          <rPr>
            <b/>
            <sz val="9"/>
            <color indexed="81"/>
            <rFont val="Tahoma"/>
            <family val="2"/>
          </rPr>
          <t>Admin:</t>
        </r>
        <r>
          <rPr>
            <sz val="9"/>
            <color indexed="81"/>
            <rFont val="Tahoma"/>
            <family val="2"/>
          </rPr>
          <t xml:space="preserve">
also fill in the total number of charts audited</t>
        </r>
      </text>
    </comment>
    <comment ref="A11" authorId="0">
      <text>
        <r>
          <rPr>
            <b/>
            <sz val="9"/>
            <color indexed="81"/>
            <rFont val="Tahoma"/>
            <family val="2"/>
          </rPr>
          <t>Admin:</t>
        </r>
        <r>
          <rPr>
            <sz val="9"/>
            <color indexed="81"/>
            <rFont val="Tahoma"/>
            <family val="2"/>
          </rPr>
          <t xml:space="preserve">
I think we decided that this would be fixed at 18?</t>
        </r>
      </text>
    </comment>
    <comment ref="A16" authorId="0">
      <text>
        <r>
          <rPr>
            <b/>
            <sz val="9"/>
            <color indexed="81"/>
            <rFont val="Tahoma"/>
            <family val="2"/>
          </rPr>
          <t>Admin:</t>
        </r>
        <r>
          <rPr>
            <sz val="9"/>
            <color indexed="81"/>
            <rFont val="Tahoma"/>
            <family val="2"/>
          </rPr>
          <t xml:space="preserve">
audit name?</t>
        </r>
      </text>
    </comment>
  </commentList>
</comments>
</file>

<file path=xl/sharedStrings.xml><?xml version="1.0" encoding="utf-8"?>
<sst xmlns="http://schemas.openxmlformats.org/spreadsheetml/2006/main" count="193" uniqueCount="102">
  <si>
    <t>Auditor</t>
  </si>
  <si>
    <t>Date of Audit</t>
  </si>
  <si>
    <t>No. in Audit</t>
  </si>
  <si>
    <t>Yes</t>
  </si>
  <si>
    <t>Compliance</t>
  </si>
  <si>
    <t>Auditor(s)</t>
  </si>
  <si>
    <t>No</t>
  </si>
  <si>
    <t>N/A</t>
  </si>
  <si>
    <t>Audit No</t>
  </si>
  <si>
    <t xml:space="preserve">Recommendations arising from the audit: </t>
  </si>
  <si>
    <t>Responsibilty</t>
  </si>
  <si>
    <t>Date for Completion</t>
  </si>
  <si>
    <t>No. of Questions</t>
  </si>
  <si>
    <t>Standards</t>
  </si>
  <si>
    <t>In the audit tool tab fill in the following in the space provided:</t>
  </si>
  <si>
    <t>• Audit name</t>
  </si>
  <si>
    <t>• Hospital Name</t>
  </si>
  <si>
    <t>• Ward Name</t>
  </si>
  <si>
    <t>• Name of Auditor</t>
  </si>
  <si>
    <t>• Date of Audit</t>
  </si>
  <si>
    <t>Also fill in the number of questions in the blue box</t>
  </si>
  <si>
    <t>For each question/ standards fill in the answer yes, no, na. These are available on a drop down box</t>
  </si>
  <si>
    <t>The audit name, hospital name, ward name, name of auditor, date of audit and No in audit will automatically appear on the Results tab (page) and the Recommendations tab(page)</t>
  </si>
  <si>
    <t>The results page will automatically calculate the % compliance for each standard/ question and the overall compliance. This page is protect so changes can not be made to it.</t>
  </si>
  <si>
    <t>Also fill in the number in the audit in the yellow box. If you audit 10 charts type in 10, if you audit 20 charts fill in 20 etc in the yellow box</t>
  </si>
  <si>
    <t>Type in the number of questions you require and then delete the rows you do not require on the Excel tool tab</t>
  </si>
  <si>
    <t xml:space="preserve">The rows you have deleted will appear as #REF on the results page. To delete these rows you will have to unprotect the sheet. In the top tool bar click on review and then unprotect sheet. </t>
  </si>
  <si>
    <t>Delete the rows you don't need, remember to leave the final row "Overall compliance" and then protect the sheet again. Click review in the top tool bar and Protect Sheet</t>
  </si>
  <si>
    <t>Ward/ Area</t>
  </si>
  <si>
    <t>Hospital</t>
  </si>
  <si>
    <t>Section Totals and Compliance</t>
  </si>
  <si>
    <t>No of Questions Section 1</t>
  </si>
  <si>
    <t>No of Questions Section 3</t>
  </si>
  <si>
    <t>No of Questions Section 5</t>
  </si>
  <si>
    <t>No of Questions Section 2</t>
  </si>
  <si>
    <t>No of Questions Section 4</t>
  </si>
  <si>
    <t>No of Questions Section 6</t>
  </si>
  <si>
    <t>Overall Compliance</t>
  </si>
  <si>
    <t>Section 1</t>
  </si>
  <si>
    <t>Section 2</t>
  </si>
  <si>
    <t>Section 3</t>
  </si>
  <si>
    <t>Section 4</t>
  </si>
  <si>
    <t>Section 5</t>
  </si>
  <si>
    <t>Section</t>
  </si>
  <si>
    <t>% Compliance</t>
  </si>
  <si>
    <t>No in Current Audit</t>
  </si>
  <si>
    <t>Section 1: Totals and Compliance</t>
  </si>
  <si>
    <t>Section 2: Totals and Compliance</t>
  </si>
  <si>
    <t>Section 3: Totals and Compliance</t>
  </si>
  <si>
    <t>No of Questions Section 7</t>
  </si>
  <si>
    <t>Quarter</t>
  </si>
  <si>
    <t>Month</t>
  </si>
  <si>
    <t>Quarter1</t>
  </si>
  <si>
    <t>ABC</t>
  </si>
  <si>
    <t>XYZ</t>
  </si>
  <si>
    <t>Joe Bloogs</t>
  </si>
  <si>
    <t>Audit Period</t>
  </si>
  <si>
    <t>Audit Period 1</t>
  </si>
  <si>
    <t>Audit Period 2</t>
  </si>
  <si>
    <t>Audit Period 3</t>
  </si>
  <si>
    <t>Audit Period 4</t>
  </si>
  <si>
    <t>Audit Period 5</t>
  </si>
  <si>
    <t>Audit Period 6</t>
  </si>
  <si>
    <t>Audit Period 7</t>
  </si>
  <si>
    <t>Audit Period 8</t>
  </si>
  <si>
    <t>Audit Period 9</t>
  </si>
  <si>
    <t>Audit Period 10</t>
  </si>
  <si>
    <t>Audit Period 11</t>
  </si>
  <si>
    <t>Audit Period 12</t>
  </si>
  <si>
    <t>a</t>
  </si>
  <si>
    <t>Section 3:</t>
  </si>
  <si>
    <t>Specified Audit</t>
  </si>
  <si>
    <t>No in Specified Audit</t>
  </si>
  <si>
    <t>Section 1: Graphs</t>
  </si>
  <si>
    <t>Section 2 : Graphs</t>
  </si>
  <si>
    <t>Section 3: Graphs</t>
  </si>
  <si>
    <t>Section 2: Graphs</t>
  </si>
  <si>
    <t>Section 1: DOCUMENTATION STANDARDS</t>
  </si>
  <si>
    <t>The addressograph (or details) are recorded on both sides of the chart*</t>
  </si>
  <si>
    <t>The booking blood pressure, gestation at booking, booking BMI and large BP cuff are recorded</t>
  </si>
  <si>
    <t xml:space="preserve">Date and time of the observations are recorded </t>
  </si>
  <si>
    <t>Time is recorded using the 24 hour clock</t>
  </si>
  <si>
    <t>Each entry is initialed</t>
  </si>
  <si>
    <t>Section 2: PARAMETERS</t>
  </si>
  <si>
    <t>Total Yellow Zone is correct on every entry*</t>
  </si>
  <si>
    <t>Total Pink Zone is correct on every entry*</t>
  </si>
  <si>
    <t>Audit of IMEWS Chart Completion</t>
  </si>
  <si>
    <t>Respiratory rate is recorded numerically</t>
  </si>
  <si>
    <t>Respiratory rate is recorded in the appropriate box*</t>
  </si>
  <si>
    <t xml:space="preserve">SpO2 (if applicable) is recorded numerically </t>
  </si>
  <si>
    <t>SpO2 (if applicable) is recorded in the appropriate box*</t>
  </si>
  <si>
    <t>Temperature is recorded numerically</t>
  </si>
  <si>
    <t>Temperature is recorded in the appropriate box*</t>
  </si>
  <si>
    <t>Maternal Heart Rate is recorded numerically</t>
  </si>
  <si>
    <t xml:space="preserve">Maternal Heart Rate is recorded in appropriate box* </t>
  </si>
  <si>
    <t>Systolic B/P is recorded numerically</t>
  </si>
  <si>
    <t xml:space="preserve">Systolic B/P is recorded in the appropriate box* </t>
  </si>
  <si>
    <t>Diastolic B/P is recorded numerically</t>
  </si>
  <si>
    <t>Diastolic B/P is recorded in the appropriate box*</t>
  </si>
  <si>
    <t>Urinalysis is recorded</t>
  </si>
  <si>
    <t>Pain score is recorded</t>
  </si>
  <si>
    <t xml:space="preserve">AVPU is recorded </t>
  </si>
</sst>
</file>

<file path=xl/styles.xml><?xml version="1.0" encoding="utf-8"?>
<styleSheet xmlns="http://schemas.openxmlformats.org/spreadsheetml/2006/main">
  <numFmts count="3">
    <numFmt numFmtId="164" formatCode="dd/mm/yy;@"/>
    <numFmt numFmtId="165" formatCode="dd/mm/yyyy;@"/>
    <numFmt numFmtId="166" formatCode="0.0"/>
  </numFmts>
  <fonts count="9">
    <font>
      <sz val="10"/>
      <name val="Arial"/>
    </font>
    <font>
      <b/>
      <sz val="10"/>
      <name val="Arial"/>
      <family val="2"/>
    </font>
    <font>
      <b/>
      <sz val="9"/>
      <name val="Arial"/>
      <family val="2"/>
    </font>
    <font>
      <sz val="9"/>
      <name val="Arial"/>
      <family val="2"/>
    </font>
    <font>
      <sz val="10"/>
      <name val="Arial"/>
      <family val="2"/>
    </font>
    <font>
      <b/>
      <sz val="12"/>
      <name val="Arial"/>
      <family val="2"/>
    </font>
    <font>
      <sz val="12"/>
      <name val="Arial"/>
      <family val="2"/>
    </font>
    <font>
      <sz val="9"/>
      <color indexed="81"/>
      <name val="Tahoma"/>
      <family val="2"/>
    </font>
    <font>
      <b/>
      <sz val="9"/>
      <color indexed="81"/>
      <name val="Tahoma"/>
      <family val="2"/>
    </font>
  </fonts>
  <fills count="8">
    <fill>
      <patternFill patternType="none"/>
    </fill>
    <fill>
      <patternFill patternType="gray125"/>
    </fill>
    <fill>
      <patternFill patternType="solid">
        <fgColor indexed="50"/>
        <bgColor indexed="64"/>
      </patternFill>
    </fill>
    <fill>
      <patternFill patternType="solid">
        <fgColor indexed="43"/>
        <bgColor indexed="64"/>
      </patternFill>
    </fill>
    <fill>
      <patternFill patternType="solid">
        <fgColor indexed="41"/>
        <bgColor indexed="64"/>
      </patternFill>
    </fill>
    <fill>
      <patternFill patternType="solid">
        <fgColor rgb="FF99CC00"/>
        <bgColor indexed="64"/>
      </patternFill>
    </fill>
    <fill>
      <patternFill patternType="solid">
        <fgColor rgb="FFCCFFFF"/>
        <bgColor indexed="64"/>
      </patternFill>
    </fill>
    <fill>
      <patternFill patternType="solid">
        <fgColor rgb="FFFFFF9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181">
    <xf numFmtId="0" fontId="0" fillId="0" borderId="0" xfId="0"/>
    <xf numFmtId="0" fontId="3" fillId="0" borderId="0" xfId="0" applyFont="1"/>
    <xf numFmtId="0" fontId="3" fillId="0" borderId="0" xfId="0" applyFont="1" applyFill="1" applyBorder="1"/>
    <xf numFmtId="0" fontId="0" fillId="0" borderId="0" xfId="0" applyFill="1" applyBorder="1"/>
    <xf numFmtId="0" fontId="3" fillId="0" borderId="1" xfId="0" applyFont="1" applyFill="1" applyBorder="1"/>
    <xf numFmtId="0" fontId="3" fillId="0" borderId="1" xfId="0" applyFont="1" applyFill="1" applyBorder="1" applyAlignment="1"/>
    <xf numFmtId="0" fontId="2" fillId="0" borderId="0" xfId="0" applyFont="1" applyFill="1" applyBorder="1"/>
    <xf numFmtId="0" fontId="3" fillId="2" borderId="0" xfId="0" applyFont="1" applyFill="1"/>
    <xf numFmtId="0" fontId="4" fillId="0" borderId="1" xfId="0" applyFont="1" applyBorder="1" applyAlignment="1">
      <alignment horizontal="center"/>
    </xf>
    <xf numFmtId="0" fontId="0" fillId="0" borderId="0" xfId="0" applyProtection="1">
      <protection locked="0"/>
    </xf>
    <xf numFmtId="0" fontId="0" fillId="0" borderId="0" xfId="0" applyBorder="1" applyAlignment="1" applyProtection="1">
      <protection locked="0"/>
    </xf>
    <xf numFmtId="0" fontId="3" fillId="0" borderId="0" xfId="0" applyFont="1" applyFill="1" applyBorder="1" applyAlignment="1" applyProtection="1">
      <protection locked="0"/>
    </xf>
    <xf numFmtId="0" fontId="3" fillId="0" borderId="0" xfId="0" applyFont="1" applyFill="1" applyBorder="1" applyProtection="1">
      <protection locked="0"/>
    </xf>
    <xf numFmtId="0" fontId="2" fillId="0" borderId="0" xfId="0" applyFont="1" applyFill="1" applyBorder="1" applyAlignment="1" applyProtection="1">
      <alignment horizontal="center"/>
      <protection locked="0"/>
    </xf>
    <xf numFmtId="164" fontId="0" fillId="0" borderId="0" xfId="0" applyNumberFormat="1" applyBorder="1" applyAlignment="1" applyProtection="1">
      <protection locked="0"/>
    </xf>
    <xf numFmtId="0" fontId="3" fillId="0" borderId="1" xfId="0" applyFont="1" applyBorder="1"/>
    <xf numFmtId="0" fontId="0" fillId="2" borderId="0" xfId="0" applyFill="1" applyProtection="1">
      <protection locked="0"/>
    </xf>
    <xf numFmtId="0" fontId="0" fillId="0" borderId="0" xfId="0" applyFill="1" applyProtection="1">
      <protection locked="0"/>
    </xf>
    <xf numFmtId="0" fontId="2" fillId="0" borderId="1" xfId="0" applyFont="1" applyFill="1" applyBorder="1" applyAlignment="1">
      <alignment horizontal="center"/>
    </xf>
    <xf numFmtId="0" fontId="3" fillId="0" borderId="5" xfId="0" applyFont="1" applyFill="1" applyBorder="1"/>
    <xf numFmtId="0" fontId="2" fillId="0" borderId="0" xfId="0" applyFont="1" applyFill="1" applyBorder="1" applyAlignment="1">
      <alignment horizontal="center"/>
    </xf>
    <xf numFmtId="0" fontId="2" fillId="0" borderId="5" xfId="0" applyFont="1" applyFill="1" applyBorder="1" applyAlignment="1"/>
    <xf numFmtId="0" fontId="0" fillId="0" borderId="5" xfId="0" applyBorder="1" applyAlignment="1"/>
    <xf numFmtId="0" fontId="3" fillId="2" borderId="7" xfId="0" applyFont="1" applyFill="1" applyBorder="1"/>
    <xf numFmtId="0" fontId="1" fillId="2" borderId="7" xfId="0" applyFont="1" applyFill="1" applyBorder="1" applyAlignment="1">
      <alignment horizontal="center"/>
    </xf>
    <xf numFmtId="0" fontId="0" fillId="2" borderId="7" xfId="0" applyFill="1" applyBorder="1"/>
    <xf numFmtId="0" fontId="0" fillId="0" borderId="0" xfId="0" applyBorder="1" applyAlignment="1">
      <alignment horizontal="center"/>
    </xf>
    <xf numFmtId="0" fontId="2" fillId="0" borderId="2" xfId="0" applyFont="1" applyFill="1" applyBorder="1" applyAlignment="1">
      <alignment horizontal="center"/>
    </xf>
    <xf numFmtId="0" fontId="0" fillId="2" borderId="7" xfId="0" applyFill="1" applyBorder="1" applyProtection="1">
      <protection locked="0"/>
    </xf>
    <xf numFmtId="0" fontId="2" fillId="0" borderId="5" xfId="0" applyFont="1" applyFill="1" applyBorder="1"/>
    <xf numFmtId="0" fontId="2" fillId="0" borderId="0" xfId="0" applyFont="1" applyFill="1" applyBorder="1" applyAlignment="1"/>
    <xf numFmtId="0" fontId="0" fillId="0" borderId="0" xfId="0" applyBorder="1" applyAlignment="1"/>
    <xf numFmtId="0" fontId="3" fillId="5" borderId="0" xfId="0" applyFont="1" applyFill="1"/>
    <xf numFmtId="0" fontId="4" fillId="0" borderId="0" xfId="0" applyFont="1"/>
    <xf numFmtId="0" fontId="0" fillId="0" borderId="1" xfId="0" applyBorder="1" applyAlignment="1">
      <alignment horizontal="center"/>
    </xf>
    <xf numFmtId="0" fontId="0" fillId="0" borderId="1" xfId="0" applyFill="1" applyBorder="1" applyAlignment="1">
      <alignment horizontal="center"/>
    </xf>
    <xf numFmtId="0" fontId="0" fillId="0" borderId="1" xfId="0" applyBorder="1" applyAlignment="1">
      <alignment horizontal="center"/>
    </xf>
    <xf numFmtId="0" fontId="3" fillId="0" borderId="0" xfId="0" applyFont="1" applyBorder="1"/>
    <xf numFmtId="0" fontId="1" fillId="0" borderId="0" xfId="0" applyFont="1" applyBorder="1" applyAlignment="1">
      <alignment horizontal="center"/>
    </xf>
    <xf numFmtId="0" fontId="0" fillId="0" borderId="0" xfId="0" applyBorder="1"/>
    <xf numFmtId="0" fontId="2" fillId="3" borderId="1" xfId="0" applyFont="1" applyFill="1" applyBorder="1" applyAlignment="1" applyProtection="1">
      <alignment horizontal="center"/>
      <protection hidden="1"/>
    </xf>
    <xf numFmtId="0" fontId="1" fillId="4" borderId="1" xfId="0" applyFont="1" applyFill="1" applyBorder="1" applyAlignment="1" applyProtection="1">
      <alignment horizontal="center"/>
      <protection hidden="1"/>
    </xf>
    <xf numFmtId="0" fontId="2" fillId="0" borderId="0" xfId="0" applyFont="1" applyFill="1" applyBorder="1" applyAlignment="1" applyProtection="1">
      <alignment horizontal="center"/>
      <protection hidden="1"/>
    </xf>
    <xf numFmtId="0" fontId="0" fillId="0" borderId="0" xfId="0" applyBorder="1" applyAlignment="1" applyProtection="1">
      <alignment horizontal="center"/>
      <protection hidden="1"/>
    </xf>
    <xf numFmtId="0" fontId="3" fillId="0" borderId="0" xfId="0" applyFont="1" applyFill="1" applyBorder="1" applyAlignment="1" applyProtection="1">
      <alignment horizontal="center"/>
      <protection hidden="1"/>
    </xf>
    <xf numFmtId="0" fontId="1" fillId="0" borderId="1" xfId="0" applyFont="1" applyBorder="1" applyProtection="1">
      <protection hidden="1"/>
    </xf>
    <xf numFmtId="0" fontId="1" fillId="0" borderId="1" xfId="0" applyFont="1" applyBorder="1" applyAlignment="1" applyProtection="1">
      <protection hidden="1"/>
    </xf>
    <xf numFmtId="0" fontId="0" fillId="0" borderId="1" xfId="0" applyBorder="1" applyProtection="1">
      <protection hidden="1"/>
    </xf>
    <xf numFmtId="166" fontId="0" fillId="0" borderId="1" xfId="0" applyNumberFormat="1" applyBorder="1" applyAlignment="1" applyProtection="1">
      <protection hidden="1"/>
    </xf>
    <xf numFmtId="0" fontId="2" fillId="3" borderId="0" xfId="0" applyFont="1" applyFill="1" applyBorder="1" applyAlignment="1" applyProtection="1">
      <alignment horizontal="center"/>
      <protection hidden="1"/>
    </xf>
    <xf numFmtId="0" fontId="1" fillId="0" borderId="0" xfId="0" applyFont="1" applyBorder="1" applyAlignment="1" applyProtection="1">
      <alignment horizontal="center" wrapText="1"/>
      <protection hidden="1"/>
    </xf>
    <xf numFmtId="0" fontId="1" fillId="4" borderId="0" xfId="0" applyFont="1" applyFill="1" applyBorder="1" applyAlignment="1" applyProtection="1">
      <alignment horizontal="center"/>
      <protection hidden="1"/>
    </xf>
    <xf numFmtId="0" fontId="1" fillId="7" borderId="3" xfId="0" applyFont="1" applyFill="1" applyBorder="1" applyAlignment="1">
      <alignment horizontal="left" wrapText="1"/>
    </xf>
    <xf numFmtId="0" fontId="1" fillId="7" borderId="3" xfId="0" applyFont="1" applyFill="1" applyBorder="1" applyAlignment="1">
      <alignment horizontal="center" wrapText="1"/>
    </xf>
    <xf numFmtId="0" fontId="0" fillId="7" borderId="1" xfId="0" applyFill="1" applyBorder="1" applyProtection="1">
      <protection hidden="1"/>
    </xf>
    <xf numFmtId="166" fontId="0" fillId="7" borderId="1" xfId="0" applyNumberFormat="1" applyFill="1" applyBorder="1" applyAlignment="1" applyProtection="1">
      <protection hidden="1"/>
    </xf>
    <xf numFmtId="0" fontId="1" fillId="0" borderId="0" xfId="0" applyFont="1" applyFill="1" applyBorder="1" applyAlignment="1" applyProtection="1">
      <alignment horizontal="center" wrapText="1"/>
      <protection hidden="1"/>
    </xf>
    <xf numFmtId="0" fontId="1" fillId="0" borderId="0" xfId="0" applyFont="1" applyFill="1" applyBorder="1" applyAlignment="1" applyProtection="1">
      <alignment horizontal="center"/>
      <protection hidden="1"/>
    </xf>
    <xf numFmtId="0" fontId="2" fillId="0" borderId="1" xfId="0" applyFont="1" applyFill="1" applyBorder="1" applyAlignment="1" applyProtection="1">
      <alignment horizontal="center" wrapText="1"/>
      <protection hidden="1"/>
    </xf>
    <xf numFmtId="0" fontId="2" fillId="0" borderId="0" xfId="0" applyFont="1" applyFill="1" applyBorder="1" applyAlignment="1" applyProtection="1">
      <alignment horizontal="center" wrapText="1"/>
      <protection hidden="1"/>
    </xf>
    <xf numFmtId="0" fontId="1" fillId="0" borderId="1" xfId="0" applyFont="1" applyBorder="1" applyAlignment="1" applyProtection="1">
      <alignment wrapText="1"/>
      <protection hidden="1"/>
    </xf>
    <xf numFmtId="0" fontId="1" fillId="0" borderId="2" xfId="0" applyFont="1" applyBorder="1" applyAlignment="1" applyProtection="1">
      <alignment wrapText="1"/>
      <protection hidden="1"/>
    </xf>
    <xf numFmtId="0" fontId="4" fillId="0" borderId="2" xfId="0" applyFont="1" applyBorder="1" applyAlignment="1" applyProtection="1">
      <alignment wrapText="1"/>
      <protection hidden="1"/>
    </xf>
    <xf numFmtId="0" fontId="1" fillId="7" borderId="2" xfId="0" applyFont="1" applyFill="1" applyBorder="1" applyAlignment="1" applyProtection="1">
      <alignment wrapText="1"/>
      <protection hidden="1"/>
    </xf>
    <xf numFmtId="0" fontId="1" fillId="0" borderId="1" xfId="0" applyFont="1" applyBorder="1" applyAlignment="1" applyProtection="1">
      <alignment horizontal="center" wrapText="1"/>
      <protection locked="0"/>
    </xf>
    <xf numFmtId="0" fontId="4" fillId="0" borderId="1" xfId="0" applyFont="1" applyBorder="1" applyAlignment="1" applyProtection="1">
      <alignment horizontal="center" wrapText="1"/>
      <protection locked="0"/>
    </xf>
    <xf numFmtId="0" fontId="0" fillId="0" borderId="0" xfId="0" applyAlignment="1" applyProtection="1">
      <alignment wrapText="1"/>
      <protection locked="0"/>
    </xf>
    <xf numFmtId="0" fontId="0" fillId="2" borderId="0" xfId="0" applyFill="1" applyProtection="1"/>
    <xf numFmtId="0" fontId="0" fillId="0" borderId="0" xfId="0" applyProtection="1"/>
    <xf numFmtId="0" fontId="0" fillId="0" borderId="0" xfId="0" applyBorder="1" applyAlignment="1" applyProtection="1"/>
    <xf numFmtId="0" fontId="3" fillId="0" borderId="0" xfId="0" applyFont="1" applyFill="1" applyBorder="1" applyAlignment="1" applyProtection="1"/>
    <xf numFmtId="0" fontId="3" fillId="0" borderId="0" xfId="0" applyFont="1" applyFill="1" applyBorder="1" applyProtection="1"/>
    <xf numFmtId="0" fontId="2" fillId="0" borderId="0" xfId="0" applyFont="1" applyFill="1" applyBorder="1" applyAlignment="1" applyProtection="1">
      <alignment horizontal="center"/>
    </xf>
    <xf numFmtId="164" fontId="0" fillId="0" borderId="0" xfId="0" applyNumberFormat="1" applyBorder="1" applyAlignment="1" applyProtection="1"/>
    <xf numFmtId="0" fontId="0" fillId="2" borderId="7" xfId="0" applyFill="1" applyBorder="1" applyProtection="1"/>
    <xf numFmtId="0" fontId="0" fillId="7" borderId="1" xfId="0" applyFill="1" applyBorder="1" applyProtection="1"/>
    <xf numFmtId="0" fontId="4" fillId="7" borderId="1" xfId="0" applyFont="1" applyFill="1" applyBorder="1" applyAlignment="1" applyProtection="1">
      <alignment wrapText="1"/>
    </xf>
    <xf numFmtId="0" fontId="0" fillId="0" borderId="0" xfId="0" applyFill="1" applyProtection="1"/>
    <xf numFmtId="0" fontId="1" fillId="0" borderId="1" xfId="0" applyFont="1" applyBorder="1" applyAlignment="1" applyProtection="1">
      <alignment horizontal="center" wrapText="1"/>
    </xf>
    <xf numFmtId="0" fontId="4" fillId="0" borderId="1" xfId="0" applyFont="1" applyBorder="1" applyAlignment="1" applyProtection="1">
      <alignment horizontal="center" wrapText="1"/>
    </xf>
    <xf numFmtId="0" fontId="0" fillId="0" borderId="0" xfId="0" applyAlignment="1" applyProtection="1">
      <alignment wrapText="1"/>
    </xf>
    <xf numFmtId="0" fontId="0" fillId="0" borderId="0" xfId="0" applyFill="1" applyBorder="1" applyAlignment="1" applyProtection="1">
      <alignment horizontal="center"/>
    </xf>
    <xf numFmtId="0" fontId="1" fillId="7" borderId="1" xfId="0" applyFont="1" applyFill="1" applyBorder="1" applyAlignment="1" applyProtection="1">
      <alignment wrapText="1"/>
      <protection locked="0"/>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0" xfId="0" applyFont="1" applyFill="1" applyBorder="1" applyAlignment="1">
      <alignment horizontal="center" wrapText="1"/>
    </xf>
    <xf numFmtId="0" fontId="2" fillId="0" borderId="1" xfId="0" applyFont="1" applyFill="1" applyBorder="1" applyAlignment="1">
      <alignment wrapText="1"/>
    </xf>
    <xf numFmtId="0" fontId="0" fillId="0" borderId="0" xfId="0" applyAlignment="1">
      <alignment wrapText="1"/>
    </xf>
    <xf numFmtId="0" fontId="2" fillId="0" borderId="1" xfId="0" applyFont="1" applyFill="1" applyBorder="1" applyAlignment="1">
      <alignment horizontal="center"/>
    </xf>
    <xf numFmtId="0" fontId="2" fillId="7" borderId="1" xfId="0" applyNumberFormat="1" applyFont="1" applyFill="1" applyBorder="1" applyAlignment="1">
      <alignment horizontal="center"/>
    </xf>
    <xf numFmtId="0" fontId="0" fillId="7" borderId="1" xfId="0" applyNumberFormat="1" applyFill="1" applyBorder="1" applyAlignment="1">
      <alignment horizontal="center"/>
    </xf>
    <xf numFmtId="0" fontId="0" fillId="7" borderId="1" xfId="0" applyNumberFormat="1" applyFill="1" applyBorder="1" applyAlignment="1"/>
    <xf numFmtId="0" fontId="4" fillId="3" borderId="1" xfId="0" applyFont="1" applyFill="1" applyBorder="1" applyAlignment="1" applyProtection="1">
      <alignment horizontal="center"/>
      <protection hidden="1"/>
    </xf>
    <xf numFmtId="0" fontId="0" fillId="0" borderId="1" xfId="0" applyBorder="1" applyAlignment="1">
      <alignment horizontal="center"/>
    </xf>
    <xf numFmtId="0" fontId="0" fillId="0" borderId="3" xfId="0" applyBorder="1" applyAlignment="1">
      <alignment horizontal="center"/>
    </xf>
    <xf numFmtId="0" fontId="0" fillId="0" borderId="3" xfId="0" applyFill="1" applyBorder="1" applyAlignment="1">
      <alignment horizontal="center"/>
    </xf>
    <xf numFmtId="0" fontId="4" fillId="0" borderId="3" xfId="0" applyFont="1" applyBorder="1" applyAlignment="1">
      <alignment horizontal="center"/>
    </xf>
    <xf numFmtId="0" fontId="1" fillId="0" borderId="1" xfId="0" applyFont="1" applyBorder="1" applyAlignment="1" applyProtection="1">
      <alignment horizontal="center" wrapText="1"/>
      <protection hidden="1"/>
    </xf>
    <xf numFmtId="0" fontId="2" fillId="0" borderId="2" xfId="0" applyFont="1" applyFill="1" applyBorder="1" applyAlignment="1" applyProtection="1">
      <alignment horizontal="center" wrapText="1"/>
      <protection hidden="1"/>
    </xf>
    <xf numFmtId="0" fontId="0" fillId="2" borderId="0" xfId="0" applyFill="1" applyAlignment="1" applyProtection="1">
      <alignment wrapText="1"/>
      <protection locked="0"/>
    </xf>
    <xf numFmtId="166" fontId="2" fillId="3" borderId="0" xfId="0" applyNumberFormat="1" applyFont="1" applyFill="1" applyBorder="1" applyAlignment="1" applyProtection="1">
      <alignment horizontal="center"/>
      <protection hidden="1"/>
    </xf>
    <xf numFmtId="166" fontId="2" fillId="0" borderId="0" xfId="0" applyNumberFormat="1" applyFont="1" applyFill="1" applyBorder="1" applyAlignment="1" applyProtection="1">
      <alignment horizontal="center"/>
      <protection hidden="1"/>
    </xf>
    <xf numFmtId="166" fontId="1" fillId="0" borderId="1" xfId="0" applyNumberFormat="1" applyFont="1" applyBorder="1" applyAlignment="1" applyProtection="1">
      <alignment wrapText="1"/>
      <protection hidden="1"/>
    </xf>
    <xf numFmtId="166" fontId="1" fillId="7" borderId="2" xfId="0" applyNumberFormat="1" applyFont="1" applyFill="1" applyBorder="1" applyAlignment="1" applyProtection="1">
      <alignment wrapText="1"/>
      <protection hidden="1"/>
    </xf>
    <xf numFmtId="166" fontId="4" fillId="0" borderId="1" xfId="0" applyNumberFormat="1" applyFont="1" applyBorder="1" applyAlignment="1" applyProtection="1">
      <alignment horizontal="center"/>
      <protection hidden="1"/>
    </xf>
    <xf numFmtId="166" fontId="4" fillId="3" borderId="1" xfId="0" applyNumberFormat="1" applyFont="1" applyFill="1" applyBorder="1" applyAlignment="1" applyProtection="1">
      <alignment horizontal="center"/>
      <protection hidden="1"/>
    </xf>
    <xf numFmtId="166" fontId="0" fillId="0" borderId="0" xfId="0" applyNumberFormat="1" applyProtection="1">
      <protection locked="0"/>
    </xf>
    <xf numFmtId="166" fontId="1" fillId="0" borderId="0" xfId="0" applyNumberFormat="1" applyFont="1" applyBorder="1" applyAlignment="1" applyProtection="1">
      <alignment horizontal="center" wrapText="1"/>
      <protection hidden="1"/>
    </xf>
    <xf numFmtId="166" fontId="0" fillId="0" borderId="0" xfId="0" applyNumberFormat="1" applyBorder="1" applyAlignment="1" applyProtection="1">
      <alignment horizontal="center"/>
      <protection hidden="1"/>
    </xf>
    <xf numFmtId="166" fontId="3" fillId="0" borderId="0" xfId="0" applyNumberFormat="1" applyFont="1" applyFill="1" applyBorder="1" applyAlignment="1" applyProtection="1">
      <alignment horizontal="center"/>
      <protection hidden="1"/>
    </xf>
    <xf numFmtId="166" fontId="1" fillId="4" borderId="0" xfId="0" applyNumberFormat="1" applyFont="1" applyFill="1" applyBorder="1" applyAlignment="1" applyProtection="1">
      <alignment horizontal="center"/>
      <protection hidden="1"/>
    </xf>
    <xf numFmtId="1" fontId="2" fillId="3" borderId="1" xfId="0" applyNumberFormat="1" applyFont="1" applyFill="1" applyBorder="1" applyAlignment="1" applyProtection="1">
      <alignment horizontal="center"/>
      <protection hidden="1"/>
    </xf>
    <xf numFmtId="1" fontId="1" fillId="4" borderId="1" xfId="0" applyNumberFormat="1" applyFont="1" applyFill="1" applyBorder="1" applyAlignment="1" applyProtection="1">
      <alignment horizontal="center"/>
      <protection hidden="1"/>
    </xf>
    <xf numFmtId="0" fontId="2" fillId="0" borderId="1" xfId="0" applyFont="1" applyFill="1" applyBorder="1" applyAlignment="1" applyProtection="1">
      <alignment horizontal="center" wrapText="1"/>
      <protection locked="0" hidden="1"/>
    </xf>
    <xf numFmtId="0" fontId="1" fillId="7" borderId="1" xfId="0" applyFont="1" applyFill="1" applyBorder="1" applyAlignment="1" applyProtection="1">
      <alignment wrapText="1"/>
    </xf>
    <xf numFmtId="0" fontId="1" fillId="0" borderId="0" xfId="0" applyFont="1" applyAlignment="1" applyProtection="1">
      <alignment wrapText="1"/>
      <protection locked="0"/>
    </xf>
    <xf numFmtId="0" fontId="1" fillId="0" borderId="0" xfId="0" applyFont="1" applyAlignment="1" applyProtection="1">
      <alignment wrapText="1"/>
    </xf>
    <xf numFmtId="0" fontId="0" fillId="2" borderId="0" xfId="0" applyFill="1" applyBorder="1"/>
    <xf numFmtId="0" fontId="4" fillId="0" borderId="6" xfId="0" applyFont="1" applyBorder="1" applyAlignment="1">
      <alignment horizontal="center"/>
    </xf>
    <xf numFmtId="0" fontId="4" fillId="0" borderId="1" xfId="0" applyFont="1" applyBorder="1" applyAlignment="1">
      <alignment vertical="center" wrapText="1"/>
    </xf>
    <xf numFmtId="0" fontId="5" fillId="2" borderId="0" xfId="0" applyFont="1" applyFill="1" applyBorder="1" applyAlignment="1">
      <alignment horizontal="center" vertical="top"/>
    </xf>
    <xf numFmtId="0" fontId="6" fillId="0" borderId="0" xfId="0" applyFont="1" applyAlignment="1">
      <alignment horizontal="center" vertical="top"/>
    </xf>
    <xf numFmtId="0" fontId="2" fillId="0" borderId="2" xfId="0" applyFont="1" applyFill="1" applyBorder="1" applyAlignment="1">
      <alignment horizontal="center"/>
    </xf>
    <xf numFmtId="0" fontId="0" fillId="0" borderId="4" xfId="0" applyBorder="1" applyAlignment="1">
      <alignment horizontal="center"/>
    </xf>
    <xf numFmtId="0" fontId="0" fillId="0" borderId="4" xfId="0" applyBorder="1" applyAlignment="1"/>
    <xf numFmtId="0" fontId="0" fillId="0" borderId="6" xfId="0" applyBorder="1" applyAlignment="1"/>
    <xf numFmtId="0" fontId="2" fillId="0" borderId="1" xfId="0" applyFont="1" applyFill="1" applyBorder="1" applyAlignment="1">
      <alignment horizontal="center"/>
    </xf>
    <xf numFmtId="0" fontId="2" fillId="3" borderId="4" xfId="0" applyFont="1" applyFill="1" applyBorder="1" applyAlignment="1">
      <alignment horizontal="center"/>
    </xf>
    <xf numFmtId="0" fontId="0" fillId="3" borderId="4" xfId="0" applyFill="1" applyBorder="1" applyAlignment="1">
      <alignment horizontal="center"/>
    </xf>
    <xf numFmtId="0" fontId="0" fillId="3" borderId="6" xfId="0" applyFill="1" applyBorder="1" applyAlignment="1">
      <alignment horizontal="center"/>
    </xf>
    <xf numFmtId="0" fontId="0" fillId="0" borderId="1" xfId="0" applyBorder="1" applyAlignment="1">
      <alignment horizontal="center"/>
    </xf>
    <xf numFmtId="0" fontId="2" fillId="6" borderId="2" xfId="0" applyNumberFormat="1" applyFont="1" applyFill="1" applyBorder="1" applyAlignment="1">
      <alignment horizontal="center"/>
    </xf>
    <xf numFmtId="0" fontId="0" fillId="6" borderId="4" xfId="0" applyNumberFormat="1" applyFill="1" applyBorder="1" applyAlignment="1">
      <alignment horizontal="center"/>
    </xf>
    <xf numFmtId="0" fontId="0" fillId="6" borderId="6" xfId="0" applyNumberFormat="1" applyFill="1" applyBorder="1" applyAlignment="1"/>
    <xf numFmtId="0" fontId="2" fillId="0" borderId="2" xfId="0" applyNumberFormat="1" applyFont="1" applyFill="1" applyBorder="1" applyAlignment="1">
      <alignment horizontal="center"/>
    </xf>
    <xf numFmtId="0" fontId="2" fillId="0" borderId="4" xfId="0" applyNumberFormat="1" applyFont="1" applyFill="1" applyBorder="1" applyAlignment="1">
      <alignment horizontal="center"/>
    </xf>
    <xf numFmtId="0" fontId="0" fillId="0" borderId="4" xfId="0" applyNumberFormat="1" applyBorder="1" applyAlignment="1"/>
    <xf numFmtId="0" fontId="0" fillId="0" borderId="6" xfId="0" applyNumberFormat="1" applyBorder="1" applyAlignment="1"/>
    <xf numFmtId="0" fontId="2" fillId="3" borderId="2" xfId="0" applyFont="1" applyFill="1" applyBorder="1" applyAlignment="1">
      <alignment horizontal="center"/>
    </xf>
    <xf numFmtId="0" fontId="0" fillId="0" borderId="6" xfId="0" applyBorder="1" applyAlignment="1">
      <alignment horizontal="center"/>
    </xf>
    <xf numFmtId="0" fontId="2" fillId="0" borderId="4" xfId="0" applyFont="1" applyFill="1" applyBorder="1" applyAlignment="1">
      <alignment horizontal="center"/>
    </xf>
    <xf numFmtId="0" fontId="2" fillId="0" borderId="6" xfId="0" applyFont="1" applyFill="1" applyBorder="1" applyAlignment="1">
      <alignment horizontal="center"/>
    </xf>
    <xf numFmtId="0" fontId="2" fillId="7" borderId="2" xfId="0" applyNumberFormat="1" applyFont="1" applyFill="1" applyBorder="1" applyAlignment="1">
      <alignment horizontal="center"/>
    </xf>
    <xf numFmtId="0" fontId="0" fillId="7" borderId="4" xfId="0" applyNumberFormat="1" applyFill="1" applyBorder="1" applyAlignment="1">
      <alignment horizontal="center"/>
    </xf>
    <xf numFmtId="0" fontId="0" fillId="7" borderId="6" xfId="0" applyNumberFormat="1" applyFill="1" applyBorder="1" applyAlignment="1"/>
    <xf numFmtId="166" fontId="0" fillId="0" borderId="1" xfId="0" applyNumberFormat="1" applyBorder="1" applyAlignment="1" applyProtection="1">
      <alignment horizontal="center"/>
    </xf>
    <xf numFmtId="0" fontId="0" fillId="0" borderId="1" xfId="0" applyBorder="1" applyAlignment="1" applyProtection="1">
      <alignment horizontal="center"/>
    </xf>
    <xf numFmtId="0" fontId="1" fillId="0" borderId="1" xfId="0" applyFont="1" applyBorder="1" applyAlignment="1" applyProtection="1">
      <alignment horizontal="center"/>
      <protection locked="0"/>
    </xf>
    <xf numFmtId="0" fontId="5" fillId="2" borderId="0" xfId="0" applyFont="1" applyFill="1" applyAlignment="1" applyProtection="1">
      <alignment horizontal="center"/>
      <protection hidden="1"/>
    </xf>
    <xf numFmtId="0" fontId="6" fillId="0" borderId="0" xfId="0" applyFont="1" applyAlignment="1" applyProtection="1">
      <protection hidden="1"/>
    </xf>
    <xf numFmtId="0" fontId="2" fillId="0" borderId="1" xfId="0" applyFont="1" applyFill="1" applyBorder="1" applyAlignment="1" applyProtection="1">
      <alignment horizontal="center"/>
      <protection hidden="1"/>
    </xf>
    <xf numFmtId="0" fontId="1" fillId="0" borderId="1" xfId="0" applyFont="1" applyBorder="1" applyAlignment="1" applyProtection="1">
      <alignment horizontal="center" wrapText="1"/>
      <protection hidden="1"/>
    </xf>
    <xf numFmtId="14" fontId="2" fillId="0" borderId="2" xfId="0" applyNumberFormat="1" applyFont="1" applyFill="1" applyBorder="1" applyAlignment="1" applyProtection="1">
      <alignment horizontal="center"/>
      <protection hidden="1"/>
    </xf>
    <xf numFmtId="0" fontId="0" fillId="0" borderId="4" xfId="0" applyBorder="1" applyAlignment="1" applyProtection="1">
      <alignment horizontal="center"/>
      <protection hidden="1"/>
    </xf>
    <xf numFmtId="0" fontId="0" fillId="0" borderId="6" xfId="0" applyBorder="1" applyAlignment="1" applyProtection="1">
      <alignment horizontal="center"/>
      <protection hidden="1"/>
    </xf>
    <xf numFmtId="0" fontId="2" fillId="0" borderId="2" xfId="0" applyFont="1" applyFill="1" applyBorder="1" applyAlignment="1" applyProtection="1">
      <alignment horizontal="center"/>
      <protection locked="0" hidden="1"/>
    </xf>
    <xf numFmtId="0" fontId="0" fillId="0" borderId="4" xfId="0" applyFill="1" applyBorder="1" applyAlignment="1" applyProtection="1">
      <alignment horizontal="center"/>
      <protection locked="0"/>
    </xf>
    <xf numFmtId="0" fontId="0" fillId="0" borderId="6" xfId="0" applyFill="1" applyBorder="1" applyAlignment="1" applyProtection="1">
      <alignment horizontal="center"/>
      <protection locked="0"/>
    </xf>
    <xf numFmtId="0" fontId="2" fillId="0" borderId="2" xfId="0" applyFont="1" applyFill="1" applyBorder="1" applyAlignment="1" applyProtection="1">
      <alignment horizontal="center"/>
      <protection hidden="1"/>
    </xf>
    <xf numFmtId="0" fontId="0" fillId="0" borderId="4" xfId="0" applyFill="1" applyBorder="1" applyAlignment="1" applyProtection="1">
      <alignment horizontal="center"/>
    </xf>
    <xf numFmtId="0" fontId="0" fillId="0" borderId="6" xfId="0" applyFill="1" applyBorder="1" applyAlignment="1" applyProtection="1">
      <alignment horizontal="center"/>
    </xf>
    <xf numFmtId="0" fontId="1" fillId="0" borderId="1" xfId="0" applyFont="1" applyBorder="1" applyAlignment="1" applyProtection="1">
      <alignment horizontal="center"/>
    </xf>
    <xf numFmtId="0" fontId="0" fillId="0" borderId="1" xfId="0" applyFill="1" applyBorder="1" applyAlignment="1" applyProtection="1">
      <alignment horizontal="center"/>
    </xf>
    <xf numFmtId="14" fontId="2" fillId="0" borderId="4" xfId="0" applyNumberFormat="1" applyFont="1" applyFill="1" applyBorder="1" applyAlignment="1" applyProtection="1">
      <alignment horizontal="center"/>
      <protection hidden="1"/>
    </xf>
    <xf numFmtId="0" fontId="4" fillId="0" borderId="2" xfId="0" applyFont="1" applyBorder="1" applyAlignment="1">
      <alignment vertical="top" wrapText="1"/>
    </xf>
    <xf numFmtId="0" fontId="4" fillId="0" borderId="4" xfId="0" applyFont="1" applyBorder="1" applyAlignment="1"/>
    <xf numFmtId="0" fontId="4" fillId="0" borderId="6" xfId="0" applyFont="1" applyBorder="1" applyAlignment="1"/>
    <xf numFmtId="0" fontId="4" fillId="0" borderId="2" xfId="0" applyFont="1" applyFill="1" applyBorder="1" applyAlignment="1">
      <alignment horizontal="center"/>
    </xf>
    <xf numFmtId="0" fontId="4" fillId="0" borderId="4" xfId="0" applyFont="1" applyFill="1" applyBorder="1" applyAlignment="1"/>
    <xf numFmtId="0" fontId="4" fillId="0" borderId="6" xfId="0" applyFont="1" applyFill="1" applyBorder="1" applyAlignment="1"/>
    <xf numFmtId="0" fontId="5" fillId="2" borderId="5" xfId="0" applyFont="1" applyFill="1" applyBorder="1" applyAlignment="1">
      <alignment horizontal="center" vertical="top"/>
    </xf>
    <xf numFmtId="0" fontId="6" fillId="0" borderId="5" xfId="0" applyFont="1" applyBorder="1" applyAlignment="1">
      <alignment horizontal="center" vertical="top"/>
    </xf>
    <xf numFmtId="0" fontId="1" fillId="0" borderId="2" xfId="0" applyFont="1" applyFill="1" applyBorder="1" applyAlignment="1"/>
    <xf numFmtId="0" fontId="1" fillId="0" borderId="4" xfId="0" applyFont="1" applyBorder="1" applyAlignment="1"/>
    <xf numFmtId="0" fontId="1" fillId="0" borderId="6" xfId="0" applyFont="1" applyBorder="1" applyAlignment="1"/>
    <xf numFmtId="0" fontId="2" fillId="4" borderId="1" xfId="0" applyFont="1" applyFill="1" applyBorder="1" applyAlignment="1">
      <alignment horizontal="center"/>
    </xf>
    <xf numFmtId="0" fontId="0" fillId="4" borderId="1" xfId="0" applyFill="1" applyBorder="1" applyAlignment="1">
      <alignment horizontal="center"/>
    </xf>
    <xf numFmtId="0" fontId="1" fillId="0" borderId="4" xfId="0" applyFont="1" applyFill="1" applyBorder="1" applyAlignment="1"/>
    <xf numFmtId="0" fontId="1" fillId="0" borderId="6" xfId="0" applyFont="1" applyFill="1" applyBorder="1" applyAlignment="1"/>
    <xf numFmtId="165" fontId="2" fillId="0" borderId="2" xfId="0" applyNumberFormat="1" applyFont="1" applyFill="1" applyBorder="1" applyAlignment="1">
      <alignment horizontal="center"/>
    </xf>
    <xf numFmtId="165" fontId="2" fillId="0" borderId="4"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FF99"/>
      <color rgb="FFCCFFFF"/>
      <color rgb="FF99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lang val="en-IE"/>
  <c:chart>
    <c:title>
      <c:tx>
        <c:strRef>
          <c:f>Results!$B$1</c:f>
          <c:strCache>
            <c:ptCount val="1"/>
            <c:pt idx="0">
              <c:v>Audit of IMEWS Chart Completion</c:v>
            </c:pt>
          </c:strCache>
        </c:strRef>
      </c:tx>
    </c:title>
    <c:plotArea>
      <c:layout/>
      <c:barChart>
        <c:barDir val="col"/>
        <c:grouping val="clustered"/>
        <c:ser>
          <c:idx val="0"/>
          <c:order val="0"/>
          <c:dLbls>
            <c:dLbl>
              <c:idx val="0"/>
              <c:tx>
                <c:strRef>
                  <c:f>Results!$C$49</c:f>
                  <c:strCache>
                    <c:ptCount val="1"/>
                    <c:pt idx="0">
                      <c:v>0.0</c:v>
                    </c:pt>
                  </c:strCache>
                </c:strRef>
              </c:tx>
              <c:showVal val="1"/>
            </c:dLbl>
            <c:dLbl>
              <c:idx val="1"/>
              <c:tx>
                <c:strRef>
                  <c:f>Results!$C$50</c:f>
                  <c:strCache>
                    <c:ptCount val="1"/>
                    <c:pt idx="0">
                      <c:v>0.0</c:v>
                    </c:pt>
                  </c:strCache>
                </c:strRef>
              </c:tx>
              <c:showVal val="1"/>
            </c:dLbl>
            <c:dLbl>
              <c:idx val="2"/>
              <c:tx>
                <c:strRef>
                  <c:f>Results!$C$51</c:f>
                  <c:strCache>
                    <c:ptCount val="1"/>
                    <c:pt idx="0">
                      <c:v>0.0</c:v>
                    </c:pt>
                  </c:strCache>
                </c:strRef>
              </c:tx>
              <c:showVal val="1"/>
            </c:dLbl>
            <c:showVal val="1"/>
          </c:dLbls>
          <c:cat>
            <c:strRef>
              <c:f>Results!$B$49:$B$51</c:f>
              <c:strCache>
                <c:ptCount val="3"/>
                <c:pt idx="0">
                  <c:v>Section 1</c:v>
                </c:pt>
                <c:pt idx="1">
                  <c:v>Section 2</c:v>
                </c:pt>
                <c:pt idx="2">
                  <c:v>Section 3</c:v>
                </c:pt>
              </c:strCache>
            </c:strRef>
          </c:cat>
          <c:val>
            <c:numRef>
              <c:f>Results!$C$49:$C$51</c:f>
              <c:numCache>
                <c:formatCode>0.0</c:formatCode>
                <c:ptCount val="3"/>
                <c:pt idx="0">
                  <c:v>0</c:v>
                </c:pt>
                <c:pt idx="1">
                  <c:v>0</c:v>
                </c:pt>
                <c:pt idx="2">
                  <c:v>0</c:v>
                </c:pt>
              </c:numCache>
            </c:numRef>
          </c:val>
        </c:ser>
        <c:axId val="47710592"/>
        <c:axId val="47712128"/>
      </c:barChart>
      <c:catAx>
        <c:axId val="47710592"/>
        <c:scaling>
          <c:orientation val="minMax"/>
        </c:scaling>
        <c:axPos val="b"/>
        <c:majorTickMark val="none"/>
        <c:tickLblPos val="nextTo"/>
        <c:crossAx val="47712128"/>
        <c:crosses val="autoZero"/>
        <c:auto val="1"/>
        <c:lblAlgn val="ctr"/>
        <c:lblOffset val="100"/>
      </c:catAx>
      <c:valAx>
        <c:axId val="47712128"/>
        <c:scaling>
          <c:orientation val="minMax"/>
          <c:max val="100"/>
        </c:scaling>
        <c:axPos val="l"/>
        <c:majorGridlines/>
        <c:numFmt formatCode="0.0" sourceLinked="1"/>
        <c:majorTickMark val="none"/>
        <c:tickLblPos val="nextTo"/>
        <c:crossAx val="47710592"/>
        <c:crosses val="autoZero"/>
        <c:crossBetween val="between"/>
      </c:valAx>
    </c:plotArea>
    <c:plotVisOnly val="1"/>
    <c:dispBlanksAs val="gap"/>
  </c:chart>
  <c:printSettings>
    <c:headerFooter/>
    <c:pageMargins b="0.75000000000000211" l="0.70000000000000062" r="0.70000000000000062" t="0.7500000000000021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IE"/>
  <c:chart>
    <c:title>
      <c:tx>
        <c:strRef>
          <c:f>'Results Specified Audit'!$B$1</c:f>
          <c:strCache>
            <c:ptCount val="1"/>
            <c:pt idx="0">
              <c:v>Audit of IMEWS Chart Completion</c:v>
            </c:pt>
          </c:strCache>
        </c:strRef>
      </c:tx>
    </c:title>
    <c:plotArea>
      <c:layout/>
      <c:barChart>
        <c:barDir val="col"/>
        <c:grouping val="clustered"/>
        <c:ser>
          <c:idx val="0"/>
          <c:order val="0"/>
          <c:dLbls>
            <c:dLbl>
              <c:idx val="0"/>
              <c:tx>
                <c:strRef>
                  <c:f>'Results Specified Audit'!$C$52</c:f>
                  <c:strCache>
                    <c:ptCount val="1"/>
                    <c:pt idx="0">
                      <c:v>NA</c:v>
                    </c:pt>
                  </c:strCache>
                </c:strRef>
              </c:tx>
              <c:showVal val="1"/>
            </c:dLbl>
            <c:showVal val="1"/>
          </c:dLbls>
          <c:cat>
            <c:strRef>
              <c:f>'Results Specified Audit'!$B$52</c:f>
              <c:strCache>
                <c:ptCount val="1"/>
                <c:pt idx="0">
                  <c:v>Overall Compliance</c:v>
                </c:pt>
              </c:strCache>
            </c:strRef>
          </c:cat>
          <c:val>
            <c:numRef>
              <c:f>'Results Specified Audit'!$C$52</c:f>
              <c:numCache>
                <c:formatCode>0.0</c:formatCode>
                <c:ptCount val="1"/>
                <c:pt idx="0">
                  <c:v>0</c:v>
                </c:pt>
              </c:numCache>
            </c:numRef>
          </c:val>
        </c:ser>
        <c:axId val="49456640"/>
        <c:axId val="49458176"/>
      </c:barChart>
      <c:catAx>
        <c:axId val="49456640"/>
        <c:scaling>
          <c:orientation val="minMax"/>
        </c:scaling>
        <c:axPos val="b"/>
        <c:majorTickMark val="none"/>
        <c:tickLblPos val="nextTo"/>
        <c:crossAx val="49458176"/>
        <c:crosses val="autoZero"/>
        <c:auto val="1"/>
        <c:lblAlgn val="ctr"/>
        <c:lblOffset val="100"/>
      </c:catAx>
      <c:valAx>
        <c:axId val="49458176"/>
        <c:scaling>
          <c:orientation val="minMax"/>
          <c:max val="100"/>
          <c:min val="0"/>
        </c:scaling>
        <c:axPos val="l"/>
        <c:majorGridlines/>
        <c:numFmt formatCode="0.0" sourceLinked="1"/>
        <c:majorTickMark val="none"/>
        <c:tickLblPos val="nextTo"/>
        <c:crossAx val="49456640"/>
        <c:crosses val="autoZero"/>
        <c:crossBetween val="between"/>
      </c:valAx>
    </c:plotArea>
    <c:plotVisOnly val="1"/>
    <c:dispBlanksAs val="gap"/>
  </c:chart>
  <c:printSettings>
    <c:headerFooter/>
    <c:pageMargins b="0.75000000000000211" l="0.70000000000000062" r="0.70000000000000062" t="0.750000000000002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IE"/>
  <c:chart>
    <c:title>
      <c:tx>
        <c:strRef>
          <c:f>'Results Specified Audit'!$B$1</c:f>
          <c:strCache>
            <c:ptCount val="1"/>
            <c:pt idx="0">
              <c:v>Audit of IMEWS Chart Completion</c:v>
            </c:pt>
          </c:strCache>
        </c:strRef>
      </c:tx>
    </c:title>
    <c:plotArea>
      <c:layout/>
      <c:barChart>
        <c:barDir val="col"/>
        <c:grouping val="clustered"/>
        <c:ser>
          <c:idx val="0"/>
          <c:order val="0"/>
          <c:tx>
            <c:strRef>
              <c:f>'Results Specified Audit'!$B$16</c:f>
              <c:strCache>
                <c:ptCount val="1"/>
                <c:pt idx="0">
                  <c:v>Section 1: DOCUMENTATION STANDARDS</c:v>
                </c:pt>
              </c:strCache>
            </c:strRef>
          </c:tx>
          <c:dLbls>
            <c:showVal val="1"/>
          </c:dLbls>
          <c:cat>
            <c:strRef>
              <c:f>'Results Specified Audit'!$B$17:$B$21</c:f>
              <c:strCache>
                <c:ptCount val="5"/>
                <c:pt idx="0">
                  <c:v>The addressograph (or details) are recorded on both sides of the chart*</c:v>
                </c:pt>
                <c:pt idx="1">
                  <c:v>The booking blood pressure, gestation at booking, booking BMI and large BP cuff are recorded</c:v>
                </c:pt>
                <c:pt idx="2">
                  <c:v>Date and time of the observations are recorded </c:v>
                </c:pt>
                <c:pt idx="3">
                  <c:v>Time is recorded using the 24 hour clock</c:v>
                </c:pt>
                <c:pt idx="4">
                  <c:v>Each entry is initialed</c:v>
                </c:pt>
              </c:strCache>
            </c:strRef>
          </c:cat>
          <c:val>
            <c:numRef>
              <c:f>'Results Specified Audit'!$F$17:$F$21</c:f>
              <c:numCache>
                <c:formatCode>0.0</c:formatCode>
                <c:ptCount val="5"/>
                <c:pt idx="0">
                  <c:v>0</c:v>
                </c:pt>
                <c:pt idx="1">
                  <c:v>0</c:v>
                </c:pt>
                <c:pt idx="2">
                  <c:v>0</c:v>
                </c:pt>
                <c:pt idx="3">
                  <c:v>0</c:v>
                </c:pt>
                <c:pt idx="4">
                  <c:v>0</c:v>
                </c:pt>
              </c:numCache>
            </c:numRef>
          </c:val>
        </c:ser>
        <c:axId val="49564288"/>
        <c:axId val="49582464"/>
      </c:barChart>
      <c:catAx>
        <c:axId val="49564288"/>
        <c:scaling>
          <c:orientation val="minMax"/>
        </c:scaling>
        <c:axPos val="b"/>
        <c:majorTickMark val="none"/>
        <c:tickLblPos val="nextTo"/>
        <c:crossAx val="49582464"/>
        <c:crosses val="autoZero"/>
        <c:auto val="1"/>
        <c:lblAlgn val="ctr"/>
        <c:lblOffset val="100"/>
      </c:catAx>
      <c:valAx>
        <c:axId val="49582464"/>
        <c:scaling>
          <c:orientation val="minMax"/>
          <c:max val="100"/>
          <c:min val="0"/>
        </c:scaling>
        <c:axPos val="l"/>
        <c:majorGridlines/>
        <c:numFmt formatCode="0.0" sourceLinked="1"/>
        <c:majorTickMark val="none"/>
        <c:tickLblPos val="nextTo"/>
        <c:crossAx val="49564288"/>
        <c:crosses val="autoZero"/>
        <c:crossBetween val="between"/>
      </c:valAx>
    </c:plotArea>
    <c:legend>
      <c:legendPos val="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IE"/>
  <c:chart>
    <c:title>
      <c:tx>
        <c:strRef>
          <c:f>'Results Specified Audit'!$B$1</c:f>
          <c:strCache>
            <c:ptCount val="1"/>
            <c:pt idx="0">
              <c:v>Audit of IMEWS Chart Completion</c:v>
            </c:pt>
          </c:strCache>
        </c:strRef>
      </c:tx>
    </c:title>
    <c:plotArea>
      <c:layout/>
      <c:barChart>
        <c:barDir val="col"/>
        <c:grouping val="clustered"/>
        <c:ser>
          <c:idx val="0"/>
          <c:order val="0"/>
          <c:tx>
            <c:strRef>
              <c:f>'Results Specified Audit'!$B$23</c:f>
              <c:strCache>
                <c:ptCount val="1"/>
                <c:pt idx="0">
                  <c:v>Section 2: PARAMETERS</c:v>
                </c:pt>
              </c:strCache>
            </c:strRef>
          </c:tx>
          <c:dLbls>
            <c:showVal val="1"/>
          </c:dLbls>
          <c:cat>
            <c:strRef>
              <c:f>'Results Specified Audit'!$B$24:$B$28</c:f>
              <c:strCache>
                <c:ptCount val="5"/>
                <c:pt idx="0">
                  <c:v>Respiratory rate is recorded numerically</c:v>
                </c:pt>
                <c:pt idx="1">
                  <c:v>Respiratory rate is recorded in the appropriate box*</c:v>
                </c:pt>
                <c:pt idx="2">
                  <c:v>SpO2 (if applicable) is recorded numerically </c:v>
                </c:pt>
                <c:pt idx="3">
                  <c:v>SpO2 (if applicable) is recorded in the appropriate box*</c:v>
                </c:pt>
                <c:pt idx="4">
                  <c:v>Temperature is recorded numerically</c:v>
                </c:pt>
              </c:strCache>
            </c:strRef>
          </c:cat>
          <c:val>
            <c:numRef>
              <c:f>'Results Specified Audit'!$F$24:$F$28</c:f>
              <c:numCache>
                <c:formatCode>0.0</c:formatCode>
                <c:ptCount val="5"/>
                <c:pt idx="0">
                  <c:v>0</c:v>
                </c:pt>
                <c:pt idx="1">
                  <c:v>0</c:v>
                </c:pt>
                <c:pt idx="2">
                  <c:v>0</c:v>
                </c:pt>
                <c:pt idx="3">
                  <c:v>0</c:v>
                </c:pt>
                <c:pt idx="4">
                  <c:v>0</c:v>
                </c:pt>
              </c:numCache>
            </c:numRef>
          </c:val>
        </c:ser>
        <c:axId val="97829248"/>
        <c:axId val="97830784"/>
      </c:barChart>
      <c:catAx>
        <c:axId val="97829248"/>
        <c:scaling>
          <c:orientation val="minMax"/>
        </c:scaling>
        <c:axPos val="b"/>
        <c:majorTickMark val="none"/>
        <c:tickLblPos val="nextTo"/>
        <c:crossAx val="97830784"/>
        <c:crosses val="autoZero"/>
        <c:auto val="1"/>
        <c:lblAlgn val="ctr"/>
        <c:lblOffset val="100"/>
      </c:catAx>
      <c:valAx>
        <c:axId val="97830784"/>
        <c:scaling>
          <c:orientation val="minMax"/>
          <c:max val="100"/>
          <c:min val="0"/>
        </c:scaling>
        <c:axPos val="l"/>
        <c:majorGridlines/>
        <c:numFmt formatCode="0.0" sourceLinked="1"/>
        <c:majorTickMark val="none"/>
        <c:tickLblPos val="nextTo"/>
        <c:crossAx val="97829248"/>
        <c:crosses val="autoZero"/>
        <c:crossBetween val="between"/>
      </c:valAx>
    </c:plotArea>
    <c:legend>
      <c:legendPos val="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IE"/>
  <c:chart>
    <c:title>
      <c:tx>
        <c:strRef>
          <c:f>'Results Specified Audit'!$B$1</c:f>
          <c:strCache>
            <c:ptCount val="1"/>
            <c:pt idx="0">
              <c:v>Audit of IMEWS Chart Completion</c:v>
            </c:pt>
          </c:strCache>
        </c:strRef>
      </c:tx>
    </c:title>
    <c:plotArea>
      <c:layout/>
      <c:barChart>
        <c:barDir val="col"/>
        <c:grouping val="clustered"/>
        <c:ser>
          <c:idx val="0"/>
          <c:order val="0"/>
          <c:tx>
            <c:strRef>
              <c:f>'Results Specified Audit'!$B$23</c:f>
              <c:strCache>
                <c:ptCount val="1"/>
                <c:pt idx="0">
                  <c:v>Section 2: PARAMETERS</c:v>
                </c:pt>
              </c:strCache>
            </c:strRef>
          </c:tx>
          <c:dLbls>
            <c:showVal val="1"/>
          </c:dLbls>
          <c:cat>
            <c:strRef>
              <c:f>'Results Specified Audit'!$B$29:$B$33</c:f>
              <c:strCache>
                <c:ptCount val="5"/>
                <c:pt idx="0">
                  <c:v>Temperature is recorded in the appropriate box*</c:v>
                </c:pt>
                <c:pt idx="1">
                  <c:v>Maternal Heart Rate is recorded numerically</c:v>
                </c:pt>
                <c:pt idx="2">
                  <c:v>Maternal Heart Rate is recorded in appropriate box* </c:v>
                </c:pt>
                <c:pt idx="3">
                  <c:v>Systolic B/P is recorded numerically</c:v>
                </c:pt>
                <c:pt idx="4">
                  <c:v>Systolic B/P is recorded in the appropriate box* </c:v>
                </c:pt>
              </c:strCache>
            </c:strRef>
          </c:cat>
          <c:val>
            <c:numRef>
              <c:f>'Results Specified Audit'!$F$29:$F$33</c:f>
              <c:numCache>
                <c:formatCode>0.0</c:formatCode>
                <c:ptCount val="5"/>
                <c:pt idx="0">
                  <c:v>0</c:v>
                </c:pt>
                <c:pt idx="1">
                  <c:v>0</c:v>
                </c:pt>
                <c:pt idx="2">
                  <c:v>0</c:v>
                </c:pt>
                <c:pt idx="3">
                  <c:v>0</c:v>
                </c:pt>
                <c:pt idx="4">
                  <c:v>0</c:v>
                </c:pt>
              </c:numCache>
            </c:numRef>
          </c:val>
        </c:ser>
        <c:axId val="100214656"/>
        <c:axId val="100216192"/>
      </c:barChart>
      <c:catAx>
        <c:axId val="100214656"/>
        <c:scaling>
          <c:orientation val="minMax"/>
        </c:scaling>
        <c:axPos val="b"/>
        <c:majorTickMark val="none"/>
        <c:tickLblPos val="nextTo"/>
        <c:crossAx val="100216192"/>
        <c:crosses val="autoZero"/>
        <c:auto val="1"/>
        <c:lblAlgn val="ctr"/>
        <c:lblOffset val="100"/>
      </c:catAx>
      <c:valAx>
        <c:axId val="100216192"/>
        <c:scaling>
          <c:orientation val="minMax"/>
          <c:max val="100"/>
          <c:min val="0"/>
        </c:scaling>
        <c:axPos val="l"/>
        <c:majorGridlines/>
        <c:numFmt formatCode="0.0" sourceLinked="1"/>
        <c:majorTickMark val="none"/>
        <c:tickLblPos val="nextTo"/>
        <c:crossAx val="100214656"/>
        <c:crosses val="autoZero"/>
        <c:crossBetween val="between"/>
      </c:valAx>
    </c:plotArea>
    <c:legend>
      <c:legendPos val="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IE"/>
  <c:chart>
    <c:title>
      <c:tx>
        <c:strRef>
          <c:f>'Results Specified Audit'!$B$1</c:f>
          <c:strCache>
            <c:ptCount val="1"/>
            <c:pt idx="0">
              <c:v>Audit of IMEWS Chart Completion</c:v>
            </c:pt>
          </c:strCache>
        </c:strRef>
      </c:tx>
    </c:title>
    <c:plotArea>
      <c:layout/>
      <c:barChart>
        <c:barDir val="col"/>
        <c:grouping val="clustered"/>
        <c:ser>
          <c:idx val="0"/>
          <c:order val="0"/>
          <c:tx>
            <c:strRef>
              <c:f>'Results Specified Audit'!$B$23</c:f>
              <c:strCache>
                <c:ptCount val="1"/>
                <c:pt idx="0">
                  <c:v>Section 2: PARAMETERS</c:v>
                </c:pt>
              </c:strCache>
            </c:strRef>
          </c:tx>
          <c:dLbls>
            <c:showVal val="1"/>
          </c:dLbls>
          <c:cat>
            <c:strRef>
              <c:f>'Results Specified Audit'!$B$34:$B$38</c:f>
              <c:strCache>
                <c:ptCount val="5"/>
                <c:pt idx="0">
                  <c:v>Diastolic B/P is recorded numerically</c:v>
                </c:pt>
                <c:pt idx="1">
                  <c:v>Diastolic B/P is recorded in the appropriate box*</c:v>
                </c:pt>
                <c:pt idx="2">
                  <c:v>Urinalysis is recorded</c:v>
                </c:pt>
                <c:pt idx="3">
                  <c:v>Pain score is recorded</c:v>
                </c:pt>
                <c:pt idx="4">
                  <c:v>AVPU is recorded </c:v>
                </c:pt>
              </c:strCache>
            </c:strRef>
          </c:cat>
          <c:val>
            <c:numRef>
              <c:f>'Results Specified Audit'!$F$34:$F$38</c:f>
              <c:numCache>
                <c:formatCode>0.0</c:formatCode>
                <c:ptCount val="5"/>
                <c:pt idx="0">
                  <c:v>0</c:v>
                </c:pt>
                <c:pt idx="1">
                  <c:v>0</c:v>
                </c:pt>
                <c:pt idx="2">
                  <c:v>0</c:v>
                </c:pt>
                <c:pt idx="3">
                  <c:v>0</c:v>
                </c:pt>
                <c:pt idx="4">
                  <c:v>0</c:v>
                </c:pt>
              </c:numCache>
            </c:numRef>
          </c:val>
        </c:ser>
        <c:axId val="100269440"/>
        <c:axId val="100299904"/>
      </c:barChart>
      <c:catAx>
        <c:axId val="100269440"/>
        <c:scaling>
          <c:orientation val="minMax"/>
        </c:scaling>
        <c:axPos val="b"/>
        <c:majorTickMark val="none"/>
        <c:tickLblPos val="nextTo"/>
        <c:crossAx val="100299904"/>
        <c:crosses val="autoZero"/>
        <c:auto val="1"/>
        <c:lblAlgn val="ctr"/>
        <c:lblOffset val="100"/>
      </c:catAx>
      <c:valAx>
        <c:axId val="100299904"/>
        <c:scaling>
          <c:orientation val="minMax"/>
          <c:max val="100"/>
          <c:min val="0"/>
        </c:scaling>
        <c:axPos val="l"/>
        <c:majorGridlines/>
        <c:numFmt formatCode="0.0" sourceLinked="1"/>
        <c:majorTickMark val="none"/>
        <c:tickLblPos val="nextTo"/>
        <c:crossAx val="100269440"/>
        <c:crosses val="autoZero"/>
        <c:crossBetween val="between"/>
      </c:valAx>
    </c:plotArea>
    <c:legend>
      <c:legendPos val="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IE"/>
  <c:chart>
    <c:title>
      <c:tx>
        <c:strRef>
          <c:f>'Results Specified Audit'!$B$1</c:f>
          <c:strCache>
            <c:ptCount val="1"/>
            <c:pt idx="0">
              <c:v>Audit of IMEWS Chart Completion</c:v>
            </c:pt>
          </c:strCache>
        </c:strRef>
      </c:tx>
    </c:title>
    <c:plotArea>
      <c:layout/>
      <c:barChart>
        <c:barDir val="col"/>
        <c:grouping val="clustered"/>
        <c:ser>
          <c:idx val="0"/>
          <c:order val="0"/>
          <c:tx>
            <c:strRef>
              <c:f>'Results Specified Audit'!$B$40</c:f>
              <c:strCache>
                <c:ptCount val="1"/>
                <c:pt idx="0">
                  <c:v>Section 3:</c:v>
                </c:pt>
              </c:strCache>
            </c:strRef>
          </c:tx>
          <c:dLbls>
            <c:showVal val="1"/>
          </c:dLbls>
          <c:cat>
            <c:strRef>
              <c:f>'Results Specified Audit'!$B$41:$B$42</c:f>
              <c:strCache>
                <c:ptCount val="2"/>
                <c:pt idx="0">
                  <c:v>Total Yellow Zone is correct on every entry*</c:v>
                </c:pt>
                <c:pt idx="1">
                  <c:v>Total Pink Zone is correct on every entry*</c:v>
                </c:pt>
              </c:strCache>
            </c:strRef>
          </c:cat>
          <c:val>
            <c:numRef>
              <c:f>'Results Specified Audit'!$F$41:$F$42</c:f>
              <c:numCache>
                <c:formatCode>0.0</c:formatCode>
                <c:ptCount val="2"/>
                <c:pt idx="0">
                  <c:v>0</c:v>
                </c:pt>
                <c:pt idx="1">
                  <c:v>0</c:v>
                </c:pt>
              </c:numCache>
            </c:numRef>
          </c:val>
        </c:ser>
        <c:axId val="100414592"/>
        <c:axId val="100416128"/>
      </c:barChart>
      <c:catAx>
        <c:axId val="100414592"/>
        <c:scaling>
          <c:orientation val="minMax"/>
        </c:scaling>
        <c:axPos val="b"/>
        <c:majorTickMark val="none"/>
        <c:tickLblPos val="nextTo"/>
        <c:crossAx val="100416128"/>
        <c:crosses val="autoZero"/>
        <c:auto val="1"/>
        <c:lblAlgn val="ctr"/>
        <c:lblOffset val="100"/>
      </c:catAx>
      <c:valAx>
        <c:axId val="100416128"/>
        <c:scaling>
          <c:orientation val="minMax"/>
          <c:max val="100"/>
          <c:min val="0"/>
        </c:scaling>
        <c:axPos val="l"/>
        <c:majorGridlines/>
        <c:numFmt formatCode="0.0" sourceLinked="1"/>
        <c:majorTickMark val="none"/>
        <c:tickLblPos val="nextTo"/>
        <c:crossAx val="100414592"/>
        <c:crosses val="autoZero"/>
        <c:crossBetween val="between"/>
      </c:valAx>
    </c:plotArea>
    <c:legend>
      <c:legendPos val="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IE"/>
  <c:chart>
    <c:title>
      <c:tx>
        <c:strRef>
          <c:f>Quarter1!$B$1</c:f>
          <c:strCache>
            <c:ptCount val="1"/>
            <c:pt idx="0">
              <c:v>Audit of IMEWS Chart Completion</c:v>
            </c:pt>
          </c:strCache>
        </c:strRef>
      </c:tx>
    </c:title>
    <c:plotArea>
      <c:layout/>
      <c:barChart>
        <c:barDir val="col"/>
        <c:grouping val="clustered"/>
        <c:ser>
          <c:idx val="0"/>
          <c:order val="0"/>
          <c:dLbls>
            <c:showVal val="1"/>
          </c:dLbls>
          <c:cat>
            <c:strRef>
              <c:f>Quarter1!$B$60:$B$62</c:f>
              <c:strCache>
                <c:ptCount val="3"/>
                <c:pt idx="0">
                  <c:v>Section 1</c:v>
                </c:pt>
                <c:pt idx="1">
                  <c:v>Section 2</c:v>
                </c:pt>
                <c:pt idx="2">
                  <c:v>Section 3</c:v>
                </c:pt>
              </c:strCache>
            </c:strRef>
          </c:cat>
          <c:val>
            <c:numRef>
              <c:f>Quarter1!$C$60:$C$62</c:f>
              <c:numCache>
                <c:formatCode>0.0</c:formatCode>
                <c:ptCount val="3"/>
                <c:pt idx="0">
                  <c:v>0</c:v>
                </c:pt>
                <c:pt idx="1">
                  <c:v>0</c:v>
                </c:pt>
                <c:pt idx="2">
                  <c:v>0</c:v>
                </c:pt>
              </c:numCache>
            </c:numRef>
          </c:val>
        </c:ser>
        <c:ser>
          <c:idx val="1"/>
          <c:order val="1"/>
          <c:cat>
            <c:strRef>
              <c:f>Quarter1!$B$60:$B$62</c:f>
              <c:strCache>
                <c:ptCount val="3"/>
                <c:pt idx="0">
                  <c:v>Section 1</c:v>
                </c:pt>
                <c:pt idx="1">
                  <c:v>Section 2</c:v>
                </c:pt>
                <c:pt idx="2">
                  <c:v>Section 3</c:v>
                </c:pt>
              </c:strCache>
            </c:strRef>
          </c:cat>
          <c:val>
            <c:numRef>
              <c:f>Quarter1!$D$60:$D$62</c:f>
              <c:numCache>
                <c:formatCode>General</c:formatCode>
                <c:ptCount val="3"/>
              </c:numCache>
            </c:numRef>
          </c:val>
        </c:ser>
        <c:ser>
          <c:idx val="2"/>
          <c:order val="2"/>
          <c:cat>
            <c:strRef>
              <c:f>Quarter1!$B$60:$B$62</c:f>
              <c:strCache>
                <c:ptCount val="3"/>
                <c:pt idx="0">
                  <c:v>Section 1</c:v>
                </c:pt>
                <c:pt idx="1">
                  <c:v>Section 2</c:v>
                </c:pt>
                <c:pt idx="2">
                  <c:v>Section 3</c:v>
                </c:pt>
              </c:strCache>
            </c:strRef>
          </c:cat>
          <c:val>
            <c:numRef>
              <c:f>Quarter1!$E$60:$E$62</c:f>
              <c:numCache>
                <c:formatCode>General</c:formatCode>
                <c:ptCount val="3"/>
              </c:numCache>
            </c:numRef>
          </c:val>
        </c:ser>
        <c:ser>
          <c:idx val="3"/>
          <c:order val="3"/>
          <c:cat>
            <c:strRef>
              <c:f>Quarter1!$B$60:$B$62</c:f>
              <c:strCache>
                <c:ptCount val="3"/>
                <c:pt idx="0">
                  <c:v>Section 1</c:v>
                </c:pt>
                <c:pt idx="1">
                  <c:v>Section 2</c:v>
                </c:pt>
                <c:pt idx="2">
                  <c:v>Section 3</c:v>
                </c:pt>
              </c:strCache>
            </c:strRef>
          </c:cat>
          <c:val>
            <c:numRef>
              <c:f>Quarter1!$F$60:$F$62</c:f>
              <c:numCache>
                <c:formatCode>General</c:formatCode>
                <c:ptCount val="3"/>
              </c:numCache>
            </c:numRef>
          </c:val>
        </c:ser>
        <c:axId val="107039360"/>
        <c:axId val="107090304"/>
      </c:barChart>
      <c:catAx>
        <c:axId val="107039360"/>
        <c:scaling>
          <c:orientation val="minMax"/>
        </c:scaling>
        <c:axPos val="b"/>
        <c:majorTickMark val="none"/>
        <c:tickLblPos val="nextTo"/>
        <c:crossAx val="107090304"/>
        <c:crosses val="autoZero"/>
        <c:auto val="1"/>
        <c:lblAlgn val="ctr"/>
        <c:lblOffset val="100"/>
      </c:catAx>
      <c:valAx>
        <c:axId val="107090304"/>
        <c:scaling>
          <c:orientation val="minMax"/>
          <c:max val="100"/>
        </c:scaling>
        <c:axPos val="l"/>
        <c:majorGridlines/>
        <c:numFmt formatCode="0.0" sourceLinked="1"/>
        <c:majorTickMark val="none"/>
        <c:tickLblPos val="nextTo"/>
        <c:crossAx val="107039360"/>
        <c:crosses val="autoZero"/>
        <c:crossBetween val="between"/>
      </c:valAx>
    </c:plotArea>
    <c:plotVisOnly val="1"/>
    <c:dispBlanksAs val="gap"/>
  </c:chart>
  <c:printSettings>
    <c:headerFooter/>
    <c:pageMargins b="0.75000000000000255" l="0.70000000000000062" r="0.70000000000000062" t="0.7500000000000025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IE"/>
  <c:chart>
    <c:title>
      <c:tx>
        <c:strRef>
          <c:f>Quarter1!$B$1</c:f>
          <c:strCache>
            <c:ptCount val="1"/>
            <c:pt idx="0">
              <c:v>Audit of IMEWS Chart Completion</c:v>
            </c:pt>
          </c:strCache>
        </c:strRef>
      </c:tx>
    </c:title>
    <c:plotArea>
      <c:layout/>
      <c:barChart>
        <c:barDir val="col"/>
        <c:grouping val="clustered"/>
        <c:ser>
          <c:idx val="0"/>
          <c:order val="0"/>
          <c:dLbls>
            <c:showVal val="1"/>
          </c:dLbls>
          <c:cat>
            <c:strRef>
              <c:f>Quarter1!$B$63:$B$64</c:f>
              <c:strCache>
                <c:ptCount val="2"/>
                <c:pt idx="0">
                  <c:v>Section 4</c:v>
                </c:pt>
                <c:pt idx="1">
                  <c:v>Section 5</c:v>
                </c:pt>
              </c:strCache>
            </c:strRef>
          </c:cat>
          <c:val>
            <c:numRef>
              <c:f>Quarter1!$C$63:$C$64</c:f>
              <c:numCache>
                <c:formatCode>0.0</c:formatCode>
                <c:ptCount val="2"/>
                <c:pt idx="0">
                  <c:v>0</c:v>
                </c:pt>
                <c:pt idx="1">
                  <c:v>0</c:v>
                </c:pt>
              </c:numCache>
            </c:numRef>
          </c:val>
        </c:ser>
        <c:ser>
          <c:idx val="1"/>
          <c:order val="1"/>
          <c:cat>
            <c:strRef>
              <c:f>Quarter1!$B$63:$B$64</c:f>
              <c:strCache>
                <c:ptCount val="2"/>
                <c:pt idx="0">
                  <c:v>Section 4</c:v>
                </c:pt>
                <c:pt idx="1">
                  <c:v>Section 5</c:v>
                </c:pt>
              </c:strCache>
            </c:strRef>
          </c:cat>
          <c:val>
            <c:numRef>
              <c:f>Quarter1!$D$63:$D$64</c:f>
              <c:numCache>
                <c:formatCode>General</c:formatCode>
                <c:ptCount val="2"/>
              </c:numCache>
            </c:numRef>
          </c:val>
        </c:ser>
        <c:ser>
          <c:idx val="2"/>
          <c:order val="2"/>
          <c:cat>
            <c:strRef>
              <c:f>Quarter1!$B$63:$B$64</c:f>
              <c:strCache>
                <c:ptCount val="2"/>
                <c:pt idx="0">
                  <c:v>Section 4</c:v>
                </c:pt>
                <c:pt idx="1">
                  <c:v>Section 5</c:v>
                </c:pt>
              </c:strCache>
            </c:strRef>
          </c:cat>
          <c:val>
            <c:numRef>
              <c:f>Quarter1!$E$63:$E$64</c:f>
              <c:numCache>
                <c:formatCode>General</c:formatCode>
                <c:ptCount val="2"/>
              </c:numCache>
            </c:numRef>
          </c:val>
        </c:ser>
        <c:ser>
          <c:idx val="3"/>
          <c:order val="3"/>
          <c:cat>
            <c:strRef>
              <c:f>Quarter1!$B$63:$B$64</c:f>
              <c:strCache>
                <c:ptCount val="2"/>
                <c:pt idx="0">
                  <c:v>Section 4</c:v>
                </c:pt>
                <c:pt idx="1">
                  <c:v>Section 5</c:v>
                </c:pt>
              </c:strCache>
            </c:strRef>
          </c:cat>
          <c:val>
            <c:numRef>
              <c:f>Quarter1!$F$63:$F$64</c:f>
              <c:numCache>
                <c:formatCode>General</c:formatCode>
                <c:ptCount val="2"/>
              </c:numCache>
            </c:numRef>
          </c:val>
        </c:ser>
        <c:axId val="114072960"/>
        <c:axId val="114168960"/>
      </c:barChart>
      <c:catAx>
        <c:axId val="114072960"/>
        <c:scaling>
          <c:orientation val="minMax"/>
        </c:scaling>
        <c:axPos val="b"/>
        <c:majorTickMark val="none"/>
        <c:tickLblPos val="nextTo"/>
        <c:crossAx val="114168960"/>
        <c:crosses val="autoZero"/>
        <c:auto val="1"/>
        <c:lblAlgn val="ctr"/>
        <c:lblOffset val="100"/>
      </c:catAx>
      <c:valAx>
        <c:axId val="114168960"/>
        <c:scaling>
          <c:orientation val="minMax"/>
          <c:max val="100"/>
        </c:scaling>
        <c:axPos val="l"/>
        <c:majorGridlines/>
        <c:numFmt formatCode="0.0" sourceLinked="1"/>
        <c:majorTickMark val="none"/>
        <c:tickLblPos val="nextTo"/>
        <c:crossAx val="114072960"/>
        <c:crosses val="autoZero"/>
        <c:crossBetween val="between"/>
      </c:valAx>
    </c:plotArea>
    <c:plotVisOnly val="1"/>
    <c:dispBlanksAs val="gap"/>
  </c:chart>
  <c:printSettings>
    <c:headerFooter/>
    <c:pageMargins b="0.75000000000000255" l="0.70000000000000062" r="0.70000000000000062" t="0.7500000000000025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IE"/>
  <c:chart>
    <c:title>
      <c:tx>
        <c:strRef>
          <c:f>Quarter1!$B$1</c:f>
          <c:strCache>
            <c:ptCount val="1"/>
            <c:pt idx="0">
              <c:v>Audit of IMEWS Chart Completion</c:v>
            </c:pt>
          </c:strCache>
        </c:strRef>
      </c:tx>
    </c:title>
    <c:plotArea>
      <c:layout/>
      <c:barChart>
        <c:barDir val="col"/>
        <c:grouping val="clustered"/>
        <c:ser>
          <c:idx val="0"/>
          <c:order val="0"/>
          <c:dLbls>
            <c:showVal val="1"/>
          </c:dLbls>
          <c:cat>
            <c:strRef>
              <c:f>Quarter1!$B$65</c:f>
              <c:strCache>
                <c:ptCount val="1"/>
                <c:pt idx="0">
                  <c:v>Overall Compliance</c:v>
                </c:pt>
              </c:strCache>
            </c:strRef>
          </c:cat>
          <c:val>
            <c:numRef>
              <c:f>Quarter1!$C$65</c:f>
              <c:numCache>
                <c:formatCode>0.0</c:formatCode>
                <c:ptCount val="1"/>
                <c:pt idx="0">
                  <c:v>0</c:v>
                </c:pt>
              </c:numCache>
            </c:numRef>
          </c:val>
        </c:ser>
        <c:ser>
          <c:idx val="1"/>
          <c:order val="1"/>
          <c:cat>
            <c:strRef>
              <c:f>Quarter1!$B$65</c:f>
              <c:strCache>
                <c:ptCount val="1"/>
                <c:pt idx="0">
                  <c:v>Overall Compliance</c:v>
                </c:pt>
              </c:strCache>
            </c:strRef>
          </c:cat>
          <c:val>
            <c:numRef>
              <c:f>Quarter1!$D$65</c:f>
              <c:numCache>
                <c:formatCode>General</c:formatCode>
                <c:ptCount val="1"/>
              </c:numCache>
            </c:numRef>
          </c:val>
        </c:ser>
        <c:ser>
          <c:idx val="2"/>
          <c:order val="2"/>
          <c:cat>
            <c:strRef>
              <c:f>Quarter1!$B$65</c:f>
              <c:strCache>
                <c:ptCount val="1"/>
                <c:pt idx="0">
                  <c:v>Overall Compliance</c:v>
                </c:pt>
              </c:strCache>
            </c:strRef>
          </c:cat>
          <c:val>
            <c:numRef>
              <c:f>Quarter1!$E$65</c:f>
              <c:numCache>
                <c:formatCode>General</c:formatCode>
                <c:ptCount val="1"/>
              </c:numCache>
            </c:numRef>
          </c:val>
        </c:ser>
        <c:ser>
          <c:idx val="3"/>
          <c:order val="3"/>
          <c:cat>
            <c:strRef>
              <c:f>Quarter1!$B$65</c:f>
              <c:strCache>
                <c:ptCount val="1"/>
                <c:pt idx="0">
                  <c:v>Overall Compliance</c:v>
                </c:pt>
              </c:strCache>
            </c:strRef>
          </c:cat>
          <c:val>
            <c:numRef>
              <c:f>Quarter1!$F$65</c:f>
              <c:numCache>
                <c:formatCode>General</c:formatCode>
                <c:ptCount val="1"/>
              </c:numCache>
            </c:numRef>
          </c:val>
        </c:ser>
        <c:axId val="115442048"/>
        <c:axId val="115443584"/>
      </c:barChart>
      <c:catAx>
        <c:axId val="115442048"/>
        <c:scaling>
          <c:orientation val="minMax"/>
        </c:scaling>
        <c:axPos val="b"/>
        <c:majorTickMark val="none"/>
        <c:tickLblPos val="nextTo"/>
        <c:crossAx val="115443584"/>
        <c:crosses val="autoZero"/>
        <c:auto val="1"/>
        <c:lblAlgn val="ctr"/>
        <c:lblOffset val="100"/>
      </c:catAx>
      <c:valAx>
        <c:axId val="115443584"/>
        <c:scaling>
          <c:orientation val="minMax"/>
          <c:max val="100"/>
          <c:min val="0"/>
        </c:scaling>
        <c:axPos val="l"/>
        <c:majorGridlines/>
        <c:numFmt formatCode="0.0" sourceLinked="1"/>
        <c:majorTickMark val="none"/>
        <c:tickLblPos val="nextTo"/>
        <c:crossAx val="115442048"/>
        <c:crosses val="autoZero"/>
        <c:crossBetween val="between"/>
      </c:valAx>
    </c:plotArea>
    <c:plotVisOnly val="1"/>
    <c:dispBlanksAs val="gap"/>
  </c:chart>
  <c:printSettings>
    <c:headerFooter/>
    <c:pageMargins b="0.75000000000000255" l="0.70000000000000062" r="0.70000000000000062" t="0.75000000000000255" header="0.30000000000000032" footer="0.30000000000000032"/>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IE"/>
  <c:chart>
    <c:title>
      <c:tx>
        <c:strRef>
          <c:f>Comparison!$B$16</c:f>
          <c:strCache>
            <c:ptCount val="1"/>
            <c:pt idx="0">
              <c:v>Section 1: DOCUMENTATION STANDARDS</c:v>
            </c:pt>
          </c:strCache>
        </c:strRef>
      </c:tx>
    </c:title>
    <c:plotArea>
      <c:layout/>
      <c:lineChart>
        <c:grouping val="standard"/>
        <c:ser>
          <c:idx val="0"/>
          <c:order val="0"/>
          <c:tx>
            <c:strRef>
              <c:f>Comparison!$B$17</c:f>
              <c:strCache>
                <c:ptCount val="1"/>
                <c:pt idx="0">
                  <c:v>The addressograph (or details) are recorded on both sides of the chart*</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Comparison!$C$17:$AL$17</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Comparison!$B$18</c:f>
              <c:strCache>
                <c:ptCount val="1"/>
                <c:pt idx="0">
                  <c:v>The booking blood pressure, gestation at booking, booking BMI and large BP cuff are recorded</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Comparison!$C$18:$AL$18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2"/>
          <c:order val="2"/>
          <c:tx>
            <c:strRef>
              <c:f>Comparison!$B$19</c:f>
              <c:strCache>
                <c:ptCount val="1"/>
                <c:pt idx="0">
                  <c:v>Date and time of the observations are recorded </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Comparison!$C$19:$AL$19</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3"/>
          <c:order val="3"/>
          <c:tx>
            <c:strRef>
              <c:f>Comparison!$B$20</c:f>
              <c:strCache>
                <c:ptCount val="1"/>
                <c:pt idx="0">
                  <c:v>Time is recorded using the 24 hour clock</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Comparison!$C$20:$AL$20</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4"/>
          <c:order val="4"/>
          <c:tx>
            <c:strRef>
              <c:f>Comparison!$B$21</c:f>
              <c:strCache>
                <c:ptCount val="1"/>
                <c:pt idx="0">
                  <c:v>Each entry is initialed</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Comparison!$C$21:$AL$21</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marker val="1"/>
        <c:axId val="117993472"/>
        <c:axId val="117995008"/>
      </c:lineChart>
      <c:catAx>
        <c:axId val="117993472"/>
        <c:scaling>
          <c:orientation val="minMax"/>
        </c:scaling>
        <c:axPos val="b"/>
        <c:majorTickMark val="none"/>
        <c:tickLblPos val="nextTo"/>
        <c:crossAx val="117995008"/>
        <c:crosses val="autoZero"/>
        <c:auto val="1"/>
        <c:lblAlgn val="ctr"/>
        <c:lblOffset val="100"/>
      </c:catAx>
      <c:valAx>
        <c:axId val="117995008"/>
        <c:scaling>
          <c:orientation val="minMax"/>
          <c:max val="100"/>
          <c:min val="0"/>
        </c:scaling>
        <c:axPos val="l"/>
        <c:majorGridlines/>
        <c:title/>
        <c:numFmt formatCode="0.0" sourceLinked="1"/>
        <c:majorTickMark val="none"/>
        <c:tickLblPos val="nextTo"/>
        <c:crossAx val="117993472"/>
        <c:crosses val="autoZero"/>
        <c:crossBetween val="between"/>
      </c:valAx>
    </c:plotArea>
    <c:legend>
      <c:legendPos val="r"/>
      <c:txPr>
        <a:bodyPr/>
        <a:lstStyle/>
        <a:p>
          <a:pPr>
            <a:defRPr sz="800"/>
          </a:pPr>
          <a:endParaRPr lang="en-US"/>
        </a:p>
      </c:txPr>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IE"/>
  <c:chart>
    <c:title>
      <c:tx>
        <c:strRef>
          <c:f>Results!$B$1</c:f>
          <c:strCache>
            <c:ptCount val="1"/>
            <c:pt idx="0">
              <c:v>Audit of IMEWS Chart Completion</c:v>
            </c:pt>
          </c:strCache>
        </c:strRef>
      </c:tx>
    </c:title>
    <c:plotArea>
      <c:layout/>
      <c:barChart>
        <c:barDir val="col"/>
        <c:grouping val="clustered"/>
        <c:ser>
          <c:idx val="0"/>
          <c:order val="0"/>
          <c:dLbls>
            <c:dLbl>
              <c:idx val="0"/>
              <c:tx>
                <c:strRef>
                  <c:f>Results!$C$52</c:f>
                  <c:strCache>
                    <c:ptCount val="1"/>
                    <c:pt idx="0">
                      <c:v>0.0</c:v>
                    </c:pt>
                  </c:strCache>
                </c:strRef>
              </c:tx>
              <c:showVal val="1"/>
            </c:dLbl>
            <c:showVal val="1"/>
          </c:dLbls>
          <c:cat>
            <c:strRef>
              <c:f>Results!$B$52</c:f>
              <c:strCache>
                <c:ptCount val="1"/>
                <c:pt idx="0">
                  <c:v>Overall Compliance</c:v>
                </c:pt>
              </c:strCache>
            </c:strRef>
          </c:cat>
          <c:val>
            <c:numRef>
              <c:f>Results!$C$52</c:f>
              <c:numCache>
                <c:formatCode>0.0</c:formatCode>
                <c:ptCount val="1"/>
                <c:pt idx="0">
                  <c:v>0</c:v>
                </c:pt>
              </c:numCache>
            </c:numRef>
          </c:val>
        </c:ser>
        <c:axId val="47879680"/>
        <c:axId val="47881216"/>
      </c:barChart>
      <c:catAx>
        <c:axId val="47879680"/>
        <c:scaling>
          <c:orientation val="minMax"/>
        </c:scaling>
        <c:axPos val="b"/>
        <c:majorTickMark val="none"/>
        <c:tickLblPos val="nextTo"/>
        <c:crossAx val="47881216"/>
        <c:crosses val="autoZero"/>
        <c:auto val="1"/>
        <c:lblAlgn val="ctr"/>
        <c:lblOffset val="100"/>
      </c:catAx>
      <c:valAx>
        <c:axId val="47881216"/>
        <c:scaling>
          <c:orientation val="minMax"/>
          <c:max val="100"/>
          <c:min val="0"/>
        </c:scaling>
        <c:axPos val="l"/>
        <c:majorGridlines/>
        <c:numFmt formatCode="0.0" sourceLinked="1"/>
        <c:majorTickMark val="none"/>
        <c:tickLblPos val="nextTo"/>
        <c:crossAx val="47879680"/>
        <c:crosses val="autoZero"/>
        <c:crossBetween val="between"/>
      </c:valAx>
    </c:plotArea>
    <c:plotVisOnly val="1"/>
    <c:dispBlanksAs val="gap"/>
  </c:chart>
  <c:printSettings>
    <c:headerFooter/>
    <c:pageMargins b="0.75000000000000211" l="0.70000000000000062" r="0.70000000000000062" t="0.75000000000000211"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IE"/>
  <c:chart>
    <c:title>
      <c:tx>
        <c:strRef>
          <c:f>Comparison!$B$1</c:f>
          <c:strCache>
            <c:ptCount val="1"/>
            <c:pt idx="0">
              <c:v>Audit of IMEWS Chart Completion</c:v>
            </c:pt>
          </c:strCache>
        </c:strRef>
      </c:tx>
    </c:title>
    <c:plotArea>
      <c:layout/>
      <c:lineChart>
        <c:grouping val="standard"/>
        <c:ser>
          <c:idx val="0"/>
          <c:order val="0"/>
          <c:tx>
            <c:strRef>
              <c:f>Comparison!$B$22</c:f>
              <c:strCache>
                <c:ptCount val="1"/>
                <c:pt idx="0">
                  <c:v>Section 1: Totals and Compliance</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Comparison!$C$22:$AL$22</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Comparison!$B$39</c:f>
              <c:strCache>
                <c:ptCount val="1"/>
                <c:pt idx="0">
                  <c:v>Section 2: Totals and Compliance</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Comparison!$C$39:$AL$39</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2"/>
          <c:order val="2"/>
          <c:tx>
            <c:strRef>
              <c:f>Comparison!$B$43</c:f>
              <c:strCache>
                <c:ptCount val="1"/>
                <c:pt idx="0">
                  <c:v>Section 3: Totals and Compliance</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Comparison!$C$43:$AL$43</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marker val="1"/>
        <c:axId val="118029312"/>
        <c:axId val="118108928"/>
      </c:lineChart>
      <c:catAx>
        <c:axId val="118029312"/>
        <c:scaling>
          <c:orientation val="minMax"/>
        </c:scaling>
        <c:axPos val="b"/>
        <c:majorTickMark val="none"/>
        <c:tickLblPos val="nextTo"/>
        <c:crossAx val="118108928"/>
        <c:crosses val="autoZero"/>
        <c:auto val="1"/>
        <c:lblAlgn val="ctr"/>
        <c:lblOffset val="100"/>
      </c:catAx>
      <c:valAx>
        <c:axId val="118108928"/>
        <c:scaling>
          <c:orientation val="minMax"/>
          <c:max val="100"/>
          <c:min val="0"/>
        </c:scaling>
        <c:axPos val="l"/>
        <c:majorGridlines/>
        <c:title/>
        <c:numFmt formatCode="0.0" sourceLinked="1"/>
        <c:majorTickMark val="none"/>
        <c:tickLblPos val="nextTo"/>
        <c:crossAx val="118029312"/>
        <c:crosses val="autoZero"/>
        <c:crossBetween val="between"/>
      </c:valAx>
    </c:plotArea>
    <c:legend>
      <c:legendPos val="r"/>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IE"/>
  <c:chart>
    <c:title>
      <c:tx>
        <c:strRef>
          <c:f>Comparison!$B$1</c:f>
          <c:strCache>
            <c:ptCount val="1"/>
            <c:pt idx="0">
              <c:v>Audit of IMEWS Chart Completion</c:v>
            </c:pt>
          </c:strCache>
        </c:strRef>
      </c:tx>
    </c:title>
    <c:plotArea>
      <c:layout/>
      <c:lineChart>
        <c:grouping val="standard"/>
        <c:ser>
          <c:idx val="7"/>
          <c:order val="0"/>
          <c:tx>
            <c:strRef>
              <c:f>Comparison!$B$44</c:f>
              <c:strCache>
                <c:ptCount val="1"/>
                <c:pt idx="0">
                  <c:v>Overall Compliance</c:v>
                </c:pt>
              </c:strCache>
            </c:strRef>
          </c:tx>
          <c:cat>
            <c:strRef>
              <c:f>Comparison!$E$15:$AL$15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Comparison!$E$44:$AL$44</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marker val="1"/>
        <c:axId val="118137984"/>
        <c:axId val="118139520"/>
      </c:lineChart>
      <c:catAx>
        <c:axId val="118137984"/>
        <c:scaling>
          <c:orientation val="minMax"/>
        </c:scaling>
        <c:axPos val="b"/>
        <c:majorTickMark val="none"/>
        <c:tickLblPos val="nextTo"/>
        <c:crossAx val="118139520"/>
        <c:crosses val="autoZero"/>
        <c:auto val="1"/>
        <c:lblAlgn val="ctr"/>
        <c:lblOffset val="100"/>
      </c:catAx>
      <c:valAx>
        <c:axId val="118139520"/>
        <c:scaling>
          <c:orientation val="minMax"/>
          <c:max val="100"/>
          <c:min val="0"/>
        </c:scaling>
        <c:axPos val="l"/>
        <c:majorGridlines/>
        <c:title/>
        <c:numFmt formatCode="0.0" sourceLinked="1"/>
        <c:majorTickMark val="none"/>
        <c:tickLblPos val="nextTo"/>
        <c:crossAx val="118137984"/>
        <c:crosses val="autoZero"/>
        <c:crossBetween val="between"/>
      </c:valAx>
    </c:plotArea>
    <c:legend>
      <c:legendPos val="r"/>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IE"/>
  <c:chart>
    <c:title>
      <c:tx>
        <c:strRef>
          <c:f>Comparison!$B$23</c:f>
          <c:strCache>
            <c:ptCount val="1"/>
            <c:pt idx="0">
              <c:v>Section 2: PARAMETERS</c:v>
            </c:pt>
          </c:strCache>
        </c:strRef>
      </c:tx>
    </c:title>
    <c:plotArea>
      <c:layout/>
      <c:lineChart>
        <c:grouping val="standard"/>
        <c:ser>
          <c:idx val="0"/>
          <c:order val="0"/>
          <c:tx>
            <c:strRef>
              <c:f>Comparison!$B$24</c:f>
              <c:strCache>
                <c:ptCount val="1"/>
                <c:pt idx="0">
                  <c:v>Respiratory rate is recorded numerically</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Comparison!$E$24:$AL$24</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Comparison!$B$25</c:f>
              <c:strCache>
                <c:ptCount val="1"/>
                <c:pt idx="0">
                  <c:v>Respiratory rate is recorded in the appropriate box*</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Comparison!$E$25:$AL$25</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2"/>
          <c:order val="2"/>
          <c:tx>
            <c:strRef>
              <c:f>Comparison!$B$26</c:f>
              <c:strCache>
                <c:ptCount val="1"/>
                <c:pt idx="0">
                  <c:v>SpO2 (if applicable) is recorded numerically </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Comparison!$E$26:$AL$26</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3"/>
          <c:order val="3"/>
          <c:tx>
            <c:strRef>
              <c:f>Comparison!$B$27</c:f>
              <c:strCache>
                <c:ptCount val="1"/>
                <c:pt idx="0">
                  <c:v>SpO2 (if applicable) is recorded in the appropriate box*</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Comparison!$E$27:$AL$27</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4"/>
          <c:order val="4"/>
          <c:tx>
            <c:strRef>
              <c:f>Comparison!$B$28</c:f>
              <c:strCache>
                <c:ptCount val="1"/>
                <c:pt idx="0">
                  <c:v>Temperature is recorded numerically</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Comparison!$E$27:$AL$27</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marker val="1"/>
        <c:axId val="118277248"/>
        <c:axId val="118278784"/>
      </c:lineChart>
      <c:catAx>
        <c:axId val="118277248"/>
        <c:scaling>
          <c:orientation val="minMax"/>
        </c:scaling>
        <c:axPos val="b"/>
        <c:majorTickMark val="none"/>
        <c:tickLblPos val="nextTo"/>
        <c:crossAx val="118278784"/>
        <c:crosses val="autoZero"/>
        <c:auto val="1"/>
        <c:lblAlgn val="ctr"/>
        <c:lblOffset val="100"/>
      </c:catAx>
      <c:valAx>
        <c:axId val="118278784"/>
        <c:scaling>
          <c:orientation val="minMax"/>
          <c:max val="100"/>
          <c:min val="0"/>
        </c:scaling>
        <c:axPos val="l"/>
        <c:majorGridlines/>
        <c:title/>
        <c:numFmt formatCode="0.0" sourceLinked="1"/>
        <c:majorTickMark val="none"/>
        <c:tickLblPos val="nextTo"/>
        <c:crossAx val="118277248"/>
        <c:crosses val="autoZero"/>
        <c:crossBetween val="between"/>
      </c:valAx>
    </c:plotArea>
    <c:legend>
      <c:legendPos val="r"/>
      <c:txPr>
        <a:bodyPr/>
        <a:lstStyle/>
        <a:p>
          <a:pPr>
            <a:defRPr sz="800"/>
          </a:pPr>
          <a:endParaRPr lang="en-US"/>
        </a:p>
      </c:txPr>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IE"/>
  <c:chart>
    <c:title>
      <c:tx>
        <c:strRef>
          <c:f>Comparison!$B$23</c:f>
          <c:strCache>
            <c:ptCount val="1"/>
            <c:pt idx="0">
              <c:v>Section 2: PARAMETERS</c:v>
            </c:pt>
          </c:strCache>
        </c:strRef>
      </c:tx>
    </c:title>
    <c:plotArea>
      <c:layout/>
      <c:lineChart>
        <c:grouping val="standard"/>
        <c:ser>
          <c:idx val="0"/>
          <c:order val="0"/>
          <c:tx>
            <c:strRef>
              <c:f>Comparison!$B$29</c:f>
              <c:strCache>
                <c:ptCount val="1"/>
                <c:pt idx="0">
                  <c:v>Temperature is recorded in the appropriate box*</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Comparison!$E$29:$AL$29</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Comparison!$B$30</c:f>
              <c:strCache>
                <c:ptCount val="1"/>
                <c:pt idx="0">
                  <c:v>Maternal Heart Rate is recorded numerically</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Comparison!$E$30:$AL$30</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2"/>
          <c:order val="2"/>
          <c:tx>
            <c:strRef>
              <c:f>Comparison!$B$31</c:f>
              <c:strCache>
                <c:ptCount val="1"/>
                <c:pt idx="0">
                  <c:v>Maternal Heart Rate is recorded in appropriate box* </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Comparison!$E$31:$AL$31</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3"/>
          <c:order val="3"/>
          <c:tx>
            <c:strRef>
              <c:f>Comparison!$B$32</c:f>
              <c:strCache>
                <c:ptCount val="1"/>
                <c:pt idx="0">
                  <c:v>Systolic B/P is recorded numerically</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Comparison!$E$32:$AL$32</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4"/>
          <c:order val="4"/>
          <c:tx>
            <c:strRef>
              <c:f>Comparison!$B$33</c:f>
              <c:strCache>
                <c:ptCount val="1"/>
                <c:pt idx="0">
                  <c:v>Systolic B/P is recorded in the appropriate box* </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Comparison!$E$33:$AL$33</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marker val="1"/>
        <c:axId val="118223232"/>
        <c:axId val="118224768"/>
      </c:lineChart>
      <c:catAx>
        <c:axId val="118223232"/>
        <c:scaling>
          <c:orientation val="minMax"/>
        </c:scaling>
        <c:axPos val="b"/>
        <c:majorTickMark val="none"/>
        <c:tickLblPos val="nextTo"/>
        <c:crossAx val="118224768"/>
        <c:crosses val="autoZero"/>
        <c:auto val="1"/>
        <c:lblAlgn val="ctr"/>
        <c:lblOffset val="100"/>
      </c:catAx>
      <c:valAx>
        <c:axId val="118224768"/>
        <c:scaling>
          <c:orientation val="minMax"/>
          <c:max val="100"/>
          <c:min val="0"/>
        </c:scaling>
        <c:axPos val="l"/>
        <c:majorGridlines/>
        <c:title/>
        <c:numFmt formatCode="0.0" sourceLinked="1"/>
        <c:majorTickMark val="none"/>
        <c:tickLblPos val="nextTo"/>
        <c:crossAx val="118223232"/>
        <c:crosses val="autoZero"/>
        <c:crossBetween val="between"/>
      </c:valAx>
    </c:plotArea>
    <c:legend>
      <c:legendPos val="r"/>
      <c:txPr>
        <a:bodyPr/>
        <a:lstStyle/>
        <a:p>
          <a:pPr>
            <a:defRPr sz="800"/>
          </a:pPr>
          <a:endParaRPr lang="en-US"/>
        </a:p>
      </c:txPr>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IE"/>
  <c:chart>
    <c:title>
      <c:tx>
        <c:strRef>
          <c:f>Comparison!$B$23</c:f>
          <c:strCache>
            <c:ptCount val="1"/>
            <c:pt idx="0">
              <c:v>Section 2: PARAMETERS</c:v>
            </c:pt>
          </c:strCache>
        </c:strRef>
      </c:tx>
    </c:title>
    <c:plotArea>
      <c:layout/>
      <c:lineChart>
        <c:grouping val="standard"/>
        <c:ser>
          <c:idx val="0"/>
          <c:order val="0"/>
          <c:tx>
            <c:strRef>
              <c:f>Comparison!$B$34</c:f>
              <c:strCache>
                <c:ptCount val="1"/>
                <c:pt idx="0">
                  <c:v>Diastolic B/P is recorded numerically</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Comparison!$E$34:$AL$34</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Comparison!$B$35</c:f>
              <c:strCache>
                <c:ptCount val="1"/>
                <c:pt idx="0">
                  <c:v>Diastolic B/P is recorded in the appropriate box*</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Comparison!$E$35:$AL$35</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2"/>
          <c:order val="2"/>
          <c:tx>
            <c:strRef>
              <c:f>Comparison!$B$36</c:f>
              <c:strCache>
                <c:ptCount val="1"/>
                <c:pt idx="0">
                  <c:v>Urinalysis is recorded</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Comparison!$E$36:$AL$36</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3"/>
          <c:order val="3"/>
          <c:tx>
            <c:strRef>
              <c:f>Comparison!$B$37</c:f>
              <c:strCache>
                <c:ptCount val="1"/>
                <c:pt idx="0">
                  <c:v>Pain score is recorded</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Comparison!$E$37:$AL$37</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4"/>
          <c:order val="4"/>
          <c:tx>
            <c:strRef>
              <c:f>Comparison!$B$38</c:f>
              <c:strCache>
                <c:ptCount val="1"/>
                <c:pt idx="0">
                  <c:v>AVPU is recorded </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Comparison!$E$38:$AL$38</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marker val="1"/>
        <c:axId val="118335360"/>
        <c:axId val="118336896"/>
      </c:lineChart>
      <c:catAx>
        <c:axId val="118335360"/>
        <c:scaling>
          <c:orientation val="minMax"/>
        </c:scaling>
        <c:axPos val="b"/>
        <c:majorTickMark val="none"/>
        <c:tickLblPos val="nextTo"/>
        <c:crossAx val="118336896"/>
        <c:crosses val="autoZero"/>
        <c:auto val="1"/>
        <c:lblAlgn val="ctr"/>
        <c:lblOffset val="100"/>
      </c:catAx>
      <c:valAx>
        <c:axId val="118336896"/>
        <c:scaling>
          <c:orientation val="minMax"/>
          <c:max val="100"/>
          <c:min val="0"/>
        </c:scaling>
        <c:axPos val="l"/>
        <c:majorGridlines/>
        <c:title/>
        <c:numFmt formatCode="0.0" sourceLinked="1"/>
        <c:majorTickMark val="none"/>
        <c:tickLblPos val="nextTo"/>
        <c:crossAx val="118335360"/>
        <c:crosses val="autoZero"/>
        <c:crossBetween val="between"/>
      </c:valAx>
    </c:plotArea>
    <c:legend>
      <c:legendPos val="r"/>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IE"/>
  <c:chart>
    <c:title>
      <c:tx>
        <c:strRef>
          <c:f>Comparison!$B$40</c:f>
          <c:strCache>
            <c:ptCount val="1"/>
            <c:pt idx="0">
              <c:v>Section 3:</c:v>
            </c:pt>
          </c:strCache>
        </c:strRef>
      </c:tx>
    </c:title>
    <c:plotArea>
      <c:layout/>
      <c:lineChart>
        <c:grouping val="standard"/>
        <c:ser>
          <c:idx val="0"/>
          <c:order val="0"/>
          <c:tx>
            <c:strRef>
              <c:f>Comparison!$B$41</c:f>
              <c:strCache>
                <c:ptCount val="1"/>
                <c:pt idx="0">
                  <c:v>Total Yellow Zone is correct on every entry*</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Comparison!$E$41:$AL$41</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Comparison!$B$42</c:f>
              <c:strCache>
                <c:ptCount val="1"/>
                <c:pt idx="0">
                  <c:v>Total Pink Zone is correct on every entry*</c:v>
                </c:pt>
              </c:strCache>
            </c:strRef>
          </c:tx>
          <c:cat>
            <c:strRef>
              <c:f>Comparison!$C$15:$AL$15</c:f>
              <c:strCache>
                <c:ptCount val="12"/>
                <c:pt idx="0">
                  <c:v>Audit Period 1</c:v>
                </c:pt>
                <c:pt idx="1">
                  <c:v>Audit Period 2</c:v>
                </c:pt>
                <c:pt idx="2">
                  <c:v>Audit Period 3</c:v>
                </c:pt>
                <c:pt idx="3">
                  <c:v>Audit Period 4</c:v>
                </c:pt>
                <c:pt idx="4">
                  <c:v>Audit Period 5</c:v>
                </c:pt>
                <c:pt idx="5">
                  <c:v>Audit Period 6</c:v>
                </c:pt>
                <c:pt idx="6">
                  <c:v>Audit Period 7</c:v>
                </c:pt>
                <c:pt idx="7">
                  <c:v>Audit Period 8</c:v>
                </c:pt>
                <c:pt idx="8">
                  <c:v>Audit Period 9</c:v>
                </c:pt>
                <c:pt idx="9">
                  <c:v>Audit Period 10</c:v>
                </c:pt>
                <c:pt idx="10">
                  <c:v>Audit Period 11</c:v>
                </c:pt>
                <c:pt idx="11">
                  <c:v>Audit Period 12</c:v>
                </c:pt>
              </c:strCache>
            </c:strRef>
          </c:cat>
          <c:val>
            <c:numRef>
              <c:f>Comparison!$E$42:$AL$42</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marker val="1"/>
        <c:axId val="118396032"/>
        <c:axId val="118397568"/>
      </c:lineChart>
      <c:catAx>
        <c:axId val="118396032"/>
        <c:scaling>
          <c:orientation val="minMax"/>
        </c:scaling>
        <c:axPos val="b"/>
        <c:majorTickMark val="none"/>
        <c:tickLblPos val="nextTo"/>
        <c:crossAx val="118397568"/>
        <c:crosses val="autoZero"/>
        <c:auto val="1"/>
        <c:lblAlgn val="ctr"/>
        <c:lblOffset val="100"/>
      </c:catAx>
      <c:valAx>
        <c:axId val="118397568"/>
        <c:scaling>
          <c:orientation val="minMax"/>
          <c:max val="100"/>
          <c:min val="0"/>
        </c:scaling>
        <c:axPos val="l"/>
        <c:majorGridlines/>
        <c:title/>
        <c:numFmt formatCode="0.0" sourceLinked="1"/>
        <c:majorTickMark val="none"/>
        <c:tickLblPos val="nextTo"/>
        <c:crossAx val="118396032"/>
        <c:crosses val="autoZero"/>
        <c:crossBetween val="between"/>
      </c:valAx>
    </c:plotArea>
    <c:legend>
      <c:legendPos val="r"/>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IE"/>
  <c:chart>
    <c:title>
      <c:tx>
        <c:strRef>
          <c:f>Results!$B$1</c:f>
          <c:strCache>
            <c:ptCount val="1"/>
            <c:pt idx="0">
              <c:v>Audit of IMEWS Chart Completion</c:v>
            </c:pt>
          </c:strCache>
        </c:strRef>
      </c:tx>
    </c:title>
    <c:plotArea>
      <c:layout/>
      <c:barChart>
        <c:barDir val="col"/>
        <c:grouping val="clustered"/>
        <c:ser>
          <c:idx val="0"/>
          <c:order val="0"/>
          <c:tx>
            <c:strRef>
              <c:f>Results!$B$16</c:f>
              <c:strCache>
                <c:ptCount val="1"/>
                <c:pt idx="0">
                  <c:v>Section 1: DOCUMENTATION STANDARDS</c:v>
                </c:pt>
              </c:strCache>
            </c:strRef>
          </c:tx>
          <c:dLbls>
            <c:showVal val="1"/>
          </c:dLbls>
          <c:cat>
            <c:strRef>
              <c:f>Results!$B$17:$B$21</c:f>
              <c:strCache>
                <c:ptCount val="5"/>
                <c:pt idx="0">
                  <c:v>The addressograph (or details) are recorded on both sides of the chart*</c:v>
                </c:pt>
                <c:pt idx="1">
                  <c:v>The booking blood pressure, gestation at booking, booking BMI and large BP cuff are recorded</c:v>
                </c:pt>
                <c:pt idx="2">
                  <c:v>Date and time of the observations are recorded </c:v>
                </c:pt>
                <c:pt idx="3">
                  <c:v>Time is recorded using the 24 hour clock</c:v>
                </c:pt>
                <c:pt idx="4">
                  <c:v>Each entry is initialed</c:v>
                </c:pt>
              </c:strCache>
            </c:strRef>
          </c:cat>
          <c:val>
            <c:numRef>
              <c:f>Results!$F$17:$F$21</c:f>
              <c:numCache>
                <c:formatCode>0.0</c:formatCode>
                <c:ptCount val="5"/>
                <c:pt idx="0">
                  <c:v>0</c:v>
                </c:pt>
                <c:pt idx="1">
                  <c:v>0</c:v>
                </c:pt>
                <c:pt idx="2">
                  <c:v>0</c:v>
                </c:pt>
                <c:pt idx="3">
                  <c:v>0</c:v>
                </c:pt>
                <c:pt idx="4">
                  <c:v>0</c:v>
                </c:pt>
              </c:numCache>
            </c:numRef>
          </c:val>
        </c:ser>
        <c:axId val="48044672"/>
        <c:axId val="48050560"/>
      </c:barChart>
      <c:catAx>
        <c:axId val="48044672"/>
        <c:scaling>
          <c:orientation val="minMax"/>
        </c:scaling>
        <c:axPos val="b"/>
        <c:majorTickMark val="none"/>
        <c:tickLblPos val="nextTo"/>
        <c:crossAx val="48050560"/>
        <c:crosses val="autoZero"/>
        <c:auto val="1"/>
        <c:lblAlgn val="ctr"/>
        <c:lblOffset val="100"/>
      </c:catAx>
      <c:valAx>
        <c:axId val="48050560"/>
        <c:scaling>
          <c:orientation val="minMax"/>
          <c:max val="100"/>
          <c:min val="0"/>
        </c:scaling>
        <c:axPos val="l"/>
        <c:majorGridlines/>
        <c:numFmt formatCode="0.0" sourceLinked="1"/>
        <c:majorTickMark val="none"/>
        <c:tickLblPos val="nextTo"/>
        <c:crossAx val="48044672"/>
        <c:crosses val="autoZero"/>
        <c:crossBetween val="between"/>
      </c:valAx>
    </c:plotArea>
    <c:legend>
      <c:legendPos val="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IE"/>
  <c:chart>
    <c:title>
      <c:tx>
        <c:strRef>
          <c:f>Results!$B$1</c:f>
          <c:strCache>
            <c:ptCount val="1"/>
            <c:pt idx="0">
              <c:v>Audit of IMEWS Chart Completion</c:v>
            </c:pt>
          </c:strCache>
        </c:strRef>
      </c:tx>
    </c:title>
    <c:plotArea>
      <c:layout/>
      <c:barChart>
        <c:barDir val="col"/>
        <c:grouping val="clustered"/>
        <c:ser>
          <c:idx val="0"/>
          <c:order val="0"/>
          <c:tx>
            <c:strRef>
              <c:f>Results!$B$16</c:f>
              <c:strCache>
                <c:ptCount val="1"/>
                <c:pt idx="0">
                  <c:v>Section 1: DOCUMENTATION STANDARDS</c:v>
                </c:pt>
              </c:strCache>
            </c:strRef>
          </c:tx>
          <c:dLbls>
            <c:showVal val="1"/>
          </c:dLbls>
          <c:cat>
            <c:multiLvlStrRef>
              <c:f>Results!#REF!</c:f>
            </c:multiLvlStrRef>
          </c:cat>
          <c:val>
            <c:numRef>
              <c:f>Results!#REF!</c:f>
              <c:numCache>
                <c:formatCode>General</c:formatCode>
                <c:ptCount val="1"/>
                <c:pt idx="0">
                  <c:v>1</c:v>
                </c:pt>
              </c:numCache>
            </c:numRef>
          </c:val>
        </c:ser>
        <c:axId val="48128384"/>
        <c:axId val="48129920"/>
      </c:barChart>
      <c:catAx>
        <c:axId val="48128384"/>
        <c:scaling>
          <c:orientation val="minMax"/>
        </c:scaling>
        <c:axPos val="b"/>
        <c:numFmt formatCode="General" sourceLinked="1"/>
        <c:majorTickMark val="none"/>
        <c:tickLblPos val="nextTo"/>
        <c:crossAx val="48129920"/>
        <c:crosses val="autoZero"/>
        <c:auto val="1"/>
        <c:lblAlgn val="ctr"/>
        <c:lblOffset val="100"/>
      </c:catAx>
      <c:valAx>
        <c:axId val="48129920"/>
        <c:scaling>
          <c:orientation val="minMax"/>
          <c:max val="100"/>
          <c:min val="0"/>
        </c:scaling>
        <c:axPos val="l"/>
        <c:majorGridlines/>
        <c:numFmt formatCode="General" sourceLinked="1"/>
        <c:majorTickMark val="none"/>
        <c:tickLblPos val="nextTo"/>
        <c:crossAx val="48128384"/>
        <c:crosses val="autoZero"/>
        <c:crossBetween val="between"/>
      </c:valAx>
    </c:plotArea>
    <c:legend>
      <c:legendPos val="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IE"/>
  <c:chart>
    <c:title>
      <c:tx>
        <c:strRef>
          <c:f>Results!$B$1</c:f>
          <c:strCache>
            <c:ptCount val="1"/>
            <c:pt idx="0">
              <c:v>Audit of IMEWS Chart Completion</c:v>
            </c:pt>
          </c:strCache>
        </c:strRef>
      </c:tx>
    </c:title>
    <c:plotArea>
      <c:layout/>
      <c:barChart>
        <c:barDir val="col"/>
        <c:grouping val="clustered"/>
        <c:ser>
          <c:idx val="0"/>
          <c:order val="0"/>
          <c:tx>
            <c:strRef>
              <c:f>Results!$B$23</c:f>
              <c:strCache>
                <c:ptCount val="1"/>
                <c:pt idx="0">
                  <c:v>Section 2: PARAMETERS</c:v>
                </c:pt>
              </c:strCache>
            </c:strRef>
          </c:tx>
          <c:dLbls>
            <c:showVal val="1"/>
          </c:dLbls>
          <c:cat>
            <c:strRef>
              <c:f>Results!$B$24:$B$28</c:f>
              <c:strCache>
                <c:ptCount val="5"/>
                <c:pt idx="0">
                  <c:v>Respiratory rate is recorded numerically</c:v>
                </c:pt>
                <c:pt idx="1">
                  <c:v>Respiratory rate is recorded in the appropriate box*</c:v>
                </c:pt>
                <c:pt idx="2">
                  <c:v>SpO2 (if applicable) is recorded numerically </c:v>
                </c:pt>
                <c:pt idx="3">
                  <c:v>SpO2 (if applicable) is recorded in the appropriate box*</c:v>
                </c:pt>
                <c:pt idx="4">
                  <c:v>Temperature is recorded numerically</c:v>
                </c:pt>
              </c:strCache>
            </c:strRef>
          </c:cat>
          <c:val>
            <c:numRef>
              <c:f>Results!$F$24:$F$28</c:f>
              <c:numCache>
                <c:formatCode>0.0</c:formatCode>
                <c:ptCount val="5"/>
                <c:pt idx="0">
                  <c:v>0</c:v>
                </c:pt>
                <c:pt idx="1">
                  <c:v>0</c:v>
                </c:pt>
                <c:pt idx="2">
                  <c:v>0</c:v>
                </c:pt>
                <c:pt idx="3">
                  <c:v>0</c:v>
                </c:pt>
                <c:pt idx="4">
                  <c:v>0</c:v>
                </c:pt>
              </c:numCache>
            </c:numRef>
          </c:val>
        </c:ser>
        <c:axId val="48215936"/>
        <c:axId val="48217472"/>
      </c:barChart>
      <c:catAx>
        <c:axId val="48215936"/>
        <c:scaling>
          <c:orientation val="minMax"/>
        </c:scaling>
        <c:axPos val="b"/>
        <c:majorTickMark val="none"/>
        <c:tickLblPos val="nextTo"/>
        <c:crossAx val="48217472"/>
        <c:crosses val="autoZero"/>
        <c:auto val="1"/>
        <c:lblAlgn val="ctr"/>
        <c:lblOffset val="100"/>
      </c:catAx>
      <c:valAx>
        <c:axId val="48217472"/>
        <c:scaling>
          <c:orientation val="minMax"/>
          <c:max val="100"/>
          <c:min val="0"/>
        </c:scaling>
        <c:axPos val="l"/>
        <c:majorGridlines/>
        <c:numFmt formatCode="0.0" sourceLinked="1"/>
        <c:majorTickMark val="none"/>
        <c:tickLblPos val="nextTo"/>
        <c:crossAx val="48215936"/>
        <c:crosses val="autoZero"/>
        <c:crossBetween val="between"/>
      </c:valAx>
    </c:plotArea>
    <c:legend>
      <c:legendPos val="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IE"/>
  <c:chart>
    <c:title>
      <c:tx>
        <c:strRef>
          <c:f>Results!$B$1</c:f>
          <c:strCache>
            <c:ptCount val="1"/>
            <c:pt idx="0">
              <c:v>Audit of IMEWS Chart Completion</c:v>
            </c:pt>
          </c:strCache>
        </c:strRef>
      </c:tx>
    </c:title>
    <c:plotArea>
      <c:layout/>
      <c:barChart>
        <c:barDir val="col"/>
        <c:grouping val="clustered"/>
        <c:ser>
          <c:idx val="0"/>
          <c:order val="0"/>
          <c:tx>
            <c:strRef>
              <c:f>Results!$B$23</c:f>
              <c:strCache>
                <c:ptCount val="1"/>
                <c:pt idx="0">
                  <c:v>Section 2: PARAMETERS</c:v>
                </c:pt>
              </c:strCache>
            </c:strRef>
          </c:tx>
          <c:dLbls>
            <c:showVal val="1"/>
          </c:dLbls>
          <c:cat>
            <c:strRef>
              <c:f>Results!$B$29:$B$33</c:f>
              <c:strCache>
                <c:ptCount val="5"/>
                <c:pt idx="0">
                  <c:v>Temperature is recorded in the appropriate box*</c:v>
                </c:pt>
                <c:pt idx="1">
                  <c:v>Maternal Heart Rate is recorded numerically</c:v>
                </c:pt>
                <c:pt idx="2">
                  <c:v>Maternal Heart Rate is recorded in appropriate box* </c:v>
                </c:pt>
                <c:pt idx="3">
                  <c:v>Systolic B/P is recorded numerically</c:v>
                </c:pt>
                <c:pt idx="4">
                  <c:v>Systolic B/P is recorded in the appropriate box* </c:v>
                </c:pt>
              </c:strCache>
            </c:strRef>
          </c:cat>
          <c:val>
            <c:numRef>
              <c:f>Results!$F$29:$F$33</c:f>
              <c:numCache>
                <c:formatCode>0.0</c:formatCode>
                <c:ptCount val="5"/>
                <c:pt idx="0">
                  <c:v>0</c:v>
                </c:pt>
                <c:pt idx="1">
                  <c:v>0</c:v>
                </c:pt>
                <c:pt idx="2">
                  <c:v>0</c:v>
                </c:pt>
                <c:pt idx="3">
                  <c:v>0</c:v>
                </c:pt>
                <c:pt idx="4">
                  <c:v>0</c:v>
                </c:pt>
              </c:numCache>
            </c:numRef>
          </c:val>
        </c:ser>
        <c:axId val="48360832"/>
        <c:axId val="48411776"/>
      </c:barChart>
      <c:catAx>
        <c:axId val="48360832"/>
        <c:scaling>
          <c:orientation val="minMax"/>
        </c:scaling>
        <c:axPos val="b"/>
        <c:majorTickMark val="none"/>
        <c:tickLblPos val="nextTo"/>
        <c:crossAx val="48411776"/>
        <c:crosses val="autoZero"/>
        <c:auto val="1"/>
        <c:lblAlgn val="ctr"/>
        <c:lblOffset val="100"/>
      </c:catAx>
      <c:valAx>
        <c:axId val="48411776"/>
        <c:scaling>
          <c:orientation val="minMax"/>
          <c:max val="100"/>
          <c:min val="0"/>
        </c:scaling>
        <c:axPos val="l"/>
        <c:majorGridlines/>
        <c:numFmt formatCode="0.0" sourceLinked="1"/>
        <c:majorTickMark val="none"/>
        <c:tickLblPos val="nextTo"/>
        <c:crossAx val="48360832"/>
        <c:crosses val="autoZero"/>
        <c:crossBetween val="between"/>
      </c:valAx>
    </c:plotArea>
    <c:legend>
      <c:legendPos val="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IE"/>
  <c:chart>
    <c:title>
      <c:tx>
        <c:strRef>
          <c:f>Results!$B$1</c:f>
          <c:strCache>
            <c:ptCount val="1"/>
            <c:pt idx="0">
              <c:v>Audit of IMEWS Chart Completion</c:v>
            </c:pt>
          </c:strCache>
        </c:strRef>
      </c:tx>
    </c:title>
    <c:plotArea>
      <c:layout/>
      <c:barChart>
        <c:barDir val="col"/>
        <c:grouping val="clustered"/>
        <c:ser>
          <c:idx val="0"/>
          <c:order val="0"/>
          <c:tx>
            <c:strRef>
              <c:f>Results!$B$23</c:f>
              <c:strCache>
                <c:ptCount val="1"/>
                <c:pt idx="0">
                  <c:v>Section 2: PARAMETERS</c:v>
                </c:pt>
              </c:strCache>
            </c:strRef>
          </c:tx>
          <c:dLbls>
            <c:showVal val="1"/>
          </c:dLbls>
          <c:cat>
            <c:strRef>
              <c:f>Results!$B$34:$B$38</c:f>
              <c:strCache>
                <c:ptCount val="5"/>
                <c:pt idx="0">
                  <c:v>Diastolic B/P is recorded numerically</c:v>
                </c:pt>
                <c:pt idx="1">
                  <c:v>Diastolic B/P is recorded in the appropriate box*</c:v>
                </c:pt>
                <c:pt idx="2">
                  <c:v>Urinalysis is recorded</c:v>
                </c:pt>
                <c:pt idx="3">
                  <c:v>Pain score is recorded</c:v>
                </c:pt>
                <c:pt idx="4">
                  <c:v>AVPU is recorded </c:v>
                </c:pt>
              </c:strCache>
            </c:strRef>
          </c:cat>
          <c:val>
            <c:numRef>
              <c:f>Results!$F$34:$F$38</c:f>
              <c:numCache>
                <c:formatCode>0.0</c:formatCode>
                <c:ptCount val="5"/>
                <c:pt idx="0">
                  <c:v>0</c:v>
                </c:pt>
                <c:pt idx="1">
                  <c:v>0</c:v>
                </c:pt>
                <c:pt idx="2">
                  <c:v>0</c:v>
                </c:pt>
                <c:pt idx="3">
                  <c:v>0</c:v>
                </c:pt>
                <c:pt idx="4">
                  <c:v>0</c:v>
                </c:pt>
              </c:numCache>
            </c:numRef>
          </c:val>
        </c:ser>
        <c:axId val="48530560"/>
        <c:axId val="48532096"/>
      </c:barChart>
      <c:catAx>
        <c:axId val="48530560"/>
        <c:scaling>
          <c:orientation val="minMax"/>
        </c:scaling>
        <c:axPos val="b"/>
        <c:majorTickMark val="none"/>
        <c:tickLblPos val="nextTo"/>
        <c:crossAx val="48532096"/>
        <c:crosses val="autoZero"/>
        <c:auto val="1"/>
        <c:lblAlgn val="ctr"/>
        <c:lblOffset val="100"/>
      </c:catAx>
      <c:valAx>
        <c:axId val="48532096"/>
        <c:scaling>
          <c:orientation val="minMax"/>
          <c:max val="100"/>
          <c:min val="0"/>
        </c:scaling>
        <c:axPos val="l"/>
        <c:majorGridlines/>
        <c:numFmt formatCode="0.0" sourceLinked="1"/>
        <c:majorTickMark val="none"/>
        <c:tickLblPos val="nextTo"/>
        <c:crossAx val="48530560"/>
        <c:crosses val="autoZero"/>
        <c:crossBetween val="between"/>
      </c:valAx>
    </c:plotArea>
    <c:legend>
      <c:legendPos val="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IE"/>
  <c:chart>
    <c:title>
      <c:tx>
        <c:strRef>
          <c:f>Results!$B$1</c:f>
          <c:strCache>
            <c:ptCount val="1"/>
            <c:pt idx="0">
              <c:v>Audit of IMEWS Chart Completion</c:v>
            </c:pt>
          </c:strCache>
        </c:strRef>
      </c:tx>
    </c:title>
    <c:plotArea>
      <c:layout/>
      <c:barChart>
        <c:barDir val="col"/>
        <c:grouping val="clustered"/>
        <c:ser>
          <c:idx val="0"/>
          <c:order val="0"/>
          <c:tx>
            <c:strRef>
              <c:f>Results!$B$40</c:f>
              <c:strCache>
                <c:ptCount val="1"/>
                <c:pt idx="0">
                  <c:v>Section 3:</c:v>
                </c:pt>
              </c:strCache>
            </c:strRef>
          </c:tx>
          <c:dLbls>
            <c:showVal val="1"/>
          </c:dLbls>
          <c:cat>
            <c:strRef>
              <c:f>Results!$B$41:$B$42</c:f>
              <c:strCache>
                <c:ptCount val="2"/>
                <c:pt idx="0">
                  <c:v>Total Yellow Zone is correct on every entry*</c:v>
                </c:pt>
                <c:pt idx="1">
                  <c:v>Total Pink Zone is correct on every entry*</c:v>
                </c:pt>
              </c:strCache>
            </c:strRef>
          </c:cat>
          <c:val>
            <c:numRef>
              <c:f>Results!$F$41:$F$42</c:f>
              <c:numCache>
                <c:formatCode>0.0</c:formatCode>
                <c:ptCount val="2"/>
                <c:pt idx="0">
                  <c:v>0</c:v>
                </c:pt>
                <c:pt idx="1">
                  <c:v>0</c:v>
                </c:pt>
              </c:numCache>
            </c:numRef>
          </c:val>
        </c:ser>
        <c:axId val="48634112"/>
        <c:axId val="48721920"/>
      </c:barChart>
      <c:catAx>
        <c:axId val="48634112"/>
        <c:scaling>
          <c:orientation val="minMax"/>
        </c:scaling>
        <c:axPos val="b"/>
        <c:majorTickMark val="none"/>
        <c:tickLblPos val="nextTo"/>
        <c:crossAx val="48721920"/>
        <c:crosses val="autoZero"/>
        <c:auto val="1"/>
        <c:lblAlgn val="ctr"/>
        <c:lblOffset val="100"/>
      </c:catAx>
      <c:valAx>
        <c:axId val="48721920"/>
        <c:scaling>
          <c:orientation val="minMax"/>
          <c:max val="100"/>
          <c:min val="0"/>
        </c:scaling>
        <c:axPos val="l"/>
        <c:majorGridlines/>
        <c:numFmt formatCode="0.0" sourceLinked="1"/>
        <c:majorTickMark val="none"/>
        <c:tickLblPos val="nextTo"/>
        <c:crossAx val="48634112"/>
        <c:crosses val="autoZero"/>
        <c:crossBetween val="between"/>
      </c:valAx>
    </c:plotArea>
    <c:legend>
      <c:legendPos val="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IE"/>
  <c:chart>
    <c:title>
      <c:tx>
        <c:strRef>
          <c:f>'Results Specified Audit'!$B$1</c:f>
          <c:strCache>
            <c:ptCount val="1"/>
            <c:pt idx="0">
              <c:v>Audit of IMEWS Chart Completion</c:v>
            </c:pt>
          </c:strCache>
        </c:strRef>
      </c:tx>
    </c:title>
    <c:plotArea>
      <c:layout/>
      <c:barChart>
        <c:barDir val="col"/>
        <c:grouping val="clustered"/>
        <c:ser>
          <c:idx val="0"/>
          <c:order val="0"/>
          <c:dLbls>
            <c:dLbl>
              <c:idx val="0"/>
              <c:tx>
                <c:strRef>
                  <c:f>'Results Specified Audit'!$C$49</c:f>
                  <c:strCache>
                    <c:ptCount val="1"/>
                    <c:pt idx="0">
                      <c:v>NA</c:v>
                    </c:pt>
                  </c:strCache>
                </c:strRef>
              </c:tx>
              <c:showVal val="1"/>
            </c:dLbl>
            <c:dLbl>
              <c:idx val="1"/>
              <c:tx>
                <c:strRef>
                  <c:f>'Results Specified Audit'!$C$50</c:f>
                  <c:strCache>
                    <c:ptCount val="1"/>
                    <c:pt idx="0">
                      <c:v>NA</c:v>
                    </c:pt>
                  </c:strCache>
                </c:strRef>
              </c:tx>
              <c:showVal val="1"/>
            </c:dLbl>
            <c:dLbl>
              <c:idx val="2"/>
              <c:tx>
                <c:strRef>
                  <c:f>'Results Specified Audit'!$C$51</c:f>
                  <c:strCache>
                    <c:ptCount val="1"/>
                    <c:pt idx="0">
                      <c:v>NA</c:v>
                    </c:pt>
                  </c:strCache>
                </c:strRef>
              </c:tx>
              <c:showVal val="1"/>
            </c:dLbl>
            <c:showVal val="1"/>
          </c:dLbls>
          <c:cat>
            <c:strRef>
              <c:f>'Results Specified Audit'!$B$49:$B$51</c:f>
              <c:strCache>
                <c:ptCount val="3"/>
                <c:pt idx="0">
                  <c:v>Section 1</c:v>
                </c:pt>
                <c:pt idx="1">
                  <c:v>Section 2</c:v>
                </c:pt>
                <c:pt idx="2">
                  <c:v>Section 3</c:v>
                </c:pt>
              </c:strCache>
            </c:strRef>
          </c:cat>
          <c:val>
            <c:numRef>
              <c:f>'Results Specified Audit'!$C$49:$C$51</c:f>
              <c:numCache>
                <c:formatCode>0.0</c:formatCode>
                <c:ptCount val="3"/>
                <c:pt idx="0">
                  <c:v>0</c:v>
                </c:pt>
                <c:pt idx="1">
                  <c:v>0</c:v>
                </c:pt>
                <c:pt idx="2">
                  <c:v>0</c:v>
                </c:pt>
              </c:numCache>
            </c:numRef>
          </c:val>
        </c:ser>
        <c:axId val="49262976"/>
        <c:axId val="49264512"/>
      </c:barChart>
      <c:catAx>
        <c:axId val="49262976"/>
        <c:scaling>
          <c:orientation val="minMax"/>
        </c:scaling>
        <c:axPos val="b"/>
        <c:majorTickMark val="none"/>
        <c:tickLblPos val="nextTo"/>
        <c:crossAx val="49264512"/>
        <c:crosses val="autoZero"/>
        <c:auto val="1"/>
        <c:lblAlgn val="ctr"/>
        <c:lblOffset val="100"/>
      </c:catAx>
      <c:valAx>
        <c:axId val="49264512"/>
        <c:scaling>
          <c:orientation val="minMax"/>
          <c:max val="100"/>
        </c:scaling>
        <c:axPos val="l"/>
        <c:majorGridlines/>
        <c:numFmt formatCode="0.0" sourceLinked="1"/>
        <c:majorTickMark val="none"/>
        <c:tickLblPos val="nextTo"/>
        <c:crossAx val="49262976"/>
        <c:crosses val="autoZero"/>
        <c:crossBetween val="between"/>
      </c:valAx>
    </c:plotArea>
    <c:plotVisOnly val="1"/>
    <c:dispBlanksAs val="gap"/>
  </c:chart>
  <c:printSettings>
    <c:headerFooter/>
    <c:pageMargins b="0.75000000000000211" l="0.70000000000000062" r="0.70000000000000062" t="0.75000000000000211" header="0.30000000000000032" footer="0.30000000000000032"/>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16</xdr:row>
      <xdr:rowOff>0</xdr:rowOff>
    </xdr:from>
    <xdr:to>
      <xdr:col>7</xdr:col>
      <xdr:colOff>76200</xdr:colOff>
      <xdr:row>16</xdr:row>
      <xdr:rowOff>200025</xdr:rowOff>
    </xdr:to>
    <xdr:sp macro="" textlink="">
      <xdr:nvSpPr>
        <xdr:cNvPr id="8415"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16</xdr:row>
      <xdr:rowOff>0</xdr:rowOff>
    </xdr:from>
    <xdr:to>
      <xdr:col>7</xdr:col>
      <xdr:colOff>76200</xdr:colOff>
      <xdr:row>16</xdr:row>
      <xdr:rowOff>200025</xdr:rowOff>
    </xdr:to>
    <xdr:sp macro="" textlink="">
      <xdr:nvSpPr>
        <xdr:cNvPr id="8416"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16</xdr:row>
      <xdr:rowOff>0</xdr:rowOff>
    </xdr:from>
    <xdr:to>
      <xdr:col>7</xdr:col>
      <xdr:colOff>76200</xdr:colOff>
      <xdr:row>16</xdr:row>
      <xdr:rowOff>200025</xdr:rowOff>
    </xdr:to>
    <xdr:sp macro="" textlink="">
      <xdr:nvSpPr>
        <xdr:cNvPr id="8417"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16</xdr:row>
      <xdr:rowOff>0</xdr:rowOff>
    </xdr:from>
    <xdr:to>
      <xdr:col>7</xdr:col>
      <xdr:colOff>76200</xdr:colOff>
      <xdr:row>16</xdr:row>
      <xdr:rowOff>200025</xdr:rowOff>
    </xdr:to>
    <xdr:sp macro="" textlink="">
      <xdr:nvSpPr>
        <xdr:cNvPr id="8418"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16</xdr:row>
      <xdr:rowOff>0</xdr:rowOff>
    </xdr:from>
    <xdr:to>
      <xdr:col>7</xdr:col>
      <xdr:colOff>76200</xdr:colOff>
      <xdr:row>16</xdr:row>
      <xdr:rowOff>200025</xdr:rowOff>
    </xdr:to>
    <xdr:sp macro="" textlink="">
      <xdr:nvSpPr>
        <xdr:cNvPr id="8419"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16</xdr:row>
      <xdr:rowOff>0</xdr:rowOff>
    </xdr:from>
    <xdr:to>
      <xdr:col>7</xdr:col>
      <xdr:colOff>76200</xdr:colOff>
      <xdr:row>16</xdr:row>
      <xdr:rowOff>200025</xdr:rowOff>
    </xdr:to>
    <xdr:sp macro="" textlink="">
      <xdr:nvSpPr>
        <xdr:cNvPr id="8420"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16</xdr:row>
      <xdr:rowOff>0</xdr:rowOff>
    </xdr:from>
    <xdr:to>
      <xdr:col>7</xdr:col>
      <xdr:colOff>76200</xdr:colOff>
      <xdr:row>16</xdr:row>
      <xdr:rowOff>200025</xdr:rowOff>
    </xdr:to>
    <xdr:sp macro="" textlink="">
      <xdr:nvSpPr>
        <xdr:cNvPr id="8421"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18</xdr:row>
      <xdr:rowOff>38100</xdr:rowOff>
    </xdr:to>
    <xdr:sp macro="" textlink="">
      <xdr:nvSpPr>
        <xdr:cNvPr id="8422" name="Text Box 1"/>
        <xdr:cNvSpPr txBox="1">
          <a:spLocks noChangeArrowheads="1"/>
        </xdr:cNvSpPr>
      </xdr:nvSpPr>
      <xdr:spPr bwMode="auto">
        <a:xfrm>
          <a:off x="5324475" y="1609725"/>
          <a:ext cx="76200" cy="52387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19</xdr:row>
      <xdr:rowOff>114300</xdr:rowOff>
    </xdr:to>
    <xdr:sp macro="" textlink="">
      <xdr:nvSpPr>
        <xdr:cNvPr id="8423" name="Text Box 1"/>
        <xdr:cNvSpPr txBox="1">
          <a:spLocks noChangeArrowheads="1"/>
        </xdr:cNvSpPr>
      </xdr:nvSpPr>
      <xdr:spPr bwMode="auto">
        <a:xfrm>
          <a:off x="5324475" y="2095500"/>
          <a:ext cx="76200" cy="40957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19</xdr:row>
      <xdr:rowOff>66675</xdr:rowOff>
    </xdr:to>
    <xdr:sp macro="" textlink="">
      <xdr:nvSpPr>
        <xdr:cNvPr id="8424" name="Text Box 1"/>
        <xdr:cNvSpPr txBox="1">
          <a:spLocks noChangeArrowheads="1"/>
        </xdr:cNvSpPr>
      </xdr:nvSpPr>
      <xdr:spPr bwMode="auto">
        <a:xfrm>
          <a:off x="5324475" y="2095500"/>
          <a:ext cx="76200" cy="361950"/>
        </a:xfrm>
        <a:prstGeom prst="rect">
          <a:avLst/>
        </a:prstGeom>
        <a:noFill/>
        <a:ln w="9525">
          <a:noFill/>
          <a:miter lim="800000"/>
          <a:headEnd/>
          <a:tailEnd/>
        </a:ln>
      </xdr:spPr>
    </xdr:sp>
    <xdr:clientData/>
  </xdr:twoCellAnchor>
  <xdr:twoCellAnchor editAs="oneCell">
    <xdr:from>
      <xdr:col>7</xdr:col>
      <xdr:colOff>0</xdr:colOff>
      <xdr:row>18</xdr:row>
      <xdr:rowOff>76200</xdr:rowOff>
    </xdr:from>
    <xdr:to>
      <xdr:col>7</xdr:col>
      <xdr:colOff>76200</xdr:colOff>
      <xdr:row>19</xdr:row>
      <xdr:rowOff>142875</xdr:rowOff>
    </xdr:to>
    <xdr:sp macro="" textlink="">
      <xdr:nvSpPr>
        <xdr:cNvPr id="8425" name="Text Box 1"/>
        <xdr:cNvSpPr txBox="1">
          <a:spLocks noChangeArrowheads="1"/>
        </xdr:cNvSpPr>
      </xdr:nvSpPr>
      <xdr:spPr bwMode="auto">
        <a:xfrm>
          <a:off x="5324475" y="21717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2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2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85725</xdr:rowOff>
    </xdr:to>
    <xdr:sp macro="" textlink="">
      <xdr:nvSpPr>
        <xdr:cNvPr id="8428" name="Text Box 1"/>
        <xdr:cNvSpPr txBox="1">
          <a:spLocks noChangeArrowheads="1"/>
        </xdr:cNvSpPr>
      </xdr:nvSpPr>
      <xdr:spPr bwMode="auto">
        <a:xfrm>
          <a:off x="5324475" y="2419350"/>
          <a:ext cx="76200" cy="2476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2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3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3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0</xdr:rowOff>
    </xdr:to>
    <xdr:sp macro="" textlink="">
      <xdr:nvSpPr>
        <xdr:cNvPr id="8432" name="Text Box 1"/>
        <xdr:cNvSpPr txBox="1">
          <a:spLocks noChangeArrowheads="1"/>
        </xdr:cNvSpPr>
      </xdr:nvSpPr>
      <xdr:spPr bwMode="auto">
        <a:xfrm>
          <a:off x="5324475" y="2419350"/>
          <a:ext cx="76200" cy="3238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3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3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3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3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18</xdr:row>
      <xdr:rowOff>200025</xdr:rowOff>
    </xdr:to>
    <xdr:sp macro="" textlink="">
      <xdr:nvSpPr>
        <xdr:cNvPr id="8437"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18</xdr:row>
      <xdr:rowOff>200025</xdr:rowOff>
    </xdr:to>
    <xdr:sp macro="" textlink="">
      <xdr:nvSpPr>
        <xdr:cNvPr id="8438"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18</xdr:row>
      <xdr:rowOff>200025</xdr:rowOff>
    </xdr:to>
    <xdr:sp macro="" textlink="">
      <xdr:nvSpPr>
        <xdr:cNvPr id="8439"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18</xdr:row>
      <xdr:rowOff>200025</xdr:rowOff>
    </xdr:to>
    <xdr:sp macro="" textlink="">
      <xdr:nvSpPr>
        <xdr:cNvPr id="8440"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18</xdr:row>
      <xdr:rowOff>200025</xdr:rowOff>
    </xdr:to>
    <xdr:sp macro="" textlink="">
      <xdr:nvSpPr>
        <xdr:cNvPr id="8441"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18</xdr:row>
      <xdr:rowOff>200025</xdr:rowOff>
    </xdr:to>
    <xdr:sp macro="" textlink="">
      <xdr:nvSpPr>
        <xdr:cNvPr id="8442"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18</xdr:row>
      <xdr:rowOff>200025</xdr:rowOff>
    </xdr:to>
    <xdr:sp macro="" textlink="">
      <xdr:nvSpPr>
        <xdr:cNvPr id="8443"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444" name="Text Box 1"/>
        <xdr:cNvSpPr txBox="1">
          <a:spLocks noChangeArrowheads="1"/>
        </xdr:cNvSpPr>
      </xdr:nvSpPr>
      <xdr:spPr bwMode="auto">
        <a:xfrm>
          <a:off x="5324475" y="2419350"/>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445" name="Text Box 1"/>
        <xdr:cNvSpPr txBox="1">
          <a:spLocks noChangeArrowheads="1"/>
        </xdr:cNvSpPr>
      </xdr:nvSpPr>
      <xdr:spPr bwMode="auto">
        <a:xfrm>
          <a:off x="5324475" y="241935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446"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447"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4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4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5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5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5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5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5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455" name="Text Box 1"/>
        <xdr:cNvSpPr txBox="1">
          <a:spLocks noChangeArrowheads="1"/>
        </xdr:cNvSpPr>
      </xdr:nvSpPr>
      <xdr:spPr bwMode="auto">
        <a:xfrm>
          <a:off x="5324475" y="2419350"/>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456" name="Text Box 1"/>
        <xdr:cNvSpPr txBox="1">
          <a:spLocks noChangeArrowheads="1"/>
        </xdr:cNvSpPr>
      </xdr:nvSpPr>
      <xdr:spPr bwMode="auto">
        <a:xfrm>
          <a:off x="5324475" y="241935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457"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458"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5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6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6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6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6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6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6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6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6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6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6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7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7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7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473" name="Text Box 1"/>
        <xdr:cNvSpPr txBox="1">
          <a:spLocks noChangeArrowheads="1"/>
        </xdr:cNvSpPr>
      </xdr:nvSpPr>
      <xdr:spPr bwMode="auto">
        <a:xfrm>
          <a:off x="5324475" y="2419350"/>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474" name="Text Box 1"/>
        <xdr:cNvSpPr txBox="1">
          <a:spLocks noChangeArrowheads="1"/>
        </xdr:cNvSpPr>
      </xdr:nvSpPr>
      <xdr:spPr bwMode="auto">
        <a:xfrm>
          <a:off x="5324475" y="241935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475"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476"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7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7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7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8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8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8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8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8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8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8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8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8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8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9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491" name="Text Box 1"/>
        <xdr:cNvSpPr txBox="1">
          <a:spLocks noChangeArrowheads="1"/>
        </xdr:cNvSpPr>
      </xdr:nvSpPr>
      <xdr:spPr bwMode="auto">
        <a:xfrm>
          <a:off x="5324475" y="2419350"/>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492" name="Text Box 1"/>
        <xdr:cNvSpPr txBox="1">
          <a:spLocks noChangeArrowheads="1"/>
        </xdr:cNvSpPr>
      </xdr:nvSpPr>
      <xdr:spPr bwMode="auto">
        <a:xfrm>
          <a:off x="5324475" y="241935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493"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494"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9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9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9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9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49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0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0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0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0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0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0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0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0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0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509" name="Text Box 1"/>
        <xdr:cNvSpPr txBox="1">
          <a:spLocks noChangeArrowheads="1"/>
        </xdr:cNvSpPr>
      </xdr:nvSpPr>
      <xdr:spPr bwMode="auto">
        <a:xfrm>
          <a:off x="5324475" y="2419350"/>
          <a:ext cx="76200" cy="523875"/>
        </a:xfrm>
        <a:prstGeom prst="rect">
          <a:avLst/>
        </a:prstGeom>
        <a:noFill/>
        <a:ln w="9525">
          <a:noFill/>
          <a:miter lim="800000"/>
          <a:headEnd/>
          <a:tailEnd/>
        </a:ln>
      </xdr:spPr>
    </xdr:sp>
    <xdr:clientData/>
  </xdr:twoCellAnchor>
  <xdr:twoCellAnchor editAs="oneCell">
    <xdr:from>
      <xdr:col>2</xdr:col>
      <xdr:colOff>0</xdr:colOff>
      <xdr:row>19</xdr:row>
      <xdr:rowOff>0</xdr:rowOff>
    </xdr:from>
    <xdr:to>
      <xdr:col>2</xdr:col>
      <xdr:colOff>76200</xdr:colOff>
      <xdr:row>21</xdr:row>
      <xdr:rowOff>85725</xdr:rowOff>
    </xdr:to>
    <xdr:sp macro="" textlink="">
      <xdr:nvSpPr>
        <xdr:cNvPr id="8510" name="Text Box 1"/>
        <xdr:cNvSpPr txBox="1">
          <a:spLocks noChangeArrowheads="1"/>
        </xdr:cNvSpPr>
      </xdr:nvSpPr>
      <xdr:spPr bwMode="auto">
        <a:xfrm>
          <a:off x="2752725" y="2419350"/>
          <a:ext cx="76200" cy="409575"/>
        </a:xfrm>
        <a:prstGeom prst="rect">
          <a:avLst/>
        </a:prstGeom>
        <a:noFill/>
        <a:ln w="9525">
          <a:noFill/>
          <a:miter lim="800000"/>
          <a:headEnd/>
          <a:tailEnd/>
        </a:ln>
      </xdr:spPr>
    </xdr:sp>
    <xdr:clientData/>
  </xdr:twoCellAnchor>
  <xdr:twoCellAnchor editAs="oneCell">
    <xdr:from>
      <xdr:col>2</xdr:col>
      <xdr:colOff>0</xdr:colOff>
      <xdr:row>19</xdr:row>
      <xdr:rowOff>0</xdr:rowOff>
    </xdr:from>
    <xdr:to>
      <xdr:col>2</xdr:col>
      <xdr:colOff>76200</xdr:colOff>
      <xdr:row>21</xdr:row>
      <xdr:rowOff>38100</xdr:rowOff>
    </xdr:to>
    <xdr:sp macro="" textlink="">
      <xdr:nvSpPr>
        <xdr:cNvPr id="8511" name="Text Box 1"/>
        <xdr:cNvSpPr txBox="1">
          <a:spLocks noChangeArrowheads="1"/>
        </xdr:cNvSpPr>
      </xdr:nvSpPr>
      <xdr:spPr bwMode="auto">
        <a:xfrm>
          <a:off x="2752725" y="2419350"/>
          <a:ext cx="76200" cy="361950"/>
        </a:xfrm>
        <a:prstGeom prst="rect">
          <a:avLst/>
        </a:prstGeom>
        <a:noFill/>
        <a:ln w="9525">
          <a:noFill/>
          <a:miter lim="800000"/>
          <a:headEnd/>
          <a:tailEnd/>
        </a:ln>
      </xdr:spPr>
    </xdr:sp>
    <xdr:clientData/>
  </xdr:twoCellAnchor>
  <xdr:twoCellAnchor editAs="oneCell">
    <xdr:from>
      <xdr:col>2</xdr:col>
      <xdr:colOff>0</xdr:colOff>
      <xdr:row>19</xdr:row>
      <xdr:rowOff>0</xdr:rowOff>
    </xdr:from>
    <xdr:to>
      <xdr:col>2</xdr:col>
      <xdr:colOff>76200</xdr:colOff>
      <xdr:row>21</xdr:row>
      <xdr:rowOff>38100</xdr:rowOff>
    </xdr:to>
    <xdr:sp macro="" textlink="">
      <xdr:nvSpPr>
        <xdr:cNvPr id="8512" name="Text Box 1"/>
        <xdr:cNvSpPr txBox="1">
          <a:spLocks noChangeArrowheads="1"/>
        </xdr:cNvSpPr>
      </xdr:nvSpPr>
      <xdr:spPr bwMode="auto">
        <a:xfrm>
          <a:off x="2752725" y="2495550"/>
          <a:ext cx="76200" cy="361950"/>
        </a:xfrm>
        <a:prstGeom prst="rect">
          <a:avLst/>
        </a:prstGeom>
        <a:noFill/>
        <a:ln w="9525">
          <a:noFill/>
          <a:miter lim="800000"/>
          <a:headEnd/>
          <a:tailEnd/>
        </a:ln>
      </xdr:spPr>
    </xdr:sp>
    <xdr:clientData/>
  </xdr:twoCellAnchor>
  <xdr:twoCellAnchor editAs="oneCell">
    <xdr:from>
      <xdr:col>2</xdr:col>
      <xdr:colOff>0</xdr:colOff>
      <xdr:row>19</xdr:row>
      <xdr:rowOff>0</xdr:rowOff>
    </xdr:from>
    <xdr:to>
      <xdr:col>2</xdr:col>
      <xdr:colOff>76200</xdr:colOff>
      <xdr:row>20</xdr:row>
      <xdr:rowOff>38100</xdr:rowOff>
    </xdr:to>
    <xdr:sp macro="" textlink="">
      <xdr:nvSpPr>
        <xdr:cNvPr id="8513"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19</xdr:row>
      <xdr:rowOff>0</xdr:rowOff>
    </xdr:from>
    <xdr:to>
      <xdr:col>2</xdr:col>
      <xdr:colOff>76200</xdr:colOff>
      <xdr:row>20</xdr:row>
      <xdr:rowOff>38100</xdr:rowOff>
    </xdr:to>
    <xdr:sp macro="" textlink="">
      <xdr:nvSpPr>
        <xdr:cNvPr id="8514"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19</xdr:row>
      <xdr:rowOff>0</xdr:rowOff>
    </xdr:from>
    <xdr:to>
      <xdr:col>2</xdr:col>
      <xdr:colOff>76200</xdr:colOff>
      <xdr:row>20</xdr:row>
      <xdr:rowOff>38100</xdr:rowOff>
    </xdr:to>
    <xdr:sp macro="" textlink="">
      <xdr:nvSpPr>
        <xdr:cNvPr id="8515"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19</xdr:row>
      <xdr:rowOff>0</xdr:rowOff>
    </xdr:from>
    <xdr:to>
      <xdr:col>2</xdr:col>
      <xdr:colOff>76200</xdr:colOff>
      <xdr:row>20</xdr:row>
      <xdr:rowOff>38100</xdr:rowOff>
    </xdr:to>
    <xdr:sp macro="" textlink="">
      <xdr:nvSpPr>
        <xdr:cNvPr id="8516"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19</xdr:row>
      <xdr:rowOff>0</xdr:rowOff>
    </xdr:from>
    <xdr:to>
      <xdr:col>2</xdr:col>
      <xdr:colOff>76200</xdr:colOff>
      <xdr:row>20</xdr:row>
      <xdr:rowOff>38100</xdr:rowOff>
    </xdr:to>
    <xdr:sp macro="" textlink="">
      <xdr:nvSpPr>
        <xdr:cNvPr id="8517"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19</xdr:row>
      <xdr:rowOff>0</xdr:rowOff>
    </xdr:from>
    <xdr:to>
      <xdr:col>2</xdr:col>
      <xdr:colOff>76200</xdr:colOff>
      <xdr:row>20</xdr:row>
      <xdr:rowOff>38100</xdr:rowOff>
    </xdr:to>
    <xdr:sp macro="" textlink="">
      <xdr:nvSpPr>
        <xdr:cNvPr id="8518"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19</xdr:row>
      <xdr:rowOff>0</xdr:rowOff>
    </xdr:from>
    <xdr:to>
      <xdr:col>2</xdr:col>
      <xdr:colOff>76200</xdr:colOff>
      <xdr:row>20</xdr:row>
      <xdr:rowOff>38100</xdr:rowOff>
    </xdr:to>
    <xdr:sp macro="" textlink="">
      <xdr:nvSpPr>
        <xdr:cNvPr id="8519"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2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2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2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2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2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2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2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527" name="Text Box 1"/>
        <xdr:cNvSpPr txBox="1">
          <a:spLocks noChangeArrowheads="1"/>
        </xdr:cNvSpPr>
      </xdr:nvSpPr>
      <xdr:spPr bwMode="auto">
        <a:xfrm>
          <a:off x="5324475" y="3552825"/>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528" name="Text Box 1"/>
        <xdr:cNvSpPr txBox="1">
          <a:spLocks noChangeArrowheads="1"/>
        </xdr:cNvSpPr>
      </xdr:nvSpPr>
      <xdr:spPr bwMode="auto">
        <a:xfrm>
          <a:off x="5324475" y="40386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529" name="Text Box 1"/>
        <xdr:cNvSpPr txBox="1">
          <a:spLocks noChangeArrowheads="1"/>
        </xdr:cNvSpPr>
      </xdr:nvSpPr>
      <xdr:spPr bwMode="auto">
        <a:xfrm>
          <a:off x="5324475" y="40386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530" name="Text Box 1"/>
        <xdr:cNvSpPr txBox="1">
          <a:spLocks noChangeArrowheads="1"/>
        </xdr:cNvSpPr>
      </xdr:nvSpPr>
      <xdr:spPr bwMode="auto">
        <a:xfrm>
          <a:off x="5324475" y="41148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31"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32"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33"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34"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35"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36"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37"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38"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39"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40"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41"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42"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43"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44"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545" name="Text Box 1"/>
        <xdr:cNvSpPr txBox="1">
          <a:spLocks noChangeArrowheads="1"/>
        </xdr:cNvSpPr>
      </xdr:nvSpPr>
      <xdr:spPr bwMode="auto">
        <a:xfrm>
          <a:off x="5324475" y="5495925"/>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546" name="Text Box 1"/>
        <xdr:cNvSpPr txBox="1">
          <a:spLocks noChangeArrowheads="1"/>
        </xdr:cNvSpPr>
      </xdr:nvSpPr>
      <xdr:spPr bwMode="auto">
        <a:xfrm>
          <a:off x="5324475" y="59817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547" name="Text Box 1"/>
        <xdr:cNvSpPr txBox="1">
          <a:spLocks noChangeArrowheads="1"/>
        </xdr:cNvSpPr>
      </xdr:nvSpPr>
      <xdr:spPr bwMode="auto">
        <a:xfrm>
          <a:off x="5324475" y="59817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548" name="Text Box 1"/>
        <xdr:cNvSpPr txBox="1">
          <a:spLocks noChangeArrowheads="1"/>
        </xdr:cNvSpPr>
      </xdr:nvSpPr>
      <xdr:spPr bwMode="auto">
        <a:xfrm>
          <a:off x="5324475" y="60579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49"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50"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51"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52"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53"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54"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55"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56"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57"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58"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59"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60"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61"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62"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563" name="Text Box 1"/>
        <xdr:cNvSpPr txBox="1">
          <a:spLocks noChangeArrowheads="1"/>
        </xdr:cNvSpPr>
      </xdr:nvSpPr>
      <xdr:spPr bwMode="auto">
        <a:xfrm>
          <a:off x="5324475" y="7439025"/>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564" name="Text Box 1"/>
        <xdr:cNvSpPr txBox="1">
          <a:spLocks noChangeArrowheads="1"/>
        </xdr:cNvSpPr>
      </xdr:nvSpPr>
      <xdr:spPr bwMode="auto">
        <a:xfrm>
          <a:off x="5324475" y="79248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565" name="Text Box 1"/>
        <xdr:cNvSpPr txBox="1">
          <a:spLocks noChangeArrowheads="1"/>
        </xdr:cNvSpPr>
      </xdr:nvSpPr>
      <xdr:spPr bwMode="auto">
        <a:xfrm>
          <a:off x="5324475" y="79248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566" name="Text Box 1"/>
        <xdr:cNvSpPr txBox="1">
          <a:spLocks noChangeArrowheads="1"/>
        </xdr:cNvSpPr>
      </xdr:nvSpPr>
      <xdr:spPr bwMode="auto">
        <a:xfrm>
          <a:off x="5324475" y="80010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67"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68"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69"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70"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71"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72"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73"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74"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75"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76"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77"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78"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79"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80"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581" name="Text Box 1"/>
        <xdr:cNvSpPr txBox="1">
          <a:spLocks noChangeArrowheads="1"/>
        </xdr:cNvSpPr>
      </xdr:nvSpPr>
      <xdr:spPr bwMode="auto">
        <a:xfrm>
          <a:off x="5324475" y="9382125"/>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582" name="Text Box 1"/>
        <xdr:cNvSpPr txBox="1">
          <a:spLocks noChangeArrowheads="1"/>
        </xdr:cNvSpPr>
      </xdr:nvSpPr>
      <xdr:spPr bwMode="auto">
        <a:xfrm>
          <a:off x="5324475" y="98679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583" name="Text Box 1"/>
        <xdr:cNvSpPr txBox="1">
          <a:spLocks noChangeArrowheads="1"/>
        </xdr:cNvSpPr>
      </xdr:nvSpPr>
      <xdr:spPr bwMode="auto">
        <a:xfrm>
          <a:off x="5324475" y="98679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584" name="Text Box 1"/>
        <xdr:cNvSpPr txBox="1">
          <a:spLocks noChangeArrowheads="1"/>
        </xdr:cNvSpPr>
      </xdr:nvSpPr>
      <xdr:spPr bwMode="auto">
        <a:xfrm>
          <a:off x="5324475" y="99441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85"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86"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87"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88"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89"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90"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91"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92"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93"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94"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95"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96"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97"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598"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599" name="Text Box 1"/>
        <xdr:cNvSpPr txBox="1">
          <a:spLocks noChangeArrowheads="1"/>
        </xdr:cNvSpPr>
      </xdr:nvSpPr>
      <xdr:spPr bwMode="auto">
        <a:xfrm>
          <a:off x="5324475" y="11325225"/>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600" name="Text Box 1"/>
        <xdr:cNvSpPr txBox="1">
          <a:spLocks noChangeArrowheads="1"/>
        </xdr:cNvSpPr>
      </xdr:nvSpPr>
      <xdr:spPr bwMode="auto">
        <a:xfrm>
          <a:off x="5324475" y="118110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601" name="Text Box 1"/>
        <xdr:cNvSpPr txBox="1">
          <a:spLocks noChangeArrowheads="1"/>
        </xdr:cNvSpPr>
      </xdr:nvSpPr>
      <xdr:spPr bwMode="auto">
        <a:xfrm>
          <a:off x="5324475" y="118110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602" name="Text Box 1"/>
        <xdr:cNvSpPr txBox="1">
          <a:spLocks noChangeArrowheads="1"/>
        </xdr:cNvSpPr>
      </xdr:nvSpPr>
      <xdr:spPr bwMode="auto">
        <a:xfrm>
          <a:off x="5324475" y="118872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03"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04"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05"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06"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07"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08"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09"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10"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11"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12"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13"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14"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15"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16"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617" name="Text Box 1"/>
        <xdr:cNvSpPr txBox="1">
          <a:spLocks noChangeArrowheads="1"/>
        </xdr:cNvSpPr>
      </xdr:nvSpPr>
      <xdr:spPr bwMode="auto">
        <a:xfrm>
          <a:off x="5324475" y="13268325"/>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618" name="Text Box 1"/>
        <xdr:cNvSpPr txBox="1">
          <a:spLocks noChangeArrowheads="1"/>
        </xdr:cNvSpPr>
      </xdr:nvSpPr>
      <xdr:spPr bwMode="auto">
        <a:xfrm>
          <a:off x="5324475" y="137541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619" name="Text Box 1"/>
        <xdr:cNvSpPr txBox="1">
          <a:spLocks noChangeArrowheads="1"/>
        </xdr:cNvSpPr>
      </xdr:nvSpPr>
      <xdr:spPr bwMode="auto">
        <a:xfrm>
          <a:off x="5324475" y="137541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620" name="Text Box 1"/>
        <xdr:cNvSpPr txBox="1">
          <a:spLocks noChangeArrowheads="1"/>
        </xdr:cNvSpPr>
      </xdr:nvSpPr>
      <xdr:spPr bwMode="auto">
        <a:xfrm>
          <a:off x="5324475" y="138303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21"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22"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23"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24"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25"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26"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27"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28"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29"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30"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31"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32"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33"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34"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635" name="Text Box 1"/>
        <xdr:cNvSpPr txBox="1">
          <a:spLocks noChangeArrowheads="1"/>
        </xdr:cNvSpPr>
      </xdr:nvSpPr>
      <xdr:spPr bwMode="auto">
        <a:xfrm>
          <a:off x="5324475" y="15211425"/>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636" name="Text Box 1"/>
        <xdr:cNvSpPr txBox="1">
          <a:spLocks noChangeArrowheads="1"/>
        </xdr:cNvSpPr>
      </xdr:nvSpPr>
      <xdr:spPr bwMode="auto">
        <a:xfrm>
          <a:off x="5324475" y="156972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637" name="Text Box 1"/>
        <xdr:cNvSpPr txBox="1">
          <a:spLocks noChangeArrowheads="1"/>
        </xdr:cNvSpPr>
      </xdr:nvSpPr>
      <xdr:spPr bwMode="auto">
        <a:xfrm>
          <a:off x="5324475" y="156972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638" name="Text Box 1"/>
        <xdr:cNvSpPr txBox="1">
          <a:spLocks noChangeArrowheads="1"/>
        </xdr:cNvSpPr>
      </xdr:nvSpPr>
      <xdr:spPr bwMode="auto">
        <a:xfrm>
          <a:off x="5324475" y="157734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39"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40"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41"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42"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43"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44"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45"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46"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47"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48"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49"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50"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51"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52"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653" name="Text Box 1"/>
        <xdr:cNvSpPr txBox="1">
          <a:spLocks noChangeArrowheads="1"/>
        </xdr:cNvSpPr>
      </xdr:nvSpPr>
      <xdr:spPr bwMode="auto">
        <a:xfrm>
          <a:off x="5324475" y="17154525"/>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654" name="Text Box 1"/>
        <xdr:cNvSpPr txBox="1">
          <a:spLocks noChangeArrowheads="1"/>
        </xdr:cNvSpPr>
      </xdr:nvSpPr>
      <xdr:spPr bwMode="auto">
        <a:xfrm>
          <a:off x="5324475" y="176403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655" name="Text Box 1"/>
        <xdr:cNvSpPr txBox="1">
          <a:spLocks noChangeArrowheads="1"/>
        </xdr:cNvSpPr>
      </xdr:nvSpPr>
      <xdr:spPr bwMode="auto">
        <a:xfrm>
          <a:off x="5324475" y="176403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656" name="Text Box 1"/>
        <xdr:cNvSpPr txBox="1">
          <a:spLocks noChangeArrowheads="1"/>
        </xdr:cNvSpPr>
      </xdr:nvSpPr>
      <xdr:spPr bwMode="auto">
        <a:xfrm>
          <a:off x="5324475" y="177165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57"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58"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59"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60"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61"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62"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63"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64"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65"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66"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67"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68"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69"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70"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671" name="Text Box 1"/>
        <xdr:cNvSpPr txBox="1">
          <a:spLocks noChangeArrowheads="1"/>
        </xdr:cNvSpPr>
      </xdr:nvSpPr>
      <xdr:spPr bwMode="auto">
        <a:xfrm>
          <a:off x="5324475" y="19097625"/>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672" name="Text Box 1"/>
        <xdr:cNvSpPr txBox="1">
          <a:spLocks noChangeArrowheads="1"/>
        </xdr:cNvSpPr>
      </xdr:nvSpPr>
      <xdr:spPr bwMode="auto">
        <a:xfrm>
          <a:off x="5324475" y="195834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673" name="Text Box 1"/>
        <xdr:cNvSpPr txBox="1">
          <a:spLocks noChangeArrowheads="1"/>
        </xdr:cNvSpPr>
      </xdr:nvSpPr>
      <xdr:spPr bwMode="auto">
        <a:xfrm>
          <a:off x="5324475" y="195834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674" name="Text Box 1"/>
        <xdr:cNvSpPr txBox="1">
          <a:spLocks noChangeArrowheads="1"/>
        </xdr:cNvSpPr>
      </xdr:nvSpPr>
      <xdr:spPr bwMode="auto">
        <a:xfrm>
          <a:off x="5324475" y="196596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75"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76"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77"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78"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79"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80"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81"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82"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83"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84"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85"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86"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87"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88"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689" name="Text Box 1"/>
        <xdr:cNvSpPr txBox="1">
          <a:spLocks noChangeArrowheads="1"/>
        </xdr:cNvSpPr>
      </xdr:nvSpPr>
      <xdr:spPr bwMode="auto">
        <a:xfrm>
          <a:off x="5324475" y="21040725"/>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690" name="Text Box 1"/>
        <xdr:cNvSpPr txBox="1">
          <a:spLocks noChangeArrowheads="1"/>
        </xdr:cNvSpPr>
      </xdr:nvSpPr>
      <xdr:spPr bwMode="auto">
        <a:xfrm>
          <a:off x="5324475" y="215265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691" name="Text Box 1"/>
        <xdr:cNvSpPr txBox="1">
          <a:spLocks noChangeArrowheads="1"/>
        </xdr:cNvSpPr>
      </xdr:nvSpPr>
      <xdr:spPr bwMode="auto">
        <a:xfrm>
          <a:off x="5324475" y="215265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692" name="Text Box 1"/>
        <xdr:cNvSpPr txBox="1">
          <a:spLocks noChangeArrowheads="1"/>
        </xdr:cNvSpPr>
      </xdr:nvSpPr>
      <xdr:spPr bwMode="auto">
        <a:xfrm>
          <a:off x="5324475" y="216027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93"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94"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95"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96"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97"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98"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699"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00"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01"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02"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03"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04"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05"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06"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707" name="Text Box 1"/>
        <xdr:cNvSpPr txBox="1">
          <a:spLocks noChangeArrowheads="1"/>
        </xdr:cNvSpPr>
      </xdr:nvSpPr>
      <xdr:spPr bwMode="auto">
        <a:xfrm>
          <a:off x="5324475" y="22983825"/>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708" name="Text Box 1"/>
        <xdr:cNvSpPr txBox="1">
          <a:spLocks noChangeArrowheads="1"/>
        </xdr:cNvSpPr>
      </xdr:nvSpPr>
      <xdr:spPr bwMode="auto">
        <a:xfrm>
          <a:off x="5324475" y="234696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709" name="Text Box 1"/>
        <xdr:cNvSpPr txBox="1">
          <a:spLocks noChangeArrowheads="1"/>
        </xdr:cNvSpPr>
      </xdr:nvSpPr>
      <xdr:spPr bwMode="auto">
        <a:xfrm>
          <a:off x="5324475" y="234696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710" name="Text Box 1"/>
        <xdr:cNvSpPr txBox="1">
          <a:spLocks noChangeArrowheads="1"/>
        </xdr:cNvSpPr>
      </xdr:nvSpPr>
      <xdr:spPr bwMode="auto">
        <a:xfrm>
          <a:off x="5324475" y="235458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11"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12"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13"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14"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15"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16"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17"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18"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19"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20"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21"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22"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23"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24"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725" name="Text Box 1"/>
        <xdr:cNvSpPr txBox="1">
          <a:spLocks noChangeArrowheads="1"/>
        </xdr:cNvSpPr>
      </xdr:nvSpPr>
      <xdr:spPr bwMode="auto">
        <a:xfrm>
          <a:off x="5324475" y="24926925"/>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726" name="Text Box 1"/>
        <xdr:cNvSpPr txBox="1">
          <a:spLocks noChangeArrowheads="1"/>
        </xdr:cNvSpPr>
      </xdr:nvSpPr>
      <xdr:spPr bwMode="auto">
        <a:xfrm>
          <a:off x="5324475" y="254127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727" name="Text Box 1"/>
        <xdr:cNvSpPr txBox="1">
          <a:spLocks noChangeArrowheads="1"/>
        </xdr:cNvSpPr>
      </xdr:nvSpPr>
      <xdr:spPr bwMode="auto">
        <a:xfrm>
          <a:off x="5324475" y="254127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728" name="Text Box 1"/>
        <xdr:cNvSpPr txBox="1">
          <a:spLocks noChangeArrowheads="1"/>
        </xdr:cNvSpPr>
      </xdr:nvSpPr>
      <xdr:spPr bwMode="auto">
        <a:xfrm>
          <a:off x="5324475" y="254889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29"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30"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31"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32"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33"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34"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35"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36"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37"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38"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39"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40"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41"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42"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743" name="Text Box 1"/>
        <xdr:cNvSpPr txBox="1">
          <a:spLocks noChangeArrowheads="1"/>
        </xdr:cNvSpPr>
      </xdr:nvSpPr>
      <xdr:spPr bwMode="auto">
        <a:xfrm>
          <a:off x="5324475" y="26870025"/>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744" name="Text Box 1"/>
        <xdr:cNvSpPr txBox="1">
          <a:spLocks noChangeArrowheads="1"/>
        </xdr:cNvSpPr>
      </xdr:nvSpPr>
      <xdr:spPr bwMode="auto">
        <a:xfrm>
          <a:off x="5324475" y="273558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745" name="Text Box 1"/>
        <xdr:cNvSpPr txBox="1">
          <a:spLocks noChangeArrowheads="1"/>
        </xdr:cNvSpPr>
      </xdr:nvSpPr>
      <xdr:spPr bwMode="auto">
        <a:xfrm>
          <a:off x="5324475" y="273558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746" name="Text Box 1"/>
        <xdr:cNvSpPr txBox="1">
          <a:spLocks noChangeArrowheads="1"/>
        </xdr:cNvSpPr>
      </xdr:nvSpPr>
      <xdr:spPr bwMode="auto">
        <a:xfrm>
          <a:off x="5324475" y="274320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47"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48"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49"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50"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51"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52"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53"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54"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55"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56"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57"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58"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59"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60"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761" name="Text Box 1"/>
        <xdr:cNvSpPr txBox="1">
          <a:spLocks noChangeArrowheads="1"/>
        </xdr:cNvSpPr>
      </xdr:nvSpPr>
      <xdr:spPr bwMode="auto">
        <a:xfrm>
          <a:off x="5324475" y="28813125"/>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762" name="Text Box 1"/>
        <xdr:cNvSpPr txBox="1">
          <a:spLocks noChangeArrowheads="1"/>
        </xdr:cNvSpPr>
      </xdr:nvSpPr>
      <xdr:spPr bwMode="auto">
        <a:xfrm>
          <a:off x="5324475" y="292989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763" name="Text Box 1"/>
        <xdr:cNvSpPr txBox="1">
          <a:spLocks noChangeArrowheads="1"/>
        </xdr:cNvSpPr>
      </xdr:nvSpPr>
      <xdr:spPr bwMode="auto">
        <a:xfrm>
          <a:off x="5324475" y="292989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764" name="Text Box 1"/>
        <xdr:cNvSpPr txBox="1">
          <a:spLocks noChangeArrowheads="1"/>
        </xdr:cNvSpPr>
      </xdr:nvSpPr>
      <xdr:spPr bwMode="auto">
        <a:xfrm>
          <a:off x="5324475" y="293751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65"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66"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67"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68"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69"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70"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71"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72"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73"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74"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75"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76"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77"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78"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779" name="Text Box 1"/>
        <xdr:cNvSpPr txBox="1">
          <a:spLocks noChangeArrowheads="1"/>
        </xdr:cNvSpPr>
      </xdr:nvSpPr>
      <xdr:spPr bwMode="auto">
        <a:xfrm>
          <a:off x="5324475" y="30756225"/>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780" name="Text Box 1"/>
        <xdr:cNvSpPr txBox="1">
          <a:spLocks noChangeArrowheads="1"/>
        </xdr:cNvSpPr>
      </xdr:nvSpPr>
      <xdr:spPr bwMode="auto">
        <a:xfrm>
          <a:off x="5324475" y="312420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781" name="Text Box 1"/>
        <xdr:cNvSpPr txBox="1">
          <a:spLocks noChangeArrowheads="1"/>
        </xdr:cNvSpPr>
      </xdr:nvSpPr>
      <xdr:spPr bwMode="auto">
        <a:xfrm>
          <a:off x="5324475" y="312420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782" name="Text Box 1"/>
        <xdr:cNvSpPr txBox="1">
          <a:spLocks noChangeArrowheads="1"/>
        </xdr:cNvSpPr>
      </xdr:nvSpPr>
      <xdr:spPr bwMode="auto">
        <a:xfrm>
          <a:off x="5324475" y="313182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83"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84"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85"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86"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87"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88"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89"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90"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91"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92"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93"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94"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95"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796"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797" name="Text Box 1"/>
        <xdr:cNvSpPr txBox="1">
          <a:spLocks noChangeArrowheads="1"/>
        </xdr:cNvSpPr>
      </xdr:nvSpPr>
      <xdr:spPr bwMode="auto">
        <a:xfrm>
          <a:off x="5324475" y="32699325"/>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798" name="Text Box 1"/>
        <xdr:cNvSpPr txBox="1">
          <a:spLocks noChangeArrowheads="1"/>
        </xdr:cNvSpPr>
      </xdr:nvSpPr>
      <xdr:spPr bwMode="auto">
        <a:xfrm>
          <a:off x="5324475" y="331851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799" name="Text Box 1"/>
        <xdr:cNvSpPr txBox="1">
          <a:spLocks noChangeArrowheads="1"/>
        </xdr:cNvSpPr>
      </xdr:nvSpPr>
      <xdr:spPr bwMode="auto">
        <a:xfrm>
          <a:off x="5324475" y="331851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800" name="Text Box 1"/>
        <xdr:cNvSpPr txBox="1">
          <a:spLocks noChangeArrowheads="1"/>
        </xdr:cNvSpPr>
      </xdr:nvSpPr>
      <xdr:spPr bwMode="auto">
        <a:xfrm>
          <a:off x="5324475" y="332613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01"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02"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03"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04"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05"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06"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07"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08"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09"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10"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11"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12"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13"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14"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815" name="Text Box 1"/>
        <xdr:cNvSpPr txBox="1">
          <a:spLocks noChangeArrowheads="1"/>
        </xdr:cNvSpPr>
      </xdr:nvSpPr>
      <xdr:spPr bwMode="auto">
        <a:xfrm>
          <a:off x="5324475" y="34642425"/>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816" name="Text Box 1"/>
        <xdr:cNvSpPr txBox="1">
          <a:spLocks noChangeArrowheads="1"/>
        </xdr:cNvSpPr>
      </xdr:nvSpPr>
      <xdr:spPr bwMode="auto">
        <a:xfrm>
          <a:off x="5324475" y="351282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817" name="Text Box 1"/>
        <xdr:cNvSpPr txBox="1">
          <a:spLocks noChangeArrowheads="1"/>
        </xdr:cNvSpPr>
      </xdr:nvSpPr>
      <xdr:spPr bwMode="auto">
        <a:xfrm>
          <a:off x="5324475" y="351282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818" name="Text Box 1"/>
        <xdr:cNvSpPr txBox="1">
          <a:spLocks noChangeArrowheads="1"/>
        </xdr:cNvSpPr>
      </xdr:nvSpPr>
      <xdr:spPr bwMode="auto">
        <a:xfrm>
          <a:off x="5324475" y="352044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19"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20"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21"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22"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23"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24"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25"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26"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27"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28"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29"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30"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31"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32"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833" name="Text Box 1"/>
        <xdr:cNvSpPr txBox="1">
          <a:spLocks noChangeArrowheads="1"/>
        </xdr:cNvSpPr>
      </xdr:nvSpPr>
      <xdr:spPr bwMode="auto">
        <a:xfrm>
          <a:off x="5324475" y="36585525"/>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834" name="Text Box 1"/>
        <xdr:cNvSpPr txBox="1">
          <a:spLocks noChangeArrowheads="1"/>
        </xdr:cNvSpPr>
      </xdr:nvSpPr>
      <xdr:spPr bwMode="auto">
        <a:xfrm>
          <a:off x="5324475" y="370713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835" name="Text Box 1"/>
        <xdr:cNvSpPr txBox="1">
          <a:spLocks noChangeArrowheads="1"/>
        </xdr:cNvSpPr>
      </xdr:nvSpPr>
      <xdr:spPr bwMode="auto">
        <a:xfrm>
          <a:off x="5324475" y="370713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836" name="Text Box 1"/>
        <xdr:cNvSpPr txBox="1">
          <a:spLocks noChangeArrowheads="1"/>
        </xdr:cNvSpPr>
      </xdr:nvSpPr>
      <xdr:spPr bwMode="auto">
        <a:xfrm>
          <a:off x="5324475" y="371475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37"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38"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39"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40"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41"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42"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43"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44"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45"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46"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47"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48"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49"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50"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851" name="Text Box 1"/>
        <xdr:cNvSpPr txBox="1">
          <a:spLocks noChangeArrowheads="1"/>
        </xdr:cNvSpPr>
      </xdr:nvSpPr>
      <xdr:spPr bwMode="auto">
        <a:xfrm>
          <a:off x="5324475" y="38528625"/>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852" name="Text Box 1"/>
        <xdr:cNvSpPr txBox="1">
          <a:spLocks noChangeArrowheads="1"/>
        </xdr:cNvSpPr>
      </xdr:nvSpPr>
      <xdr:spPr bwMode="auto">
        <a:xfrm>
          <a:off x="5324475" y="390144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853" name="Text Box 1"/>
        <xdr:cNvSpPr txBox="1">
          <a:spLocks noChangeArrowheads="1"/>
        </xdr:cNvSpPr>
      </xdr:nvSpPr>
      <xdr:spPr bwMode="auto">
        <a:xfrm>
          <a:off x="5324475" y="390144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854" name="Text Box 1"/>
        <xdr:cNvSpPr txBox="1">
          <a:spLocks noChangeArrowheads="1"/>
        </xdr:cNvSpPr>
      </xdr:nvSpPr>
      <xdr:spPr bwMode="auto">
        <a:xfrm>
          <a:off x="5324475" y="390906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55"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56"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57"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58"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59"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60"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61"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62"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63"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64"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65"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66"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67"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68"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869" name="Text Box 1"/>
        <xdr:cNvSpPr txBox="1">
          <a:spLocks noChangeArrowheads="1"/>
        </xdr:cNvSpPr>
      </xdr:nvSpPr>
      <xdr:spPr bwMode="auto">
        <a:xfrm>
          <a:off x="5324475" y="40471725"/>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870" name="Text Box 1"/>
        <xdr:cNvSpPr txBox="1">
          <a:spLocks noChangeArrowheads="1"/>
        </xdr:cNvSpPr>
      </xdr:nvSpPr>
      <xdr:spPr bwMode="auto">
        <a:xfrm>
          <a:off x="5324475" y="409575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871" name="Text Box 1"/>
        <xdr:cNvSpPr txBox="1">
          <a:spLocks noChangeArrowheads="1"/>
        </xdr:cNvSpPr>
      </xdr:nvSpPr>
      <xdr:spPr bwMode="auto">
        <a:xfrm>
          <a:off x="5324475" y="409575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872" name="Text Box 1"/>
        <xdr:cNvSpPr txBox="1">
          <a:spLocks noChangeArrowheads="1"/>
        </xdr:cNvSpPr>
      </xdr:nvSpPr>
      <xdr:spPr bwMode="auto">
        <a:xfrm>
          <a:off x="5324475" y="410337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73"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74"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75"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76"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77"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78"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79"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80"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81"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82"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83"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84"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85"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86"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887" name="Text Box 1"/>
        <xdr:cNvSpPr txBox="1">
          <a:spLocks noChangeArrowheads="1"/>
        </xdr:cNvSpPr>
      </xdr:nvSpPr>
      <xdr:spPr bwMode="auto">
        <a:xfrm>
          <a:off x="5324475" y="42414825"/>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888" name="Text Box 1"/>
        <xdr:cNvSpPr txBox="1">
          <a:spLocks noChangeArrowheads="1"/>
        </xdr:cNvSpPr>
      </xdr:nvSpPr>
      <xdr:spPr bwMode="auto">
        <a:xfrm>
          <a:off x="5324475" y="429006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889" name="Text Box 1"/>
        <xdr:cNvSpPr txBox="1">
          <a:spLocks noChangeArrowheads="1"/>
        </xdr:cNvSpPr>
      </xdr:nvSpPr>
      <xdr:spPr bwMode="auto">
        <a:xfrm>
          <a:off x="5324475" y="429006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890" name="Text Box 1"/>
        <xdr:cNvSpPr txBox="1">
          <a:spLocks noChangeArrowheads="1"/>
        </xdr:cNvSpPr>
      </xdr:nvSpPr>
      <xdr:spPr bwMode="auto">
        <a:xfrm>
          <a:off x="5324475" y="429768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91"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92"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93"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94"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95"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96"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97"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98"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899"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900"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901"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902"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903"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904"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22</xdr:row>
      <xdr:rowOff>38100</xdr:rowOff>
    </xdr:to>
    <xdr:sp macro="" textlink="">
      <xdr:nvSpPr>
        <xdr:cNvPr id="8905" name="Text Box 1"/>
        <xdr:cNvSpPr txBox="1">
          <a:spLocks noChangeArrowheads="1"/>
        </xdr:cNvSpPr>
      </xdr:nvSpPr>
      <xdr:spPr bwMode="auto">
        <a:xfrm>
          <a:off x="5324475" y="44357925"/>
          <a:ext cx="76200" cy="5238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85725</xdr:rowOff>
    </xdr:to>
    <xdr:sp macro="" textlink="">
      <xdr:nvSpPr>
        <xdr:cNvPr id="8906" name="Text Box 1"/>
        <xdr:cNvSpPr txBox="1">
          <a:spLocks noChangeArrowheads="1"/>
        </xdr:cNvSpPr>
      </xdr:nvSpPr>
      <xdr:spPr bwMode="auto">
        <a:xfrm>
          <a:off x="5324475" y="44843700"/>
          <a:ext cx="76200" cy="40957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907" name="Text Box 1"/>
        <xdr:cNvSpPr txBox="1">
          <a:spLocks noChangeArrowheads="1"/>
        </xdr:cNvSpPr>
      </xdr:nvSpPr>
      <xdr:spPr bwMode="auto">
        <a:xfrm>
          <a:off x="5324475" y="448437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38100</xdr:rowOff>
    </xdr:to>
    <xdr:sp macro="" textlink="">
      <xdr:nvSpPr>
        <xdr:cNvPr id="8908" name="Text Box 1"/>
        <xdr:cNvSpPr txBox="1">
          <a:spLocks noChangeArrowheads="1"/>
        </xdr:cNvSpPr>
      </xdr:nvSpPr>
      <xdr:spPr bwMode="auto">
        <a:xfrm>
          <a:off x="5324475" y="44919900"/>
          <a:ext cx="76200" cy="361950"/>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909"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910"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911"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912"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913"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914"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8915"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50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50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50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50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50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50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20</xdr:row>
      <xdr:rowOff>38100</xdr:rowOff>
    </xdr:to>
    <xdr:sp macro="" textlink="">
      <xdr:nvSpPr>
        <xdr:cNvPr id="50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22</xdr:row>
      <xdr:rowOff>38100</xdr:rowOff>
    </xdr:to>
    <xdr:sp macro="" textlink="">
      <xdr:nvSpPr>
        <xdr:cNvPr id="51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51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1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1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1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1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1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1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1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1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2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2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2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2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2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2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2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2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52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52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3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3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3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3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3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3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3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3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3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3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4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4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4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4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4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4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54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54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4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4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5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5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5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5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5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5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5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5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5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5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6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6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6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6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56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56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6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6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6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6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7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7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7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7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7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7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7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7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7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7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8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8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58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58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8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8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8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8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8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8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9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9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59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9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9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9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9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9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9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9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60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60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0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0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0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0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0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0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0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0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1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1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1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1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1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1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1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1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61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61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2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2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2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2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2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2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2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2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2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2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3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3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3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3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3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3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63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63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3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3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4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4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4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4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4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4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4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4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4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4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5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5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5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5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65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65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5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5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5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5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6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6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6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6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6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6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6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6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6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6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7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7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67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67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7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7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7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7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7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7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8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8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8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8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8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8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8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8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8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8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69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69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9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69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9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9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9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9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9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69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0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0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0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0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0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0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0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0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70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70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1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1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1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1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1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1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1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1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1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1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2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2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2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2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2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2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72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72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2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2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3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3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3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3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3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3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3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3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3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3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4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4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4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4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74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74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4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4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4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4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5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5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5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5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5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5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5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5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5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5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6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6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76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76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6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6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6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6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6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6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7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7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7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7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7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7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7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7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7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7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78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78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8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8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8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8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8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8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8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8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79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9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9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9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9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9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9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79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79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79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0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0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0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0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0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0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0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0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0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0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1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1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1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1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1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1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1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81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1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1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2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2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2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2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2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2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2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2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2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2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3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3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3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3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3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83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3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3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3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3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4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4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4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4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4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5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85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5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5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5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5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6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6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6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7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87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7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7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7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7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7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7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8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8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88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9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9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9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9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9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9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9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9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89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9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0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0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0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0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0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0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90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90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0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0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1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1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1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1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1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1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1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1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1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1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2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2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2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2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92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92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2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2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2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2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3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3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3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3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3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3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3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3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3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3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4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4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94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94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4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4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4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4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4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4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5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5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5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5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5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5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5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5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5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5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96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96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6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6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6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6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6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6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6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6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7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7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7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7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7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7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7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7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97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97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8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8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8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8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8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8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8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8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98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8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9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9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9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9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9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9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99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99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9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99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0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0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0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0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0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0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0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0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0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0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1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1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1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1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101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101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1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1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1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1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2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2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2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2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2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2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2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2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2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2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3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3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103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103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3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3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3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3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3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3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4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4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4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4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4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4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4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4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4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4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105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105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5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5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5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5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5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5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5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5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6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6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6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6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6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6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6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6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106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106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7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107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7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7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7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7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7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7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0</xdr:rowOff>
    </xdr:to>
    <xdr:sp macro="" textlink="">
      <xdr:nvSpPr>
        <xdr:cNvPr id="107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oneCellAnchor>
    <xdr:from>
      <xdr:col>2</xdr:col>
      <xdr:colOff>0</xdr:colOff>
      <xdr:row>26</xdr:row>
      <xdr:rowOff>0</xdr:rowOff>
    </xdr:from>
    <xdr:ext cx="76200" cy="409575"/>
    <xdr:sp macro="" textlink="">
      <xdr:nvSpPr>
        <xdr:cNvPr id="1079" name="Text Box 1"/>
        <xdr:cNvSpPr txBox="1">
          <a:spLocks noChangeArrowheads="1"/>
        </xdr:cNvSpPr>
      </xdr:nvSpPr>
      <xdr:spPr bwMode="auto">
        <a:xfrm>
          <a:off x="2962275" y="3552825"/>
          <a:ext cx="76200" cy="409575"/>
        </a:xfrm>
        <a:prstGeom prst="rect">
          <a:avLst/>
        </a:prstGeom>
        <a:noFill/>
        <a:ln w="9525">
          <a:noFill/>
          <a:miter lim="800000"/>
          <a:headEnd/>
          <a:tailEnd/>
        </a:ln>
      </xdr:spPr>
    </xdr:sp>
    <xdr:clientData/>
  </xdr:oneCellAnchor>
  <xdr:oneCellAnchor>
    <xdr:from>
      <xdr:col>2</xdr:col>
      <xdr:colOff>0</xdr:colOff>
      <xdr:row>26</xdr:row>
      <xdr:rowOff>0</xdr:rowOff>
    </xdr:from>
    <xdr:ext cx="76200" cy="361950"/>
    <xdr:sp macro="" textlink="">
      <xdr:nvSpPr>
        <xdr:cNvPr id="1080" name="Text Box 1"/>
        <xdr:cNvSpPr txBox="1">
          <a:spLocks noChangeArrowheads="1"/>
        </xdr:cNvSpPr>
      </xdr:nvSpPr>
      <xdr:spPr bwMode="auto">
        <a:xfrm>
          <a:off x="2962275" y="3552825"/>
          <a:ext cx="76200" cy="361950"/>
        </a:xfrm>
        <a:prstGeom prst="rect">
          <a:avLst/>
        </a:prstGeom>
        <a:noFill/>
        <a:ln w="9525">
          <a:noFill/>
          <a:miter lim="800000"/>
          <a:headEnd/>
          <a:tailEnd/>
        </a:ln>
      </xdr:spPr>
    </xdr:sp>
    <xdr:clientData/>
  </xdr:oneCellAnchor>
  <xdr:oneCellAnchor>
    <xdr:from>
      <xdr:col>2</xdr:col>
      <xdr:colOff>0</xdr:colOff>
      <xdr:row>26</xdr:row>
      <xdr:rowOff>0</xdr:rowOff>
    </xdr:from>
    <xdr:ext cx="76200" cy="361950"/>
    <xdr:sp macro="" textlink="">
      <xdr:nvSpPr>
        <xdr:cNvPr id="1081" name="Text Box 1"/>
        <xdr:cNvSpPr txBox="1">
          <a:spLocks noChangeArrowheads="1"/>
        </xdr:cNvSpPr>
      </xdr:nvSpPr>
      <xdr:spPr bwMode="auto">
        <a:xfrm>
          <a:off x="2962275" y="3552825"/>
          <a:ext cx="76200" cy="361950"/>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1082" name="Text Box 1"/>
        <xdr:cNvSpPr txBox="1">
          <a:spLocks noChangeArrowheads="1"/>
        </xdr:cNvSpPr>
      </xdr:nvSpPr>
      <xdr:spPr bwMode="auto">
        <a:xfrm>
          <a:off x="2962275" y="35528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1083" name="Text Box 1"/>
        <xdr:cNvSpPr txBox="1">
          <a:spLocks noChangeArrowheads="1"/>
        </xdr:cNvSpPr>
      </xdr:nvSpPr>
      <xdr:spPr bwMode="auto">
        <a:xfrm>
          <a:off x="2962275" y="35528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1084" name="Text Box 1"/>
        <xdr:cNvSpPr txBox="1">
          <a:spLocks noChangeArrowheads="1"/>
        </xdr:cNvSpPr>
      </xdr:nvSpPr>
      <xdr:spPr bwMode="auto">
        <a:xfrm>
          <a:off x="2962275" y="35528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1085" name="Text Box 1"/>
        <xdr:cNvSpPr txBox="1">
          <a:spLocks noChangeArrowheads="1"/>
        </xdr:cNvSpPr>
      </xdr:nvSpPr>
      <xdr:spPr bwMode="auto">
        <a:xfrm>
          <a:off x="2962275" y="35528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1086" name="Text Box 1"/>
        <xdr:cNvSpPr txBox="1">
          <a:spLocks noChangeArrowheads="1"/>
        </xdr:cNvSpPr>
      </xdr:nvSpPr>
      <xdr:spPr bwMode="auto">
        <a:xfrm>
          <a:off x="2962275" y="35528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1087" name="Text Box 1"/>
        <xdr:cNvSpPr txBox="1">
          <a:spLocks noChangeArrowheads="1"/>
        </xdr:cNvSpPr>
      </xdr:nvSpPr>
      <xdr:spPr bwMode="auto">
        <a:xfrm>
          <a:off x="2962275" y="35528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1088" name="Text Box 1"/>
        <xdr:cNvSpPr txBox="1">
          <a:spLocks noChangeArrowheads="1"/>
        </xdr:cNvSpPr>
      </xdr:nvSpPr>
      <xdr:spPr bwMode="auto">
        <a:xfrm>
          <a:off x="2962275" y="35528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409575"/>
    <xdr:sp macro="" textlink="">
      <xdr:nvSpPr>
        <xdr:cNvPr id="1089" name="Text Box 1"/>
        <xdr:cNvSpPr txBox="1">
          <a:spLocks noChangeArrowheads="1"/>
        </xdr:cNvSpPr>
      </xdr:nvSpPr>
      <xdr:spPr bwMode="auto">
        <a:xfrm>
          <a:off x="2962275" y="3362325"/>
          <a:ext cx="76200" cy="409575"/>
        </a:xfrm>
        <a:prstGeom prst="rect">
          <a:avLst/>
        </a:prstGeom>
        <a:noFill/>
        <a:ln w="9525">
          <a:noFill/>
          <a:miter lim="800000"/>
          <a:headEnd/>
          <a:tailEnd/>
        </a:ln>
      </xdr:spPr>
    </xdr:sp>
    <xdr:clientData/>
  </xdr:oneCellAnchor>
  <xdr:oneCellAnchor>
    <xdr:from>
      <xdr:col>2</xdr:col>
      <xdr:colOff>0</xdr:colOff>
      <xdr:row>26</xdr:row>
      <xdr:rowOff>0</xdr:rowOff>
    </xdr:from>
    <xdr:ext cx="76200" cy="361950"/>
    <xdr:sp macro="" textlink="">
      <xdr:nvSpPr>
        <xdr:cNvPr id="1090" name="Text Box 1"/>
        <xdr:cNvSpPr txBox="1">
          <a:spLocks noChangeArrowheads="1"/>
        </xdr:cNvSpPr>
      </xdr:nvSpPr>
      <xdr:spPr bwMode="auto">
        <a:xfrm>
          <a:off x="2962275" y="3362325"/>
          <a:ext cx="76200" cy="361950"/>
        </a:xfrm>
        <a:prstGeom prst="rect">
          <a:avLst/>
        </a:prstGeom>
        <a:noFill/>
        <a:ln w="9525">
          <a:noFill/>
          <a:miter lim="800000"/>
          <a:headEnd/>
          <a:tailEnd/>
        </a:ln>
      </xdr:spPr>
    </xdr:sp>
    <xdr:clientData/>
  </xdr:oneCellAnchor>
  <xdr:oneCellAnchor>
    <xdr:from>
      <xdr:col>2</xdr:col>
      <xdr:colOff>0</xdr:colOff>
      <xdr:row>26</xdr:row>
      <xdr:rowOff>0</xdr:rowOff>
    </xdr:from>
    <xdr:ext cx="76200" cy="361950"/>
    <xdr:sp macro="" textlink="">
      <xdr:nvSpPr>
        <xdr:cNvPr id="1091" name="Text Box 1"/>
        <xdr:cNvSpPr txBox="1">
          <a:spLocks noChangeArrowheads="1"/>
        </xdr:cNvSpPr>
      </xdr:nvSpPr>
      <xdr:spPr bwMode="auto">
        <a:xfrm>
          <a:off x="2962275" y="3362325"/>
          <a:ext cx="76200" cy="361950"/>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1092"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1093"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1094"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1095"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1096"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1097"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26</xdr:row>
      <xdr:rowOff>0</xdr:rowOff>
    </xdr:from>
    <xdr:ext cx="76200" cy="200025"/>
    <xdr:sp macro="" textlink="">
      <xdr:nvSpPr>
        <xdr:cNvPr id="1098"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099" name="Text Box 1"/>
        <xdr:cNvSpPr txBox="1">
          <a:spLocks noChangeArrowheads="1"/>
        </xdr:cNvSpPr>
      </xdr:nvSpPr>
      <xdr:spPr bwMode="auto">
        <a:xfrm>
          <a:off x="2962275" y="3362325"/>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100" name="Text Box 1"/>
        <xdr:cNvSpPr txBox="1">
          <a:spLocks noChangeArrowheads="1"/>
        </xdr:cNvSpPr>
      </xdr:nvSpPr>
      <xdr:spPr bwMode="auto">
        <a:xfrm>
          <a:off x="2962275" y="33623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101" name="Text Box 1"/>
        <xdr:cNvSpPr txBox="1">
          <a:spLocks noChangeArrowheads="1"/>
        </xdr:cNvSpPr>
      </xdr:nvSpPr>
      <xdr:spPr bwMode="auto">
        <a:xfrm>
          <a:off x="2962275" y="33623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02"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03"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04"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05"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06"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07"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08"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109" name="Text Box 1"/>
        <xdr:cNvSpPr txBox="1">
          <a:spLocks noChangeArrowheads="1"/>
        </xdr:cNvSpPr>
      </xdr:nvSpPr>
      <xdr:spPr bwMode="auto">
        <a:xfrm>
          <a:off x="2962275" y="3362325"/>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110" name="Text Box 1"/>
        <xdr:cNvSpPr txBox="1">
          <a:spLocks noChangeArrowheads="1"/>
        </xdr:cNvSpPr>
      </xdr:nvSpPr>
      <xdr:spPr bwMode="auto">
        <a:xfrm>
          <a:off x="2962275" y="33623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111" name="Text Box 1"/>
        <xdr:cNvSpPr txBox="1">
          <a:spLocks noChangeArrowheads="1"/>
        </xdr:cNvSpPr>
      </xdr:nvSpPr>
      <xdr:spPr bwMode="auto">
        <a:xfrm>
          <a:off x="2962275" y="33623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12"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13"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14"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15"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16"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17"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18"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119" name="Text Box 1"/>
        <xdr:cNvSpPr txBox="1">
          <a:spLocks noChangeArrowheads="1"/>
        </xdr:cNvSpPr>
      </xdr:nvSpPr>
      <xdr:spPr bwMode="auto">
        <a:xfrm>
          <a:off x="2962275" y="3362325"/>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120" name="Text Box 1"/>
        <xdr:cNvSpPr txBox="1">
          <a:spLocks noChangeArrowheads="1"/>
        </xdr:cNvSpPr>
      </xdr:nvSpPr>
      <xdr:spPr bwMode="auto">
        <a:xfrm>
          <a:off x="2962275" y="33623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121" name="Text Box 1"/>
        <xdr:cNvSpPr txBox="1">
          <a:spLocks noChangeArrowheads="1"/>
        </xdr:cNvSpPr>
      </xdr:nvSpPr>
      <xdr:spPr bwMode="auto">
        <a:xfrm>
          <a:off x="2962275" y="33623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22"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23"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24"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25"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26"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27"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28" name="Text Box 1"/>
        <xdr:cNvSpPr txBox="1">
          <a:spLocks noChangeArrowheads="1"/>
        </xdr:cNvSpPr>
      </xdr:nvSpPr>
      <xdr:spPr bwMode="auto">
        <a:xfrm>
          <a:off x="2962275" y="33623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129"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130"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131"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3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3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3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3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3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3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3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139"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140"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141"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4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4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4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4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4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4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4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149"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150"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151"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5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5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5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5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5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5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15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159"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160"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161"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6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6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6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6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6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6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6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169"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170"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171"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7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7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7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7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7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7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7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7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8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8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8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8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8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8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8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8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8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8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9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9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9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193"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194"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195"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9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9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9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19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0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0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0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203"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204"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205"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0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0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0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0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1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1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1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1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1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1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1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1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1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1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2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2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2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2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2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2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22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227"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228"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229"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3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3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3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3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3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3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3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237"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238"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239"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4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4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4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4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4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4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4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4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4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4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5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5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5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5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5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5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5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5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5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5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6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261"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262"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263"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6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6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6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6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6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6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7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271"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272"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273"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7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7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7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7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7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7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8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8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8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8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8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8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8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8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8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8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9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9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9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9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29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295"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296"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297"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29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29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0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0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0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0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0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305"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306"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307"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0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0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1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1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1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1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1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1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1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1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1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1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2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2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2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2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2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2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2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2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2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329"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330"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331"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3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3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3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3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3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3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3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339"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340"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341"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4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4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4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4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4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4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4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4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5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5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5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5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5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5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5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5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5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5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6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6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36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1363"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364"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365"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6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6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6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6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7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7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7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1373"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374"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375"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7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7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7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7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8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8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8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8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8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8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8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8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8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8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9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9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9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9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9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9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39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1397"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398"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399"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0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0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0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0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0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0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0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1407"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408"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409"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1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1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1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1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1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1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1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1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1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1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2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2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2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2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2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2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2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2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2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2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43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431"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432"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433"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3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3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3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3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3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3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4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441"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442"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443"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4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4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4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4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4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4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5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451" name="Text Box 1"/>
        <xdr:cNvSpPr txBox="1">
          <a:spLocks noChangeArrowheads="1"/>
        </xdr:cNvSpPr>
      </xdr:nvSpPr>
      <xdr:spPr bwMode="auto">
        <a:xfrm>
          <a:off x="2962275" y="17773650"/>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452"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453"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5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5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5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5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5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5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6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461" name="Text Box 1"/>
        <xdr:cNvSpPr txBox="1">
          <a:spLocks noChangeArrowheads="1"/>
        </xdr:cNvSpPr>
      </xdr:nvSpPr>
      <xdr:spPr bwMode="auto">
        <a:xfrm>
          <a:off x="2962275" y="17773650"/>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462"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463"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6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6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6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6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6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6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47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471" name="Text Box 1"/>
        <xdr:cNvSpPr txBox="1">
          <a:spLocks noChangeArrowheads="1"/>
        </xdr:cNvSpPr>
      </xdr:nvSpPr>
      <xdr:spPr bwMode="auto">
        <a:xfrm>
          <a:off x="3676650" y="17611725"/>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472"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473"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74"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75"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76"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77"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78"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79"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80"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481" name="Text Box 1"/>
        <xdr:cNvSpPr txBox="1">
          <a:spLocks noChangeArrowheads="1"/>
        </xdr:cNvSpPr>
      </xdr:nvSpPr>
      <xdr:spPr bwMode="auto">
        <a:xfrm>
          <a:off x="3676650" y="17611725"/>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482"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483"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84"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85"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86"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87"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88"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89"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90"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9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9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9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9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9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9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9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9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49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0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0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0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0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0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505" name="Text Box 1"/>
        <xdr:cNvSpPr txBox="1">
          <a:spLocks noChangeArrowheads="1"/>
        </xdr:cNvSpPr>
      </xdr:nvSpPr>
      <xdr:spPr bwMode="auto">
        <a:xfrm>
          <a:off x="3676650" y="17773650"/>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506"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507"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0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0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1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1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1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1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1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515" name="Text Box 1"/>
        <xdr:cNvSpPr txBox="1">
          <a:spLocks noChangeArrowheads="1"/>
        </xdr:cNvSpPr>
      </xdr:nvSpPr>
      <xdr:spPr bwMode="auto">
        <a:xfrm>
          <a:off x="3676650" y="17773650"/>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516"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517"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1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1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2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2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2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2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2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25"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26"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27"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28"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29"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30"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31"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32"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33"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34"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35"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36"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37"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538"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539" name="Text Box 1"/>
        <xdr:cNvSpPr txBox="1">
          <a:spLocks noChangeArrowheads="1"/>
        </xdr:cNvSpPr>
      </xdr:nvSpPr>
      <xdr:spPr bwMode="auto">
        <a:xfrm>
          <a:off x="4391025" y="17611725"/>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540"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541"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42"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43"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44"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45"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46"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47"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48"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549" name="Text Box 1"/>
        <xdr:cNvSpPr txBox="1">
          <a:spLocks noChangeArrowheads="1"/>
        </xdr:cNvSpPr>
      </xdr:nvSpPr>
      <xdr:spPr bwMode="auto">
        <a:xfrm>
          <a:off x="4391025" y="17611725"/>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550"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551"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52"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53"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54"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55"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56"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57"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58"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5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6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6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6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6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6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6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6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6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6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6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7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7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7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573" name="Text Box 1"/>
        <xdr:cNvSpPr txBox="1">
          <a:spLocks noChangeArrowheads="1"/>
        </xdr:cNvSpPr>
      </xdr:nvSpPr>
      <xdr:spPr bwMode="auto">
        <a:xfrm>
          <a:off x="4391025" y="17773650"/>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574"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575"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7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7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7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7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8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8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8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583" name="Text Box 1"/>
        <xdr:cNvSpPr txBox="1">
          <a:spLocks noChangeArrowheads="1"/>
        </xdr:cNvSpPr>
      </xdr:nvSpPr>
      <xdr:spPr bwMode="auto">
        <a:xfrm>
          <a:off x="4391025" y="17773650"/>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584"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585"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8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8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8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8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9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9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9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93"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94"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95"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96"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97"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98"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599"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600"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601"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602"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603"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604"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605"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606"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607" name="Text Box 1"/>
        <xdr:cNvSpPr txBox="1">
          <a:spLocks noChangeArrowheads="1"/>
        </xdr:cNvSpPr>
      </xdr:nvSpPr>
      <xdr:spPr bwMode="auto">
        <a:xfrm>
          <a:off x="5105400" y="17611725"/>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608"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609"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10"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11"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12"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13"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14"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15"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16"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617" name="Text Box 1"/>
        <xdr:cNvSpPr txBox="1">
          <a:spLocks noChangeArrowheads="1"/>
        </xdr:cNvSpPr>
      </xdr:nvSpPr>
      <xdr:spPr bwMode="auto">
        <a:xfrm>
          <a:off x="5105400" y="17611725"/>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618"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619"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20"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21"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22"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23"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24"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25"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26"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2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2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2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3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3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3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3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3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3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3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3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3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3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4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641" name="Text Box 1"/>
        <xdr:cNvSpPr txBox="1">
          <a:spLocks noChangeArrowheads="1"/>
        </xdr:cNvSpPr>
      </xdr:nvSpPr>
      <xdr:spPr bwMode="auto">
        <a:xfrm>
          <a:off x="5105400" y="17773650"/>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642"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643"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4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4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4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4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4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4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5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651" name="Text Box 1"/>
        <xdr:cNvSpPr txBox="1">
          <a:spLocks noChangeArrowheads="1"/>
        </xdr:cNvSpPr>
      </xdr:nvSpPr>
      <xdr:spPr bwMode="auto">
        <a:xfrm>
          <a:off x="5105400" y="17773650"/>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652"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653"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5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5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5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5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5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5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6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61"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62"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63"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64"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65"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66"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67"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68"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69"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70"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71"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72"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73"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674"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1675" name="Text Box 1"/>
        <xdr:cNvSpPr txBox="1">
          <a:spLocks noChangeArrowheads="1"/>
        </xdr:cNvSpPr>
      </xdr:nvSpPr>
      <xdr:spPr bwMode="auto">
        <a:xfrm>
          <a:off x="5819775" y="17611725"/>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676"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677"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78"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79"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80"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81"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82"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83"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84"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1685" name="Text Box 1"/>
        <xdr:cNvSpPr txBox="1">
          <a:spLocks noChangeArrowheads="1"/>
        </xdr:cNvSpPr>
      </xdr:nvSpPr>
      <xdr:spPr bwMode="auto">
        <a:xfrm>
          <a:off x="5819775" y="17611725"/>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686"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687"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88"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89"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90"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91"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92"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93"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94"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9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9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9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9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69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0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0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0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0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0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0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0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0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0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1709" name="Text Box 1"/>
        <xdr:cNvSpPr txBox="1">
          <a:spLocks noChangeArrowheads="1"/>
        </xdr:cNvSpPr>
      </xdr:nvSpPr>
      <xdr:spPr bwMode="auto">
        <a:xfrm>
          <a:off x="5819775" y="17773650"/>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710"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711"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1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1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1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1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1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1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1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1719" name="Text Box 1"/>
        <xdr:cNvSpPr txBox="1">
          <a:spLocks noChangeArrowheads="1"/>
        </xdr:cNvSpPr>
      </xdr:nvSpPr>
      <xdr:spPr bwMode="auto">
        <a:xfrm>
          <a:off x="5819775" y="17773650"/>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720"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721"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2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2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2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2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2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2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2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29"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30"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31"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32"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33"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34"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35"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36"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37"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38"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39"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40"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41"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742"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743"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744"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745"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4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4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4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4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5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5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5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753"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754"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755"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5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5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5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5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6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6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6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763" name="Text Box 1"/>
        <xdr:cNvSpPr txBox="1">
          <a:spLocks noChangeArrowheads="1"/>
        </xdr:cNvSpPr>
      </xdr:nvSpPr>
      <xdr:spPr bwMode="auto">
        <a:xfrm>
          <a:off x="2962275" y="17773650"/>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764"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765"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6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6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6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6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7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7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7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1773" name="Text Box 1"/>
        <xdr:cNvSpPr txBox="1">
          <a:spLocks noChangeArrowheads="1"/>
        </xdr:cNvSpPr>
      </xdr:nvSpPr>
      <xdr:spPr bwMode="auto">
        <a:xfrm>
          <a:off x="2962275" y="17773650"/>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774"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1775"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7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7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7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7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8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8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178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783" name="Text Box 1"/>
        <xdr:cNvSpPr txBox="1">
          <a:spLocks noChangeArrowheads="1"/>
        </xdr:cNvSpPr>
      </xdr:nvSpPr>
      <xdr:spPr bwMode="auto">
        <a:xfrm>
          <a:off x="3676650" y="17611725"/>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784"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785"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786"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787"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788"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789"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790"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791"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792"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793" name="Text Box 1"/>
        <xdr:cNvSpPr txBox="1">
          <a:spLocks noChangeArrowheads="1"/>
        </xdr:cNvSpPr>
      </xdr:nvSpPr>
      <xdr:spPr bwMode="auto">
        <a:xfrm>
          <a:off x="3676650" y="17611725"/>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794"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795"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796"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797"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798"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799"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00"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01"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02"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0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0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0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0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0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0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0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1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1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1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1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1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1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1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817" name="Text Box 1"/>
        <xdr:cNvSpPr txBox="1">
          <a:spLocks noChangeArrowheads="1"/>
        </xdr:cNvSpPr>
      </xdr:nvSpPr>
      <xdr:spPr bwMode="auto">
        <a:xfrm>
          <a:off x="3676650" y="17773650"/>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818"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819"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2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2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2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2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2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2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2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1827" name="Text Box 1"/>
        <xdr:cNvSpPr txBox="1">
          <a:spLocks noChangeArrowheads="1"/>
        </xdr:cNvSpPr>
      </xdr:nvSpPr>
      <xdr:spPr bwMode="auto">
        <a:xfrm>
          <a:off x="3676650" y="17773650"/>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828"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1829"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3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3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3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3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3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3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3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37"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38"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39"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40"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41"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42"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43"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44"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45"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46"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47"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48"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49"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1850"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851" name="Text Box 1"/>
        <xdr:cNvSpPr txBox="1">
          <a:spLocks noChangeArrowheads="1"/>
        </xdr:cNvSpPr>
      </xdr:nvSpPr>
      <xdr:spPr bwMode="auto">
        <a:xfrm>
          <a:off x="4391025" y="17611725"/>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852"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853"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54"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55"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56"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57"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58"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59"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60"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861" name="Text Box 1"/>
        <xdr:cNvSpPr txBox="1">
          <a:spLocks noChangeArrowheads="1"/>
        </xdr:cNvSpPr>
      </xdr:nvSpPr>
      <xdr:spPr bwMode="auto">
        <a:xfrm>
          <a:off x="4391025" y="17611725"/>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862"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863"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64"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65"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66"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67"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68"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69"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70"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7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7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7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7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7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7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7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7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7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8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8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8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8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8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885" name="Text Box 1"/>
        <xdr:cNvSpPr txBox="1">
          <a:spLocks noChangeArrowheads="1"/>
        </xdr:cNvSpPr>
      </xdr:nvSpPr>
      <xdr:spPr bwMode="auto">
        <a:xfrm>
          <a:off x="4391025" y="17773650"/>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886"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887"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8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8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9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9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9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9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9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1895" name="Text Box 1"/>
        <xdr:cNvSpPr txBox="1">
          <a:spLocks noChangeArrowheads="1"/>
        </xdr:cNvSpPr>
      </xdr:nvSpPr>
      <xdr:spPr bwMode="auto">
        <a:xfrm>
          <a:off x="4391025" y="17773650"/>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896"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1897"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9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89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0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0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0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0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0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05"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06"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07"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08"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09"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10"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11"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12"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13"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14"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15"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16"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17"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1918"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919" name="Text Box 1"/>
        <xdr:cNvSpPr txBox="1">
          <a:spLocks noChangeArrowheads="1"/>
        </xdr:cNvSpPr>
      </xdr:nvSpPr>
      <xdr:spPr bwMode="auto">
        <a:xfrm>
          <a:off x="5105400" y="17611725"/>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920"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921"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22"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23"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24"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25"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26"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27"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28"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929" name="Text Box 1"/>
        <xdr:cNvSpPr txBox="1">
          <a:spLocks noChangeArrowheads="1"/>
        </xdr:cNvSpPr>
      </xdr:nvSpPr>
      <xdr:spPr bwMode="auto">
        <a:xfrm>
          <a:off x="5105400" y="17611725"/>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930"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931"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32"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33"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34"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35"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36"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37"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38"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3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4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4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4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4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4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4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4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4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4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4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5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5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5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953" name="Text Box 1"/>
        <xdr:cNvSpPr txBox="1">
          <a:spLocks noChangeArrowheads="1"/>
        </xdr:cNvSpPr>
      </xdr:nvSpPr>
      <xdr:spPr bwMode="auto">
        <a:xfrm>
          <a:off x="5105400" y="17773650"/>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954"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955"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5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5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5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5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6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6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6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1963" name="Text Box 1"/>
        <xdr:cNvSpPr txBox="1">
          <a:spLocks noChangeArrowheads="1"/>
        </xdr:cNvSpPr>
      </xdr:nvSpPr>
      <xdr:spPr bwMode="auto">
        <a:xfrm>
          <a:off x="5105400" y="17773650"/>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964"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1965"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6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6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6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6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7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7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7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73"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74"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75"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76"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77"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78"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79"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80"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81"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82"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83"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84"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85"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1986"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1987" name="Text Box 1"/>
        <xdr:cNvSpPr txBox="1">
          <a:spLocks noChangeArrowheads="1"/>
        </xdr:cNvSpPr>
      </xdr:nvSpPr>
      <xdr:spPr bwMode="auto">
        <a:xfrm>
          <a:off x="5819775" y="17611725"/>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988"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989"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990"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991"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992"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993"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994"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995"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1996"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1997" name="Text Box 1"/>
        <xdr:cNvSpPr txBox="1">
          <a:spLocks noChangeArrowheads="1"/>
        </xdr:cNvSpPr>
      </xdr:nvSpPr>
      <xdr:spPr bwMode="auto">
        <a:xfrm>
          <a:off x="5819775" y="17611725"/>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998"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1999"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00"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01"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02"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03"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04"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05"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06"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0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0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0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1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1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1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1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1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1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1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1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1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1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2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2021" name="Text Box 1"/>
        <xdr:cNvSpPr txBox="1">
          <a:spLocks noChangeArrowheads="1"/>
        </xdr:cNvSpPr>
      </xdr:nvSpPr>
      <xdr:spPr bwMode="auto">
        <a:xfrm>
          <a:off x="5819775" y="17773650"/>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2022"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2023"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2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2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2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2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2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2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3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2031" name="Text Box 1"/>
        <xdr:cNvSpPr txBox="1">
          <a:spLocks noChangeArrowheads="1"/>
        </xdr:cNvSpPr>
      </xdr:nvSpPr>
      <xdr:spPr bwMode="auto">
        <a:xfrm>
          <a:off x="5819775" y="17773650"/>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2032"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2033"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3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3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3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3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3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3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4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41"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42"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43"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44"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45"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46"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47"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48"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49"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50"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51"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52"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53"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054"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2055"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2056"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2057"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5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5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6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6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6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6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6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2065"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2066"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2067"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6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69"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7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7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7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7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7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2075" name="Text Box 1"/>
        <xdr:cNvSpPr txBox="1">
          <a:spLocks noChangeArrowheads="1"/>
        </xdr:cNvSpPr>
      </xdr:nvSpPr>
      <xdr:spPr bwMode="auto">
        <a:xfrm>
          <a:off x="2962275" y="17773650"/>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2076"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2077"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7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7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8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8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8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8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8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409575"/>
    <xdr:sp macro="" textlink="">
      <xdr:nvSpPr>
        <xdr:cNvPr id="2085" name="Text Box 1"/>
        <xdr:cNvSpPr txBox="1">
          <a:spLocks noChangeArrowheads="1"/>
        </xdr:cNvSpPr>
      </xdr:nvSpPr>
      <xdr:spPr bwMode="auto">
        <a:xfrm>
          <a:off x="2962275" y="17773650"/>
          <a:ext cx="76200" cy="409575"/>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2086"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361950"/>
    <xdr:sp macro="" textlink="">
      <xdr:nvSpPr>
        <xdr:cNvPr id="2087"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8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89"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9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9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9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9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42</xdr:row>
      <xdr:rowOff>0</xdr:rowOff>
    </xdr:from>
    <xdr:ext cx="76200" cy="200025"/>
    <xdr:sp macro="" textlink="">
      <xdr:nvSpPr>
        <xdr:cNvPr id="209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2095" name="Text Box 1"/>
        <xdr:cNvSpPr txBox="1">
          <a:spLocks noChangeArrowheads="1"/>
        </xdr:cNvSpPr>
      </xdr:nvSpPr>
      <xdr:spPr bwMode="auto">
        <a:xfrm>
          <a:off x="3676650" y="17611725"/>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2096"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2097"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098"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099"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00"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01"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02"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03"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04"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2105" name="Text Box 1"/>
        <xdr:cNvSpPr txBox="1">
          <a:spLocks noChangeArrowheads="1"/>
        </xdr:cNvSpPr>
      </xdr:nvSpPr>
      <xdr:spPr bwMode="auto">
        <a:xfrm>
          <a:off x="3676650" y="17611725"/>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2106"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2107"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08"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09"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10"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11"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12"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13"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14"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1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1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1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1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1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2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2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2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2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2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2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2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2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2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2129" name="Text Box 1"/>
        <xdr:cNvSpPr txBox="1">
          <a:spLocks noChangeArrowheads="1"/>
        </xdr:cNvSpPr>
      </xdr:nvSpPr>
      <xdr:spPr bwMode="auto">
        <a:xfrm>
          <a:off x="3676650" y="17773650"/>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2130"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2131"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3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3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3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3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3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3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3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409575"/>
    <xdr:sp macro="" textlink="">
      <xdr:nvSpPr>
        <xdr:cNvPr id="2139" name="Text Box 1"/>
        <xdr:cNvSpPr txBox="1">
          <a:spLocks noChangeArrowheads="1"/>
        </xdr:cNvSpPr>
      </xdr:nvSpPr>
      <xdr:spPr bwMode="auto">
        <a:xfrm>
          <a:off x="3676650" y="17773650"/>
          <a:ext cx="76200" cy="409575"/>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2140"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361950"/>
    <xdr:sp macro="" textlink="">
      <xdr:nvSpPr>
        <xdr:cNvPr id="2141"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4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4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4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4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4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4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4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49"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50"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51"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52"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53"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54"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55"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56"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57"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58"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59"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60"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61"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42</xdr:row>
      <xdr:rowOff>0</xdr:rowOff>
    </xdr:from>
    <xdr:ext cx="76200" cy="200025"/>
    <xdr:sp macro="" textlink="">
      <xdr:nvSpPr>
        <xdr:cNvPr id="2162"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2163" name="Text Box 1"/>
        <xdr:cNvSpPr txBox="1">
          <a:spLocks noChangeArrowheads="1"/>
        </xdr:cNvSpPr>
      </xdr:nvSpPr>
      <xdr:spPr bwMode="auto">
        <a:xfrm>
          <a:off x="4391025" y="17611725"/>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2164"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2165"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66"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67"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68"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69"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70"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71"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72"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2173" name="Text Box 1"/>
        <xdr:cNvSpPr txBox="1">
          <a:spLocks noChangeArrowheads="1"/>
        </xdr:cNvSpPr>
      </xdr:nvSpPr>
      <xdr:spPr bwMode="auto">
        <a:xfrm>
          <a:off x="4391025" y="17611725"/>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2174"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2175"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76"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77"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78"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79"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80"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81"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82"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8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8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8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8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8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8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8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9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9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9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9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9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9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19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2197" name="Text Box 1"/>
        <xdr:cNvSpPr txBox="1">
          <a:spLocks noChangeArrowheads="1"/>
        </xdr:cNvSpPr>
      </xdr:nvSpPr>
      <xdr:spPr bwMode="auto">
        <a:xfrm>
          <a:off x="4391025" y="17773650"/>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2198"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2199"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0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0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0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0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0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0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0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409575"/>
    <xdr:sp macro="" textlink="">
      <xdr:nvSpPr>
        <xdr:cNvPr id="2207" name="Text Box 1"/>
        <xdr:cNvSpPr txBox="1">
          <a:spLocks noChangeArrowheads="1"/>
        </xdr:cNvSpPr>
      </xdr:nvSpPr>
      <xdr:spPr bwMode="auto">
        <a:xfrm>
          <a:off x="4391025" y="17773650"/>
          <a:ext cx="76200" cy="409575"/>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2208"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361950"/>
    <xdr:sp macro="" textlink="">
      <xdr:nvSpPr>
        <xdr:cNvPr id="2209"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1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1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1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1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1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1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1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17"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18"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19"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20"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21"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22"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23"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24"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25"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26"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27"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28"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29"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42</xdr:row>
      <xdr:rowOff>0</xdr:rowOff>
    </xdr:from>
    <xdr:ext cx="76200" cy="200025"/>
    <xdr:sp macro="" textlink="">
      <xdr:nvSpPr>
        <xdr:cNvPr id="2230"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2231" name="Text Box 1"/>
        <xdr:cNvSpPr txBox="1">
          <a:spLocks noChangeArrowheads="1"/>
        </xdr:cNvSpPr>
      </xdr:nvSpPr>
      <xdr:spPr bwMode="auto">
        <a:xfrm>
          <a:off x="5105400" y="17611725"/>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2232"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2233"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34"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35"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36"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37"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38"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39"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40"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2241" name="Text Box 1"/>
        <xdr:cNvSpPr txBox="1">
          <a:spLocks noChangeArrowheads="1"/>
        </xdr:cNvSpPr>
      </xdr:nvSpPr>
      <xdr:spPr bwMode="auto">
        <a:xfrm>
          <a:off x="5105400" y="17611725"/>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2242"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2243"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44"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45"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46"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47"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48"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49"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50"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5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5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5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5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5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5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5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5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5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6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6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6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6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6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2265" name="Text Box 1"/>
        <xdr:cNvSpPr txBox="1">
          <a:spLocks noChangeArrowheads="1"/>
        </xdr:cNvSpPr>
      </xdr:nvSpPr>
      <xdr:spPr bwMode="auto">
        <a:xfrm>
          <a:off x="5105400" y="17773650"/>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2266"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2267"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6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6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7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7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7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7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7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409575"/>
    <xdr:sp macro="" textlink="">
      <xdr:nvSpPr>
        <xdr:cNvPr id="2275" name="Text Box 1"/>
        <xdr:cNvSpPr txBox="1">
          <a:spLocks noChangeArrowheads="1"/>
        </xdr:cNvSpPr>
      </xdr:nvSpPr>
      <xdr:spPr bwMode="auto">
        <a:xfrm>
          <a:off x="5105400" y="17773650"/>
          <a:ext cx="76200" cy="409575"/>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2276"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361950"/>
    <xdr:sp macro="" textlink="">
      <xdr:nvSpPr>
        <xdr:cNvPr id="2277"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7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7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8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8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8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8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8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85"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86"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87"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88"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89"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90"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91"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92"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93"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94"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95"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96"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97"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42</xdr:row>
      <xdr:rowOff>0</xdr:rowOff>
    </xdr:from>
    <xdr:ext cx="76200" cy="200025"/>
    <xdr:sp macro="" textlink="">
      <xdr:nvSpPr>
        <xdr:cNvPr id="2298"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2299" name="Text Box 1"/>
        <xdr:cNvSpPr txBox="1">
          <a:spLocks noChangeArrowheads="1"/>
        </xdr:cNvSpPr>
      </xdr:nvSpPr>
      <xdr:spPr bwMode="auto">
        <a:xfrm>
          <a:off x="5819775" y="17611725"/>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2300"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2301"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02"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03"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04"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05"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06"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07"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08"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2309" name="Text Box 1"/>
        <xdr:cNvSpPr txBox="1">
          <a:spLocks noChangeArrowheads="1"/>
        </xdr:cNvSpPr>
      </xdr:nvSpPr>
      <xdr:spPr bwMode="auto">
        <a:xfrm>
          <a:off x="5819775" y="17611725"/>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2310"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2311"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12"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13"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14"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15"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16"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17"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18"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1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2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2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2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2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2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2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2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2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2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2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3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3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3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2333" name="Text Box 1"/>
        <xdr:cNvSpPr txBox="1">
          <a:spLocks noChangeArrowheads="1"/>
        </xdr:cNvSpPr>
      </xdr:nvSpPr>
      <xdr:spPr bwMode="auto">
        <a:xfrm>
          <a:off x="5819775" y="17773650"/>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2334"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2335"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3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3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3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3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4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4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4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409575"/>
    <xdr:sp macro="" textlink="">
      <xdr:nvSpPr>
        <xdr:cNvPr id="2343" name="Text Box 1"/>
        <xdr:cNvSpPr txBox="1">
          <a:spLocks noChangeArrowheads="1"/>
        </xdr:cNvSpPr>
      </xdr:nvSpPr>
      <xdr:spPr bwMode="auto">
        <a:xfrm>
          <a:off x="5819775" y="17773650"/>
          <a:ext cx="76200" cy="409575"/>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2344"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361950"/>
    <xdr:sp macro="" textlink="">
      <xdr:nvSpPr>
        <xdr:cNvPr id="2345"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4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4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4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4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5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5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5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53"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54"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55"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56"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57"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58"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59"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60"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61"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62"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63"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64"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65"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42</xdr:row>
      <xdr:rowOff>0</xdr:rowOff>
    </xdr:from>
    <xdr:ext cx="76200" cy="200025"/>
    <xdr:sp macro="" textlink="">
      <xdr:nvSpPr>
        <xdr:cNvPr id="2366"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2</xdr:col>
      <xdr:colOff>0</xdr:colOff>
      <xdr:row>34</xdr:row>
      <xdr:rowOff>0</xdr:rowOff>
    </xdr:from>
    <xdr:ext cx="76200" cy="409575"/>
    <xdr:sp macro="" textlink="">
      <xdr:nvSpPr>
        <xdr:cNvPr id="2367"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34</xdr:row>
      <xdr:rowOff>0</xdr:rowOff>
    </xdr:from>
    <xdr:ext cx="76200" cy="361950"/>
    <xdr:sp macro="" textlink="">
      <xdr:nvSpPr>
        <xdr:cNvPr id="2368"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34</xdr:row>
      <xdr:rowOff>0</xdr:rowOff>
    </xdr:from>
    <xdr:ext cx="76200" cy="361950"/>
    <xdr:sp macro="" textlink="">
      <xdr:nvSpPr>
        <xdr:cNvPr id="2369"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34</xdr:row>
      <xdr:rowOff>0</xdr:rowOff>
    </xdr:from>
    <xdr:ext cx="76200" cy="200025"/>
    <xdr:sp macro="" textlink="">
      <xdr:nvSpPr>
        <xdr:cNvPr id="237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34</xdr:row>
      <xdr:rowOff>0</xdr:rowOff>
    </xdr:from>
    <xdr:ext cx="76200" cy="200025"/>
    <xdr:sp macro="" textlink="">
      <xdr:nvSpPr>
        <xdr:cNvPr id="237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34</xdr:row>
      <xdr:rowOff>0</xdr:rowOff>
    </xdr:from>
    <xdr:ext cx="76200" cy="200025"/>
    <xdr:sp macro="" textlink="">
      <xdr:nvSpPr>
        <xdr:cNvPr id="237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34</xdr:row>
      <xdr:rowOff>0</xdr:rowOff>
    </xdr:from>
    <xdr:ext cx="76200" cy="200025"/>
    <xdr:sp macro="" textlink="">
      <xdr:nvSpPr>
        <xdr:cNvPr id="237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34</xdr:row>
      <xdr:rowOff>0</xdr:rowOff>
    </xdr:from>
    <xdr:ext cx="76200" cy="200025"/>
    <xdr:sp macro="" textlink="">
      <xdr:nvSpPr>
        <xdr:cNvPr id="237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34</xdr:row>
      <xdr:rowOff>0</xdr:rowOff>
    </xdr:from>
    <xdr:ext cx="76200" cy="200025"/>
    <xdr:sp macro="" textlink="">
      <xdr:nvSpPr>
        <xdr:cNvPr id="237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34</xdr:row>
      <xdr:rowOff>0</xdr:rowOff>
    </xdr:from>
    <xdr:ext cx="76200" cy="200025"/>
    <xdr:sp macro="" textlink="">
      <xdr:nvSpPr>
        <xdr:cNvPr id="237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34</xdr:row>
      <xdr:rowOff>0</xdr:rowOff>
    </xdr:from>
    <xdr:ext cx="76200" cy="409575"/>
    <xdr:sp macro="" textlink="">
      <xdr:nvSpPr>
        <xdr:cNvPr id="2377"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34</xdr:row>
      <xdr:rowOff>0</xdr:rowOff>
    </xdr:from>
    <xdr:ext cx="76200" cy="361950"/>
    <xdr:sp macro="" textlink="">
      <xdr:nvSpPr>
        <xdr:cNvPr id="2378"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34</xdr:row>
      <xdr:rowOff>0</xdr:rowOff>
    </xdr:from>
    <xdr:ext cx="76200" cy="361950"/>
    <xdr:sp macro="" textlink="">
      <xdr:nvSpPr>
        <xdr:cNvPr id="2379"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34</xdr:row>
      <xdr:rowOff>0</xdr:rowOff>
    </xdr:from>
    <xdr:ext cx="76200" cy="200025"/>
    <xdr:sp macro="" textlink="">
      <xdr:nvSpPr>
        <xdr:cNvPr id="2380"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34</xdr:row>
      <xdr:rowOff>0</xdr:rowOff>
    </xdr:from>
    <xdr:ext cx="76200" cy="200025"/>
    <xdr:sp macro="" textlink="">
      <xdr:nvSpPr>
        <xdr:cNvPr id="2381"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34</xdr:row>
      <xdr:rowOff>0</xdr:rowOff>
    </xdr:from>
    <xdr:ext cx="76200" cy="200025"/>
    <xdr:sp macro="" textlink="">
      <xdr:nvSpPr>
        <xdr:cNvPr id="238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34</xdr:row>
      <xdr:rowOff>0</xdr:rowOff>
    </xdr:from>
    <xdr:ext cx="76200" cy="200025"/>
    <xdr:sp macro="" textlink="">
      <xdr:nvSpPr>
        <xdr:cNvPr id="238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34</xdr:row>
      <xdr:rowOff>0</xdr:rowOff>
    </xdr:from>
    <xdr:ext cx="76200" cy="200025"/>
    <xdr:sp macro="" textlink="">
      <xdr:nvSpPr>
        <xdr:cNvPr id="238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34</xdr:row>
      <xdr:rowOff>0</xdr:rowOff>
    </xdr:from>
    <xdr:ext cx="76200" cy="200025"/>
    <xdr:sp macro="" textlink="">
      <xdr:nvSpPr>
        <xdr:cNvPr id="238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34</xdr:row>
      <xdr:rowOff>0</xdr:rowOff>
    </xdr:from>
    <xdr:ext cx="76200" cy="200025"/>
    <xdr:sp macro="" textlink="">
      <xdr:nvSpPr>
        <xdr:cNvPr id="238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35</xdr:row>
      <xdr:rowOff>0</xdr:rowOff>
    </xdr:from>
    <xdr:ext cx="76200" cy="409575"/>
    <xdr:sp macro="" textlink="">
      <xdr:nvSpPr>
        <xdr:cNvPr id="2387" name="Text Box 1"/>
        <xdr:cNvSpPr txBox="1">
          <a:spLocks noChangeArrowheads="1"/>
        </xdr:cNvSpPr>
      </xdr:nvSpPr>
      <xdr:spPr bwMode="auto">
        <a:xfrm>
          <a:off x="2962275" y="17773650"/>
          <a:ext cx="76200" cy="409575"/>
        </a:xfrm>
        <a:prstGeom prst="rect">
          <a:avLst/>
        </a:prstGeom>
        <a:noFill/>
        <a:ln w="9525">
          <a:noFill/>
          <a:miter lim="800000"/>
          <a:headEnd/>
          <a:tailEnd/>
        </a:ln>
      </xdr:spPr>
    </xdr:sp>
    <xdr:clientData/>
  </xdr:oneCellAnchor>
  <xdr:oneCellAnchor>
    <xdr:from>
      <xdr:col>2</xdr:col>
      <xdr:colOff>0</xdr:colOff>
      <xdr:row>35</xdr:row>
      <xdr:rowOff>0</xdr:rowOff>
    </xdr:from>
    <xdr:ext cx="76200" cy="361950"/>
    <xdr:sp macro="" textlink="">
      <xdr:nvSpPr>
        <xdr:cNvPr id="2388"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35</xdr:row>
      <xdr:rowOff>0</xdr:rowOff>
    </xdr:from>
    <xdr:ext cx="76200" cy="361950"/>
    <xdr:sp macro="" textlink="">
      <xdr:nvSpPr>
        <xdr:cNvPr id="2389"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35</xdr:row>
      <xdr:rowOff>0</xdr:rowOff>
    </xdr:from>
    <xdr:ext cx="76200" cy="200025"/>
    <xdr:sp macro="" textlink="">
      <xdr:nvSpPr>
        <xdr:cNvPr id="239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35</xdr:row>
      <xdr:rowOff>0</xdr:rowOff>
    </xdr:from>
    <xdr:ext cx="76200" cy="200025"/>
    <xdr:sp macro="" textlink="">
      <xdr:nvSpPr>
        <xdr:cNvPr id="239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35</xdr:row>
      <xdr:rowOff>0</xdr:rowOff>
    </xdr:from>
    <xdr:ext cx="76200" cy="200025"/>
    <xdr:sp macro="" textlink="">
      <xdr:nvSpPr>
        <xdr:cNvPr id="239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35</xdr:row>
      <xdr:rowOff>0</xdr:rowOff>
    </xdr:from>
    <xdr:ext cx="76200" cy="200025"/>
    <xdr:sp macro="" textlink="">
      <xdr:nvSpPr>
        <xdr:cNvPr id="239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35</xdr:row>
      <xdr:rowOff>0</xdr:rowOff>
    </xdr:from>
    <xdr:ext cx="76200" cy="200025"/>
    <xdr:sp macro="" textlink="">
      <xdr:nvSpPr>
        <xdr:cNvPr id="239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35</xdr:row>
      <xdr:rowOff>0</xdr:rowOff>
    </xdr:from>
    <xdr:ext cx="76200" cy="200025"/>
    <xdr:sp macro="" textlink="">
      <xdr:nvSpPr>
        <xdr:cNvPr id="239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35</xdr:row>
      <xdr:rowOff>0</xdr:rowOff>
    </xdr:from>
    <xdr:ext cx="76200" cy="200025"/>
    <xdr:sp macro="" textlink="">
      <xdr:nvSpPr>
        <xdr:cNvPr id="239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35</xdr:row>
      <xdr:rowOff>0</xdr:rowOff>
    </xdr:from>
    <xdr:ext cx="76200" cy="409575"/>
    <xdr:sp macro="" textlink="">
      <xdr:nvSpPr>
        <xdr:cNvPr id="2397" name="Text Box 1"/>
        <xdr:cNvSpPr txBox="1">
          <a:spLocks noChangeArrowheads="1"/>
        </xdr:cNvSpPr>
      </xdr:nvSpPr>
      <xdr:spPr bwMode="auto">
        <a:xfrm>
          <a:off x="2962275" y="17773650"/>
          <a:ext cx="76200" cy="409575"/>
        </a:xfrm>
        <a:prstGeom prst="rect">
          <a:avLst/>
        </a:prstGeom>
        <a:noFill/>
        <a:ln w="9525">
          <a:noFill/>
          <a:miter lim="800000"/>
          <a:headEnd/>
          <a:tailEnd/>
        </a:ln>
      </xdr:spPr>
    </xdr:sp>
    <xdr:clientData/>
  </xdr:oneCellAnchor>
  <xdr:oneCellAnchor>
    <xdr:from>
      <xdr:col>2</xdr:col>
      <xdr:colOff>0</xdr:colOff>
      <xdr:row>35</xdr:row>
      <xdr:rowOff>0</xdr:rowOff>
    </xdr:from>
    <xdr:ext cx="76200" cy="361950"/>
    <xdr:sp macro="" textlink="">
      <xdr:nvSpPr>
        <xdr:cNvPr id="2398"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35</xdr:row>
      <xdr:rowOff>0</xdr:rowOff>
    </xdr:from>
    <xdr:ext cx="76200" cy="361950"/>
    <xdr:sp macro="" textlink="">
      <xdr:nvSpPr>
        <xdr:cNvPr id="2399"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35</xdr:row>
      <xdr:rowOff>0</xdr:rowOff>
    </xdr:from>
    <xdr:ext cx="76200" cy="200025"/>
    <xdr:sp macro="" textlink="">
      <xdr:nvSpPr>
        <xdr:cNvPr id="2400"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35</xdr:row>
      <xdr:rowOff>0</xdr:rowOff>
    </xdr:from>
    <xdr:ext cx="76200" cy="200025"/>
    <xdr:sp macro="" textlink="">
      <xdr:nvSpPr>
        <xdr:cNvPr id="2401"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35</xdr:row>
      <xdr:rowOff>0</xdr:rowOff>
    </xdr:from>
    <xdr:ext cx="76200" cy="200025"/>
    <xdr:sp macro="" textlink="">
      <xdr:nvSpPr>
        <xdr:cNvPr id="240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35</xdr:row>
      <xdr:rowOff>0</xdr:rowOff>
    </xdr:from>
    <xdr:ext cx="76200" cy="200025"/>
    <xdr:sp macro="" textlink="">
      <xdr:nvSpPr>
        <xdr:cNvPr id="240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35</xdr:row>
      <xdr:rowOff>0</xdr:rowOff>
    </xdr:from>
    <xdr:ext cx="76200" cy="200025"/>
    <xdr:sp macro="" textlink="">
      <xdr:nvSpPr>
        <xdr:cNvPr id="240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35</xdr:row>
      <xdr:rowOff>0</xdr:rowOff>
    </xdr:from>
    <xdr:ext cx="76200" cy="200025"/>
    <xdr:sp macro="" textlink="">
      <xdr:nvSpPr>
        <xdr:cNvPr id="240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35</xdr:row>
      <xdr:rowOff>0</xdr:rowOff>
    </xdr:from>
    <xdr:ext cx="76200" cy="200025"/>
    <xdr:sp macro="" textlink="">
      <xdr:nvSpPr>
        <xdr:cNvPr id="240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34</xdr:row>
      <xdr:rowOff>0</xdr:rowOff>
    </xdr:from>
    <xdr:ext cx="76200" cy="409575"/>
    <xdr:sp macro="" textlink="">
      <xdr:nvSpPr>
        <xdr:cNvPr id="2407" name="Text Box 1"/>
        <xdr:cNvSpPr txBox="1">
          <a:spLocks noChangeArrowheads="1"/>
        </xdr:cNvSpPr>
      </xdr:nvSpPr>
      <xdr:spPr bwMode="auto">
        <a:xfrm>
          <a:off x="3676650" y="17611725"/>
          <a:ext cx="76200" cy="409575"/>
        </a:xfrm>
        <a:prstGeom prst="rect">
          <a:avLst/>
        </a:prstGeom>
        <a:noFill/>
        <a:ln w="9525">
          <a:noFill/>
          <a:miter lim="800000"/>
          <a:headEnd/>
          <a:tailEnd/>
        </a:ln>
      </xdr:spPr>
    </xdr:sp>
    <xdr:clientData/>
  </xdr:oneCellAnchor>
  <xdr:oneCellAnchor>
    <xdr:from>
      <xdr:col>3</xdr:col>
      <xdr:colOff>0</xdr:colOff>
      <xdr:row>34</xdr:row>
      <xdr:rowOff>0</xdr:rowOff>
    </xdr:from>
    <xdr:ext cx="76200" cy="361950"/>
    <xdr:sp macro="" textlink="">
      <xdr:nvSpPr>
        <xdr:cNvPr id="2408"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34</xdr:row>
      <xdr:rowOff>0</xdr:rowOff>
    </xdr:from>
    <xdr:ext cx="76200" cy="361950"/>
    <xdr:sp macro="" textlink="">
      <xdr:nvSpPr>
        <xdr:cNvPr id="2409"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34</xdr:row>
      <xdr:rowOff>0</xdr:rowOff>
    </xdr:from>
    <xdr:ext cx="76200" cy="200025"/>
    <xdr:sp macro="" textlink="">
      <xdr:nvSpPr>
        <xdr:cNvPr id="2410"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34</xdr:row>
      <xdr:rowOff>0</xdr:rowOff>
    </xdr:from>
    <xdr:ext cx="76200" cy="200025"/>
    <xdr:sp macro="" textlink="">
      <xdr:nvSpPr>
        <xdr:cNvPr id="2411"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34</xdr:row>
      <xdr:rowOff>0</xdr:rowOff>
    </xdr:from>
    <xdr:ext cx="76200" cy="200025"/>
    <xdr:sp macro="" textlink="">
      <xdr:nvSpPr>
        <xdr:cNvPr id="2412"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34</xdr:row>
      <xdr:rowOff>0</xdr:rowOff>
    </xdr:from>
    <xdr:ext cx="76200" cy="200025"/>
    <xdr:sp macro="" textlink="">
      <xdr:nvSpPr>
        <xdr:cNvPr id="2413"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34</xdr:row>
      <xdr:rowOff>0</xdr:rowOff>
    </xdr:from>
    <xdr:ext cx="76200" cy="200025"/>
    <xdr:sp macro="" textlink="">
      <xdr:nvSpPr>
        <xdr:cNvPr id="2414"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34</xdr:row>
      <xdr:rowOff>0</xdr:rowOff>
    </xdr:from>
    <xdr:ext cx="76200" cy="200025"/>
    <xdr:sp macro="" textlink="">
      <xdr:nvSpPr>
        <xdr:cNvPr id="2415"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34</xdr:row>
      <xdr:rowOff>0</xdr:rowOff>
    </xdr:from>
    <xdr:ext cx="76200" cy="200025"/>
    <xdr:sp macro="" textlink="">
      <xdr:nvSpPr>
        <xdr:cNvPr id="2416"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34</xdr:row>
      <xdr:rowOff>0</xdr:rowOff>
    </xdr:from>
    <xdr:ext cx="76200" cy="409575"/>
    <xdr:sp macro="" textlink="">
      <xdr:nvSpPr>
        <xdr:cNvPr id="2417" name="Text Box 1"/>
        <xdr:cNvSpPr txBox="1">
          <a:spLocks noChangeArrowheads="1"/>
        </xdr:cNvSpPr>
      </xdr:nvSpPr>
      <xdr:spPr bwMode="auto">
        <a:xfrm>
          <a:off x="3676650" y="17611725"/>
          <a:ext cx="76200" cy="409575"/>
        </a:xfrm>
        <a:prstGeom prst="rect">
          <a:avLst/>
        </a:prstGeom>
        <a:noFill/>
        <a:ln w="9525">
          <a:noFill/>
          <a:miter lim="800000"/>
          <a:headEnd/>
          <a:tailEnd/>
        </a:ln>
      </xdr:spPr>
    </xdr:sp>
    <xdr:clientData/>
  </xdr:oneCellAnchor>
  <xdr:oneCellAnchor>
    <xdr:from>
      <xdr:col>3</xdr:col>
      <xdr:colOff>0</xdr:colOff>
      <xdr:row>34</xdr:row>
      <xdr:rowOff>0</xdr:rowOff>
    </xdr:from>
    <xdr:ext cx="76200" cy="361950"/>
    <xdr:sp macro="" textlink="">
      <xdr:nvSpPr>
        <xdr:cNvPr id="2418"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34</xdr:row>
      <xdr:rowOff>0</xdr:rowOff>
    </xdr:from>
    <xdr:ext cx="76200" cy="361950"/>
    <xdr:sp macro="" textlink="">
      <xdr:nvSpPr>
        <xdr:cNvPr id="2419"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34</xdr:row>
      <xdr:rowOff>0</xdr:rowOff>
    </xdr:from>
    <xdr:ext cx="76200" cy="200025"/>
    <xdr:sp macro="" textlink="">
      <xdr:nvSpPr>
        <xdr:cNvPr id="2420"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34</xdr:row>
      <xdr:rowOff>0</xdr:rowOff>
    </xdr:from>
    <xdr:ext cx="76200" cy="200025"/>
    <xdr:sp macro="" textlink="">
      <xdr:nvSpPr>
        <xdr:cNvPr id="2421"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34</xdr:row>
      <xdr:rowOff>0</xdr:rowOff>
    </xdr:from>
    <xdr:ext cx="76200" cy="200025"/>
    <xdr:sp macro="" textlink="">
      <xdr:nvSpPr>
        <xdr:cNvPr id="2422"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34</xdr:row>
      <xdr:rowOff>0</xdr:rowOff>
    </xdr:from>
    <xdr:ext cx="76200" cy="200025"/>
    <xdr:sp macro="" textlink="">
      <xdr:nvSpPr>
        <xdr:cNvPr id="2423"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34</xdr:row>
      <xdr:rowOff>0</xdr:rowOff>
    </xdr:from>
    <xdr:ext cx="76200" cy="200025"/>
    <xdr:sp macro="" textlink="">
      <xdr:nvSpPr>
        <xdr:cNvPr id="2424"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34</xdr:row>
      <xdr:rowOff>0</xdr:rowOff>
    </xdr:from>
    <xdr:ext cx="76200" cy="200025"/>
    <xdr:sp macro="" textlink="">
      <xdr:nvSpPr>
        <xdr:cNvPr id="2425"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34</xdr:row>
      <xdr:rowOff>0</xdr:rowOff>
    </xdr:from>
    <xdr:ext cx="76200" cy="200025"/>
    <xdr:sp macro="" textlink="">
      <xdr:nvSpPr>
        <xdr:cNvPr id="2426"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2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2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2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3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3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3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3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3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3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3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3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3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3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4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409575"/>
    <xdr:sp macro="" textlink="">
      <xdr:nvSpPr>
        <xdr:cNvPr id="2441" name="Text Box 1"/>
        <xdr:cNvSpPr txBox="1">
          <a:spLocks noChangeArrowheads="1"/>
        </xdr:cNvSpPr>
      </xdr:nvSpPr>
      <xdr:spPr bwMode="auto">
        <a:xfrm>
          <a:off x="3676650" y="17773650"/>
          <a:ext cx="76200" cy="409575"/>
        </a:xfrm>
        <a:prstGeom prst="rect">
          <a:avLst/>
        </a:prstGeom>
        <a:noFill/>
        <a:ln w="9525">
          <a:noFill/>
          <a:miter lim="800000"/>
          <a:headEnd/>
          <a:tailEnd/>
        </a:ln>
      </xdr:spPr>
    </xdr:sp>
    <xdr:clientData/>
  </xdr:oneCellAnchor>
  <xdr:oneCellAnchor>
    <xdr:from>
      <xdr:col>3</xdr:col>
      <xdr:colOff>0</xdr:colOff>
      <xdr:row>35</xdr:row>
      <xdr:rowOff>0</xdr:rowOff>
    </xdr:from>
    <xdr:ext cx="76200" cy="361950"/>
    <xdr:sp macro="" textlink="">
      <xdr:nvSpPr>
        <xdr:cNvPr id="2442"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35</xdr:row>
      <xdr:rowOff>0</xdr:rowOff>
    </xdr:from>
    <xdr:ext cx="76200" cy="361950"/>
    <xdr:sp macro="" textlink="">
      <xdr:nvSpPr>
        <xdr:cNvPr id="2443"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4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4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4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4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4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4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5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409575"/>
    <xdr:sp macro="" textlink="">
      <xdr:nvSpPr>
        <xdr:cNvPr id="2451" name="Text Box 1"/>
        <xdr:cNvSpPr txBox="1">
          <a:spLocks noChangeArrowheads="1"/>
        </xdr:cNvSpPr>
      </xdr:nvSpPr>
      <xdr:spPr bwMode="auto">
        <a:xfrm>
          <a:off x="3676650" y="17773650"/>
          <a:ext cx="76200" cy="409575"/>
        </a:xfrm>
        <a:prstGeom prst="rect">
          <a:avLst/>
        </a:prstGeom>
        <a:noFill/>
        <a:ln w="9525">
          <a:noFill/>
          <a:miter lim="800000"/>
          <a:headEnd/>
          <a:tailEnd/>
        </a:ln>
      </xdr:spPr>
    </xdr:sp>
    <xdr:clientData/>
  </xdr:oneCellAnchor>
  <xdr:oneCellAnchor>
    <xdr:from>
      <xdr:col>3</xdr:col>
      <xdr:colOff>0</xdr:colOff>
      <xdr:row>35</xdr:row>
      <xdr:rowOff>0</xdr:rowOff>
    </xdr:from>
    <xdr:ext cx="76200" cy="361950"/>
    <xdr:sp macro="" textlink="">
      <xdr:nvSpPr>
        <xdr:cNvPr id="2452"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35</xdr:row>
      <xdr:rowOff>0</xdr:rowOff>
    </xdr:from>
    <xdr:ext cx="76200" cy="361950"/>
    <xdr:sp macro="" textlink="">
      <xdr:nvSpPr>
        <xdr:cNvPr id="2453"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5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5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5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5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5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5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35</xdr:row>
      <xdr:rowOff>0</xdr:rowOff>
    </xdr:from>
    <xdr:ext cx="76200" cy="200025"/>
    <xdr:sp macro="" textlink="">
      <xdr:nvSpPr>
        <xdr:cNvPr id="246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61"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62"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63"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64"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65"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66"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67"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68"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69"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70"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71"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72"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73"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36</xdr:row>
      <xdr:rowOff>0</xdr:rowOff>
    </xdr:from>
    <xdr:ext cx="76200" cy="200025"/>
    <xdr:sp macro="" textlink="">
      <xdr:nvSpPr>
        <xdr:cNvPr id="2474"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4</xdr:col>
      <xdr:colOff>0</xdr:colOff>
      <xdr:row>34</xdr:row>
      <xdr:rowOff>0</xdr:rowOff>
    </xdr:from>
    <xdr:ext cx="76200" cy="409575"/>
    <xdr:sp macro="" textlink="">
      <xdr:nvSpPr>
        <xdr:cNvPr id="2475" name="Text Box 1"/>
        <xdr:cNvSpPr txBox="1">
          <a:spLocks noChangeArrowheads="1"/>
        </xdr:cNvSpPr>
      </xdr:nvSpPr>
      <xdr:spPr bwMode="auto">
        <a:xfrm>
          <a:off x="4391025" y="17611725"/>
          <a:ext cx="76200" cy="409575"/>
        </a:xfrm>
        <a:prstGeom prst="rect">
          <a:avLst/>
        </a:prstGeom>
        <a:noFill/>
        <a:ln w="9525">
          <a:noFill/>
          <a:miter lim="800000"/>
          <a:headEnd/>
          <a:tailEnd/>
        </a:ln>
      </xdr:spPr>
    </xdr:sp>
    <xdr:clientData/>
  </xdr:oneCellAnchor>
  <xdr:oneCellAnchor>
    <xdr:from>
      <xdr:col>4</xdr:col>
      <xdr:colOff>0</xdr:colOff>
      <xdr:row>34</xdr:row>
      <xdr:rowOff>0</xdr:rowOff>
    </xdr:from>
    <xdr:ext cx="76200" cy="361950"/>
    <xdr:sp macro="" textlink="">
      <xdr:nvSpPr>
        <xdr:cNvPr id="2476"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34</xdr:row>
      <xdr:rowOff>0</xdr:rowOff>
    </xdr:from>
    <xdr:ext cx="76200" cy="361950"/>
    <xdr:sp macro="" textlink="">
      <xdr:nvSpPr>
        <xdr:cNvPr id="2477"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34</xdr:row>
      <xdr:rowOff>0</xdr:rowOff>
    </xdr:from>
    <xdr:ext cx="76200" cy="200025"/>
    <xdr:sp macro="" textlink="">
      <xdr:nvSpPr>
        <xdr:cNvPr id="2478"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34</xdr:row>
      <xdr:rowOff>0</xdr:rowOff>
    </xdr:from>
    <xdr:ext cx="76200" cy="200025"/>
    <xdr:sp macro="" textlink="">
      <xdr:nvSpPr>
        <xdr:cNvPr id="2479"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34</xdr:row>
      <xdr:rowOff>0</xdr:rowOff>
    </xdr:from>
    <xdr:ext cx="76200" cy="200025"/>
    <xdr:sp macro="" textlink="">
      <xdr:nvSpPr>
        <xdr:cNvPr id="2480"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34</xdr:row>
      <xdr:rowOff>0</xdr:rowOff>
    </xdr:from>
    <xdr:ext cx="76200" cy="200025"/>
    <xdr:sp macro="" textlink="">
      <xdr:nvSpPr>
        <xdr:cNvPr id="2481"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34</xdr:row>
      <xdr:rowOff>0</xdr:rowOff>
    </xdr:from>
    <xdr:ext cx="76200" cy="200025"/>
    <xdr:sp macro="" textlink="">
      <xdr:nvSpPr>
        <xdr:cNvPr id="2482"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34</xdr:row>
      <xdr:rowOff>0</xdr:rowOff>
    </xdr:from>
    <xdr:ext cx="76200" cy="200025"/>
    <xdr:sp macro="" textlink="">
      <xdr:nvSpPr>
        <xdr:cNvPr id="2483"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34</xdr:row>
      <xdr:rowOff>0</xdr:rowOff>
    </xdr:from>
    <xdr:ext cx="76200" cy="200025"/>
    <xdr:sp macro="" textlink="">
      <xdr:nvSpPr>
        <xdr:cNvPr id="2484"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34</xdr:row>
      <xdr:rowOff>0</xdr:rowOff>
    </xdr:from>
    <xdr:ext cx="76200" cy="409575"/>
    <xdr:sp macro="" textlink="">
      <xdr:nvSpPr>
        <xdr:cNvPr id="2485" name="Text Box 1"/>
        <xdr:cNvSpPr txBox="1">
          <a:spLocks noChangeArrowheads="1"/>
        </xdr:cNvSpPr>
      </xdr:nvSpPr>
      <xdr:spPr bwMode="auto">
        <a:xfrm>
          <a:off x="4391025" y="17611725"/>
          <a:ext cx="76200" cy="409575"/>
        </a:xfrm>
        <a:prstGeom prst="rect">
          <a:avLst/>
        </a:prstGeom>
        <a:noFill/>
        <a:ln w="9525">
          <a:noFill/>
          <a:miter lim="800000"/>
          <a:headEnd/>
          <a:tailEnd/>
        </a:ln>
      </xdr:spPr>
    </xdr:sp>
    <xdr:clientData/>
  </xdr:oneCellAnchor>
  <xdr:oneCellAnchor>
    <xdr:from>
      <xdr:col>4</xdr:col>
      <xdr:colOff>0</xdr:colOff>
      <xdr:row>34</xdr:row>
      <xdr:rowOff>0</xdr:rowOff>
    </xdr:from>
    <xdr:ext cx="76200" cy="361950"/>
    <xdr:sp macro="" textlink="">
      <xdr:nvSpPr>
        <xdr:cNvPr id="2486"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34</xdr:row>
      <xdr:rowOff>0</xdr:rowOff>
    </xdr:from>
    <xdr:ext cx="76200" cy="361950"/>
    <xdr:sp macro="" textlink="">
      <xdr:nvSpPr>
        <xdr:cNvPr id="2487"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34</xdr:row>
      <xdr:rowOff>0</xdr:rowOff>
    </xdr:from>
    <xdr:ext cx="76200" cy="200025"/>
    <xdr:sp macro="" textlink="">
      <xdr:nvSpPr>
        <xdr:cNvPr id="2488"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34</xdr:row>
      <xdr:rowOff>0</xdr:rowOff>
    </xdr:from>
    <xdr:ext cx="76200" cy="200025"/>
    <xdr:sp macro="" textlink="">
      <xdr:nvSpPr>
        <xdr:cNvPr id="2489"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34</xdr:row>
      <xdr:rowOff>0</xdr:rowOff>
    </xdr:from>
    <xdr:ext cx="76200" cy="200025"/>
    <xdr:sp macro="" textlink="">
      <xdr:nvSpPr>
        <xdr:cNvPr id="2490"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34</xdr:row>
      <xdr:rowOff>0</xdr:rowOff>
    </xdr:from>
    <xdr:ext cx="76200" cy="200025"/>
    <xdr:sp macro="" textlink="">
      <xdr:nvSpPr>
        <xdr:cNvPr id="2491"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34</xdr:row>
      <xdr:rowOff>0</xdr:rowOff>
    </xdr:from>
    <xdr:ext cx="76200" cy="200025"/>
    <xdr:sp macro="" textlink="">
      <xdr:nvSpPr>
        <xdr:cNvPr id="2492"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34</xdr:row>
      <xdr:rowOff>0</xdr:rowOff>
    </xdr:from>
    <xdr:ext cx="76200" cy="200025"/>
    <xdr:sp macro="" textlink="">
      <xdr:nvSpPr>
        <xdr:cNvPr id="2493"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34</xdr:row>
      <xdr:rowOff>0</xdr:rowOff>
    </xdr:from>
    <xdr:ext cx="76200" cy="200025"/>
    <xdr:sp macro="" textlink="">
      <xdr:nvSpPr>
        <xdr:cNvPr id="2494"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49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49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49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49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49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0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0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0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0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0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0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0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0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0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409575"/>
    <xdr:sp macro="" textlink="">
      <xdr:nvSpPr>
        <xdr:cNvPr id="2509" name="Text Box 1"/>
        <xdr:cNvSpPr txBox="1">
          <a:spLocks noChangeArrowheads="1"/>
        </xdr:cNvSpPr>
      </xdr:nvSpPr>
      <xdr:spPr bwMode="auto">
        <a:xfrm>
          <a:off x="4391025" y="17773650"/>
          <a:ext cx="76200" cy="409575"/>
        </a:xfrm>
        <a:prstGeom prst="rect">
          <a:avLst/>
        </a:prstGeom>
        <a:noFill/>
        <a:ln w="9525">
          <a:noFill/>
          <a:miter lim="800000"/>
          <a:headEnd/>
          <a:tailEnd/>
        </a:ln>
      </xdr:spPr>
    </xdr:sp>
    <xdr:clientData/>
  </xdr:oneCellAnchor>
  <xdr:oneCellAnchor>
    <xdr:from>
      <xdr:col>4</xdr:col>
      <xdr:colOff>0</xdr:colOff>
      <xdr:row>35</xdr:row>
      <xdr:rowOff>0</xdr:rowOff>
    </xdr:from>
    <xdr:ext cx="76200" cy="361950"/>
    <xdr:sp macro="" textlink="">
      <xdr:nvSpPr>
        <xdr:cNvPr id="2510"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35</xdr:row>
      <xdr:rowOff>0</xdr:rowOff>
    </xdr:from>
    <xdr:ext cx="76200" cy="361950"/>
    <xdr:sp macro="" textlink="">
      <xdr:nvSpPr>
        <xdr:cNvPr id="2511"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1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1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1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1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1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1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1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409575"/>
    <xdr:sp macro="" textlink="">
      <xdr:nvSpPr>
        <xdr:cNvPr id="2519" name="Text Box 1"/>
        <xdr:cNvSpPr txBox="1">
          <a:spLocks noChangeArrowheads="1"/>
        </xdr:cNvSpPr>
      </xdr:nvSpPr>
      <xdr:spPr bwMode="auto">
        <a:xfrm>
          <a:off x="4391025" y="17773650"/>
          <a:ext cx="76200" cy="409575"/>
        </a:xfrm>
        <a:prstGeom prst="rect">
          <a:avLst/>
        </a:prstGeom>
        <a:noFill/>
        <a:ln w="9525">
          <a:noFill/>
          <a:miter lim="800000"/>
          <a:headEnd/>
          <a:tailEnd/>
        </a:ln>
      </xdr:spPr>
    </xdr:sp>
    <xdr:clientData/>
  </xdr:oneCellAnchor>
  <xdr:oneCellAnchor>
    <xdr:from>
      <xdr:col>4</xdr:col>
      <xdr:colOff>0</xdr:colOff>
      <xdr:row>35</xdr:row>
      <xdr:rowOff>0</xdr:rowOff>
    </xdr:from>
    <xdr:ext cx="76200" cy="361950"/>
    <xdr:sp macro="" textlink="">
      <xdr:nvSpPr>
        <xdr:cNvPr id="2520"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35</xdr:row>
      <xdr:rowOff>0</xdr:rowOff>
    </xdr:from>
    <xdr:ext cx="76200" cy="361950"/>
    <xdr:sp macro="" textlink="">
      <xdr:nvSpPr>
        <xdr:cNvPr id="2521"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2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2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2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2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2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2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35</xdr:row>
      <xdr:rowOff>0</xdr:rowOff>
    </xdr:from>
    <xdr:ext cx="76200" cy="200025"/>
    <xdr:sp macro="" textlink="">
      <xdr:nvSpPr>
        <xdr:cNvPr id="252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29"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30"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31"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32"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33"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34"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35"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36"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37"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38"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39"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40"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41"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36</xdr:row>
      <xdr:rowOff>0</xdr:rowOff>
    </xdr:from>
    <xdr:ext cx="76200" cy="200025"/>
    <xdr:sp macro="" textlink="">
      <xdr:nvSpPr>
        <xdr:cNvPr id="2542"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5</xdr:col>
      <xdr:colOff>0</xdr:colOff>
      <xdr:row>34</xdr:row>
      <xdr:rowOff>0</xdr:rowOff>
    </xdr:from>
    <xdr:ext cx="76200" cy="409575"/>
    <xdr:sp macro="" textlink="">
      <xdr:nvSpPr>
        <xdr:cNvPr id="2543" name="Text Box 1"/>
        <xdr:cNvSpPr txBox="1">
          <a:spLocks noChangeArrowheads="1"/>
        </xdr:cNvSpPr>
      </xdr:nvSpPr>
      <xdr:spPr bwMode="auto">
        <a:xfrm>
          <a:off x="5105400" y="17611725"/>
          <a:ext cx="76200" cy="409575"/>
        </a:xfrm>
        <a:prstGeom prst="rect">
          <a:avLst/>
        </a:prstGeom>
        <a:noFill/>
        <a:ln w="9525">
          <a:noFill/>
          <a:miter lim="800000"/>
          <a:headEnd/>
          <a:tailEnd/>
        </a:ln>
      </xdr:spPr>
    </xdr:sp>
    <xdr:clientData/>
  </xdr:oneCellAnchor>
  <xdr:oneCellAnchor>
    <xdr:from>
      <xdr:col>5</xdr:col>
      <xdr:colOff>0</xdr:colOff>
      <xdr:row>34</xdr:row>
      <xdr:rowOff>0</xdr:rowOff>
    </xdr:from>
    <xdr:ext cx="76200" cy="361950"/>
    <xdr:sp macro="" textlink="">
      <xdr:nvSpPr>
        <xdr:cNvPr id="2544"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34</xdr:row>
      <xdr:rowOff>0</xdr:rowOff>
    </xdr:from>
    <xdr:ext cx="76200" cy="361950"/>
    <xdr:sp macro="" textlink="">
      <xdr:nvSpPr>
        <xdr:cNvPr id="2545"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34</xdr:row>
      <xdr:rowOff>0</xdr:rowOff>
    </xdr:from>
    <xdr:ext cx="76200" cy="200025"/>
    <xdr:sp macro="" textlink="">
      <xdr:nvSpPr>
        <xdr:cNvPr id="2546"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34</xdr:row>
      <xdr:rowOff>0</xdr:rowOff>
    </xdr:from>
    <xdr:ext cx="76200" cy="200025"/>
    <xdr:sp macro="" textlink="">
      <xdr:nvSpPr>
        <xdr:cNvPr id="2547"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34</xdr:row>
      <xdr:rowOff>0</xdr:rowOff>
    </xdr:from>
    <xdr:ext cx="76200" cy="200025"/>
    <xdr:sp macro="" textlink="">
      <xdr:nvSpPr>
        <xdr:cNvPr id="2548"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34</xdr:row>
      <xdr:rowOff>0</xdr:rowOff>
    </xdr:from>
    <xdr:ext cx="76200" cy="200025"/>
    <xdr:sp macro="" textlink="">
      <xdr:nvSpPr>
        <xdr:cNvPr id="2549"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34</xdr:row>
      <xdr:rowOff>0</xdr:rowOff>
    </xdr:from>
    <xdr:ext cx="76200" cy="200025"/>
    <xdr:sp macro="" textlink="">
      <xdr:nvSpPr>
        <xdr:cNvPr id="2550"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34</xdr:row>
      <xdr:rowOff>0</xdr:rowOff>
    </xdr:from>
    <xdr:ext cx="76200" cy="200025"/>
    <xdr:sp macro="" textlink="">
      <xdr:nvSpPr>
        <xdr:cNvPr id="2551"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34</xdr:row>
      <xdr:rowOff>0</xdr:rowOff>
    </xdr:from>
    <xdr:ext cx="76200" cy="200025"/>
    <xdr:sp macro="" textlink="">
      <xdr:nvSpPr>
        <xdr:cNvPr id="2552"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34</xdr:row>
      <xdr:rowOff>0</xdr:rowOff>
    </xdr:from>
    <xdr:ext cx="76200" cy="409575"/>
    <xdr:sp macro="" textlink="">
      <xdr:nvSpPr>
        <xdr:cNvPr id="2553" name="Text Box 1"/>
        <xdr:cNvSpPr txBox="1">
          <a:spLocks noChangeArrowheads="1"/>
        </xdr:cNvSpPr>
      </xdr:nvSpPr>
      <xdr:spPr bwMode="auto">
        <a:xfrm>
          <a:off x="5105400" y="17611725"/>
          <a:ext cx="76200" cy="409575"/>
        </a:xfrm>
        <a:prstGeom prst="rect">
          <a:avLst/>
        </a:prstGeom>
        <a:noFill/>
        <a:ln w="9525">
          <a:noFill/>
          <a:miter lim="800000"/>
          <a:headEnd/>
          <a:tailEnd/>
        </a:ln>
      </xdr:spPr>
    </xdr:sp>
    <xdr:clientData/>
  </xdr:oneCellAnchor>
  <xdr:oneCellAnchor>
    <xdr:from>
      <xdr:col>5</xdr:col>
      <xdr:colOff>0</xdr:colOff>
      <xdr:row>34</xdr:row>
      <xdr:rowOff>0</xdr:rowOff>
    </xdr:from>
    <xdr:ext cx="76200" cy="361950"/>
    <xdr:sp macro="" textlink="">
      <xdr:nvSpPr>
        <xdr:cNvPr id="2554"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34</xdr:row>
      <xdr:rowOff>0</xdr:rowOff>
    </xdr:from>
    <xdr:ext cx="76200" cy="361950"/>
    <xdr:sp macro="" textlink="">
      <xdr:nvSpPr>
        <xdr:cNvPr id="2555"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34</xdr:row>
      <xdr:rowOff>0</xdr:rowOff>
    </xdr:from>
    <xdr:ext cx="76200" cy="200025"/>
    <xdr:sp macro="" textlink="">
      <xdr:nvSpPr>
        <xdr:cNvPr id="2556"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34</xdr:row>
      <xdr:rowOff>0</xdr:rowOff>
    </xdr:from>
    <xdr:ext cx="76200" cy="200025"/>
    <xdr:sp macro="" textlink="">
      <xdr:nvSpPr>
        <xdr:cNvPr id="2557"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34</xdr:row>
      <xdr:rowOff>0</xdr:rowOff>
    </xdr:from>
    <xdr:ext cx="76200" cy="200025"/>
    <xdr:sp macro="" textlink="">
      <xdr:nvSpPr>
        <xdr:cNvPr id="2558"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34</xdr:row>
      <xdr:rowOff>0</xdr:rowOff>
    </xdr:from>
    <xdr:ext cx="76200" cy="200025"/>
    <xdr:sp macro="" textlink="">
      <xdr:nvSpPr>
        <xdr:cNvPr id="2559"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34</xdr:row>
      <xdr:rowOff>0</xdr:rowOff>
    </xdr:from>
    <xdr:ext cx="76200" cy="200025"/>
    <xdr:sp macro="" textlink="">
      <xdr:nvSpPr>
        <xdr:cNvPr id="2560"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34</xdr:row>
      <xdr:rowOff>0</xdr:rowOff>
    </xdr:from>
    <xdr:ext cx="76200" cy="200025"/>
    <xdr:sp macro="" textlink="">
      <xdr:nvSpPr>
        <xdr:cNvPr id="2561"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34</xdr:row>
      <xdr:rowOff>0</xdr:rowOff>
    </xdr:from>
    <xdr:ext cx="76200" cy="200025"/>
    <xdr:sp macro="" textlink="">
      <xdr:nvSpPr>
        <xdr:cNvPr id="2562"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6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6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6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6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6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6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6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7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7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7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7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7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7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7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409575"/>
    <xdr:sp macro="" textlink="">
      <xdr:nvSpPr>
        <xdr:cNvPr id="2577" name="Text Box 1"/>
        <xdr:cNvSpPr txBox="1">
          <a:spLocks noChangeArrowheads="1"/>
        </xdr:cNvSpPr>
      </xdr:nvSpPr>
      <xdr:spPr bwMode="auto">
        <a:xfrm>
          <a:off x="5105400" y="17773650"/>
          <a:ext cx="76200" cy="409575"/>
        </a:xfrm>
        <a:prstGeom prst="rect">
          <a:avLst/>
        </a:prstGeom>
        <a:noFill/>
        <a:ln w="9525">
          <a:noFill/>
          <a:miter lim="800000"/>
          <a:headEnd/>
          <a:tailEnd/>
        </a:ln>
      </xdr:spPr>
    </xdr:sp>
    <xdr:clientData/>
  </xdr:oneCellAnchor>
  <xdr:oneCellAnchor>
    <xdr:from>
      <xdr:col>5</xdr:col>
      <xdr:colOff>0</xdr:colOff>
      <xdr:row>35</xdr:row>
      <xdr:rowOff>0</xdr:rowOff>
    </xdr:from>
    <xdr:ext cx="76200" cy="361950"/>
    <xdr:sp macro="" textlink="">
      <xdr:nvSpPr>
        <xdr:cNvPr id="2578"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35</xdr:row>
      <xdr:rowOff>0</xdr:rowOff>
    </xdr:from>
    <xdr:ext cx="76200" cy="361950"/>
    <xdr:sp macro="" textlink="">
      <xdr:nvSpPr>
        <xdr:cNvPr id="2579"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8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8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8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8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8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8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8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409575"/>
    <xdr:sp macro="" textlink="">
      <xdr:nvSpPr>
        <xdr:cNvPr id="2587" name="Text Box 1"/>
        <xdr:cNvSpPr txBox="1">
          <a:spLocks noChangeArrowheads="1"/>
        </xdr:cNvSpPr>
      </xdr:nvSpPr>
      <xdr:spPr bwMode="auto">
        <a:xfrm>
          <a:off x="5105400" y="17773650"/>
          <a:ext cx="76200" cy="409575"/>
        </a:xfrm>
        <a:prstGeom prst="rect">
          <a:avLst/>
        </a:prstGeom>
        <a:noFill/>
        <a:ln w="9525">
          <a:noFill/>
          <a:miter lim="800000"/>
          <a:headEnd/>
          <a:tailEnd/>
        </a:ln>
      </xdr:spPr>
    </xdr:sp>
    <xdr:clientData/>
  </xdr:oneCellAnchor>
  <xdr:oneCellAnchor>
    <xdr:from>
      <xdr:col>5</xdr:col>
      <xdr:colOff>0</xdr:colOff>
      <xdr:row>35</xdr:row>
      <xdr:rowOff>0</xdr:rowOff>
    </xdr:from>
    <xdr:ext cx="76200" cy="361950"/>
    <xdr:sp macro="" textlink="">
      <xdr:nvSpPr>
        <xdr:cNvPr id="2588"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35</xdr:row>
      <xdr:rowOff>0</xdr:rowOff>
    </xdr:from>
    <xdr:ext cx="76200" cy="361950"/>
    <xdr:sp macro="" textlink="">
      <xdr:nvSpPr>
        <xdr:cNvPr id="2589"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9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9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9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9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9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9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35</xdr:row>
      <xdr:rowOff>0</xdr:rowOff>
    </xdr:from>
    <xdr:ext cx="76200" cy="200025"/>
    <xdr:sp macro="" textlink="">
      <xdr:nvSpPr>
        <xdr:cNvPr id="259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97"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98"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599"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600"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601"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602"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603"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604"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605"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606"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607"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608"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609"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36</xdr:row>
      <xdr:rowOff>0</xdr:rowOff>
    </xdr:from>
    <xdr:ext cx="76200" cy="200025"/>
    <xdr:sp macro="" textlink="">
      <xdr:nvSpPr>
        <xdr:cNvPr id="2610"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6</xdr:col>
      <xdr:colOff>0</xdr:colOff>
      <xdr:row>34</xdr:row>
      <xdr:rowOff>0</xdr:rowOff>
    </xdr:from>
    <xdr:ext cx="76200" cy="409575"/>
    <xdr:sp macro="" textlink="">
      <xdr:nvSpPr>
        <xdr:cNvPr id="2611" name="Text Box 1"/>
        <xdr:cNvSpPr txBox="1">
          <a:spLocks noChangeArrowheads="1"/>
        </xdr:cNvSpPr>
      </xdr:nvSpPr>
      <xdr:spPr bwMode="auto">
        <a:xfrm>
          <a:off x="5819775" y="17611725"/>
          <a:ext cx="76200" cy="409575"/>
        </a:xfrm>
        <a:prstGeom prst="rect">
          <a:avLst/>
        </a:prstGeom>
        <a:noFill/>
        <a:ln w="9525">
          <a:noFill/>
          <a:miter lim="800000"/>
          <a:headEnd/>
          <a:tailEnd/>
        </a:ln>
      </xdr:spPr>
    </xdr:sp>
    <xdr:clientData/>
  </xdr:oneCellAnchor>
  <xdr:oneCellAnchor>
    <xdr:from>
      <xdr:col>6</xdr:col>
      <xdr:colOff>0</xdr:colOff>
      <xdr:row>34</xdr:row>
      <xdr:rowOff>0</xdr:rowOff>
    </xdr:from>
    <xdr:ext cx="76200" cy="361950"/>
    <xdr:sp macro="" textlink="">
      <xdr:nvSpPr>
        <xdr:cNvPr id="2612"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34</xdr:row>
      <xdr:rowOff>0</xdr:rowOff>
    </xdr:from>
    <xdr:ext cx="76200" cy="361950"/>
    <xdr:sp macro="" textlink="">
      <xdr:nvSpPr>
        <xdr:cNvPr id="2613"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34</xdr:row>
      <xdr:rowOff>0</xdr:rowOff>
    </xdr:from>
    <xdr:ext cx="76200" cy="200025"/>
    <xdr:sp macro="" textlink="">
      <xdr:nvSpPr>
        <xdr:cNvPr id="2614"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34</xdr:row>
      <xdr:rowOff>0</xdr:rowOff>
    </xdr:from>
    <xdr:ext cx="76200" cy="200025"/>
    <xdr:sp macro="" textlink="">
      <xdr:nvSpPr>
        <xdr:cNvPr id="2615"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34</xdr:row>
      <xdr:rowOff>0</xdr:rowOff>
    </xdr:from>
    <xdr:ext cx="76200" cy="200025"/>
    <xdr:sp macro="" textlink="">
      <xdr:nvSpPr>
        <xdr:cNvPr id="2616"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34</xdr:row>
      <xdr:rowOff>0</xdr:rowOff>
    </xdr:from>
    <xdr:ext cx="76200" cy="200025"/>
    <xdr:sp macro="" textlink="">
      <xdr:nvSpPr>
        <xdr:cNvPr id="2617"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34</xdr:row>
      <xdr:rowOff>0</xdr:rowOff>
    </xdr:from>
    <xdr:ext cx="76200" cy="200025"/>
    <xdr:sp macro="" textlink="">
      <xdr:nvSpPr>
        <xdr:cNvPr id="2618"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34</xdr:row>
      <xdr:rowOff>0</xdr:rowOff>
    </xdr:from>
    <xdr:ext cx="76200" cy="200025"/>
    <xdr:sp macro="" textlink="">
      <xdr:nvSpPr>
        <xdr:cNvPr id="2619"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34</xdr:row>
      <xdr:rowOff>0</xdr:rowOff>
    </xdr:from>
    <xdr:ext cx="76200" cy="200025"/>
    <xdr:sp macro="" textlink="">
      <xdr:nvSpPr>
        <xdr:cNvPr id="2620"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34</xdr:row>
      <xdr:rowOff>0</xdr:rowOff>
    </xdr:from>
    <xdr:ext cx="76200" cy="409575"/>
    <xdr:sp macro="" textlink="">
      <xdr:nvSpPr>
        <xdr:cNvPr id="2621" name="Text Box 1"/>
        <xdr:cNvSpPr txBox="1">
          <a:spLocks noChangeArrowheads="1"/>
        </xdr:cNvSpPr>
      </xdr:nvSpPr>
      <xdr:spPr bwMode="auto">
        <a:xfrm>
          <a:off x="5819775" y="17611725"/>
          <a:ext cx="76200" cy="409575"/>
        </a:xfrm>
        <a:prstGeom prst="rect">
          <a:avLst/>
        </a:prstGeom>
        <a:noFill/>
        <a:ln w="9525">
          <a:noFill/>
          <a:miter lim="800000"/>
          <a:headEnd/>
          <a:tailEnd/>
        </a:ln>
      </xdr:spPr>
    </xdr:sp>
    <xdr:clientData/>
  </xdr:oneCellAnchor>
  <xdr:oneCellAnchor>
    <xdr:from>
      <xdr:col>6</xdr:col>
      <xdr:colOff>0</xdr:colOff>
      <xdr:row>34</xdr:row>
      <xdr:rowOff>0</xdr:rowOff>
    </xdr:from>
    <xdr:ext cx="76200" cy="361950"/>
    <xdr:sp macro="" textlink="">
      <xdr:nvSpPr>
        <xdr:cNvPr id="2622"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34</xdr:row>
      <xdr:rowOff>0</xdr:rowOff>
    </xdr:from>
    <xdr:ext cx="76200" cy="361950"/>
    <xdr:sp macro="" textlink="">
      <xdr:nvSpPr>
        <xdr:cNvPr id="2623"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34</xdr:row>
      <xdr:rowOff>0</xdr:rowOff>
    </xdr:from>
    <xdr:ext cx="76200" cy="200025"/>
    <xdr:sp macro="" textlink="">
      <xdr:nvSpPr>
        <xdr:cNvPr id="2624"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34</xdr:row>
      <xdr:rowOff>0</xdr:rowOff>
    </xdr:from>
    <xdr:ext cx="76200" cy="200025"/>
    <xdr:sp macro="" textlink="">
      <xdr:nvSpPr>
        <xdr:cNvPr id="2625"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34</xdr:row>
      <xdr:rowOff>0</xdr:rowOff>
    </xdr:from>
    <xdr:ext cx="76200" cy="200025"/>
    <xdr:sp macro="" textlink="">
      <xdr:nvSpPr>
        <xdr:cNvPr id="2626"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34</xdr:row>
      <xdr:rowOff>0</xdr:rowOff>
    </xdr:from>
    <xdr:ext cx="76200" cy="200025"/>
    <xdr:sp macro="" textlink="">
      <xdr:nvSpPr>
        <xdr:cNvPr id="2627"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34</xdr:row>
      <xdr:rowOff>0</xdr:rowOff>
    </xdr:from>
    <xdr:ext cx="76200" cy="200025"/>
    <xdr:sp macro="" textlink="">
      <xdr:nvSpPr>
        <xdr:cNvPr id="2628"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34</xdr:row>
      <xdr:rowOff>0</xdr:rowOff>
    </xdr:from>
    <xdr:ext cx="76200" cy="200025"/>
    <xdr:sp macro="" textlink="">
      <xdr:nvSpPr>
        <xdr:cNvPr id="2629"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34</xdr:row>
      <xdr:rowOff>0</xdr:rowOff>
    </xdr:from>
    <xdr:ext cx="76200" cy="200025"/>
    <xdr:sp macro="" textlink="">
      <xdr:nvSpPr>
        <xdr:cNvPr id="2630"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3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3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3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3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3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3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3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3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3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4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4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4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4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4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409575"/>
    <xdr:sp macro="" textlink="">
      <xdr:nvSpPr>
        <xdr:cNvPr id="2645" name="Text Box 1"/>
        <xdr:cNvSpPr txBox="1">
          <a:spLocks noChangeArrowheads="1"/>
        </xdr:cNvSpPr>
      </xdr:nvSpPr>
      <xdr:spPr bwMode="auto">
        <a:xfrm>
          <a:off x="5819775" y="17773650"/>
          <a:ext cx="76200" cy="409575"/>
        </a:xfrm>
        <a:prstGeom prst="rect">
          <a:avLst/>
        </a:prstGeom>
        <a:noFill/>
        <a:ln w="9525">
          <a:noFill/>
          <a:miter lim="800000"/>
          <a:headEnd/>
          <a:tailEnd/>
        </a:ln>
      </xdr:spPr>
    </xdr:sp>
    <xdr:clientData/>
  </xdr:oneCellAnchor>
  <xdr:oneCellAnchor>
    <xdr:from>
      <xdr:col>6</xdr:col>
      <xdr:colOff>0</xdr:colOff>
      <xdr:row>35</xdr:row>
      <xdr:rowOff>0</xdr:rowOff>
    </xdr:from>
    <xdr:ext cx="76200" cy="361950"/>
    <xdr:sp macro="" textlink="">
      <xdr:nvSpPr>
        <xdr:cNvPr id="2646"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35</xdr:row>
      <xdr:rowOff>0</xdr:rowOff>
    </xdr:from>
    <xdr:ext cx="76200" cy="361950"/>
    <xdr:sp macro="" textlink="">
      <xdr:nvSpPr>
        <xdr:cNvPr id="2647"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4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4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5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5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5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5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5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409575"/>
    <xdr:sp macro="" textlink="">
      <xdr:nvSpPr>
        <xdr:cNvPr id="2655" name="Text Box 1"/>
        <xdr:cNvSpPr txBox="1">
          <a:spLocks noChangeArrowheads="1"/>
        </xdr:cNvSpPr>
      </xdr:nvSpPr>
      <xdr:spPr bwMode="auto">
        <a:xfrm>
          <a:off x="5819775" y="17773650"/>
          <a:ext cx="76200" cy="409575"/>
        </a:xfrm>
        <a:prstGeom prst="rect">
          <a:avLst/>
        </a:prstGeom>
        <a:noFill/>
        <a:ln w="9525">
          <a:noFill/>
          <a:miter lim="800000"/>
          <a:headEnd/>
          <a:tailEnd/>
        </a:ln>
      </xdr:spPr>
    </xdr:sp>
    <xdr:clientData/>
  </xdr:oneCellAnchor>
  <xdr:oneCellAnchor>
    <xdr:from>
      <xdr:col>6</xdr:col>
      <xdr:colOff>0</xdr:colOff>
      <xdr:row>35</xdr:row>
      <xdr:rowOff>0</xdr:rowOff>
    </xdr:from>
    <xdr:ext cx="76200" cy="361950"/>
    <xdr:sp macro="" textlink="">
      <xdr:nvSpPr>
        <xdr:cNvPr id="2656"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35</xdr:row>
      <xdr:rowOff>0</xdr:rowOff>
    </xdr:from>
    <xdr:ext cx="76200" cy="361950"/>
    <xdr:sp macro="" textlink="">
      <xdr:nvSpPr>
        <xdr:cNvPr id="2657"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5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5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6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6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6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6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35</xdr:row>
      <xdr:rowOff>0</xdr:rowOff>
    </xdr:from>
    <xdr:ext cx="76200" cy="200025"/>
    <xdr:sp macro="" textlink="">
      <xdr:nvSpPr>
        <xdr:cNvPr id="266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65"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66"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67"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68"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69"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70"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71"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72"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73"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74"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75"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76"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77"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36</xdr:row>
      <xdr:rowOff>0</xdr:rowOff>
    </xdr:from>
    <xdr:ext cx="76200" cy="200025"/>
    <xdr:sp macro="" textlink="">
      <xdr:nvSpPr>
        <xdr:cNvPr id="2678"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409575"/>
    <xdr:sp macro="" textlink="">
      <xdr:nvSpPr>
        <xdr:cNvPr id="2679"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21</xdr:row>
      <xdr:rowOff>0</xdr:rowOff>
    </xdr:from>
    <xdr:ext cx="76200" cy="361950"/>
    <xdr:sp macro="" textlink="">
      <xdr:nvSpPr>
        <xdr:cNvPr id="2680"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21</xdr:row>
      <xdr:rowOff>0</xdr:rowOff>
    </xdr:from>
    <xdr:ext cx="76200" cy="361950"/>
    <xdr:sp macro="" textlink="">
      <xdr:nvSpPr>
        <xdr:cNvPr id="2681"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68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68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68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68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68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68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68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409575"/>
    <xdr:sp macro="" textlink="">
      <xdr:nvSpPr>
        <xdr:cNvPr id="2689" name="Text Box 1"/>
        <xdr:cNvSpPr txBox="1">
          <a:spLocks noChangeArrowheads="1"/>
        </xdr:cNvSpPr>
      </xdr:nvSpPr>
      <xdr:spPr bwMode="auto">
        <a:xfrm>
          <a:off x="2962275" y="17611725"/>
          <a:ext cx="76200" cy="409575"/>
        </a:xfrm>
        <a:prstGeom prst="rect">
          <a:avLst/>
        </a:prstGeom>
        <a:noFill/>
        <a:ln w="9525">
          <a:noFill/>
          <a:miter lim="800000"/>
          <a:headEnd/>
          <a:tailEnd/>
        </a:ln>
      </xdr:spPr>
    </xdr:sp>
    <xdr:clientData/>
  </xdr:oneCellAnchor>
  <xdr:oneCellAnchor>
    <xdr:from>
      <xdr:col>2</xdr:col>
      <xdr:colOff>0</xdr:colOff>
      <xdr:row>21</xdr:row>
      <xdr:rowOff>0</xdr:rowOff>
    </xdr:from>
    <xdr:ext cx="76200" cy="361950"/>
    <xdr:sp macro="" textlink="">
      <xdr:nvSpPr>
        <xdr:cNvPr id="2690"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21</xdr:row>
      <xdr:rowOff>0</xdr:rowOff>
    </xdr:from>
    <xdr:ext cx="76200" cy="361950"/>
    <xdr:sp macro="" textlink="">
      <xdr:nvSpPr>
        <xdr:cNvPr id="2691" name="Text Box 1"/>
        <xdr:cNvSpPr txBox="1">
          <a:spLocks noChangeArrowheads="1"/>
        </xdr:cNvSpPr>
      </xdr:nvSpPr>
      <xdr:spPr bwMode="auto">
        <a:xfrm>
          <a:off x="2962275" y="17611725"/>
          <a:ext cx="76200" cy="361950"/>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692"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693"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694"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695"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696"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697"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698" name="Text Box 1"/>
        <xdr:cNvSpPr txBox="1">
          <a:spLocks noChangeArrowheads="1"/>
        </xdr:cNvSpPr>
      </xdr:nvSpPr>
      <xdr:spPr bwMode="auto">
        <a:xfrm>
          <a:off x="2962275" y="17611725"/>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409575"/>
    <xdr:sp macro="" textlink="">
      <xdr:nvSpPr>
        <xdr:cNvPr id="2699" name="Text Box 1"/>
        <xdr:cNvSpPr txBox="1">
          <a:spLocks noChangeArrowheads="1"/>
        </xdr:cNvSpPr>
      </xdr:nvSpPr>
      <xdr:spPr bwMode="auto">
        <a:xfrm>
          <a:off x="2962275" y="17773650"/>
          <a:ext cx="76200" cy="409575"/>
        </a:xfrm>
        <a:prstGeom prst="rect">
          <a:avLst/>
        </a:prstGeom>
        <a:noFill/>
        <a:ln w="9525">
          <a:noFill/>
          <a:miter lim="800000"/>
          <a:headEnd/>
          <a:tailEnd/>
        </a:ln>
      </xdr:spPr>
    </xdr:sp>
    <xdr:clientData/>
  </xdr:oneCellAnchor>
  <xdr:oneCellAnchor>
    <xdr:from>
      <xdr:col>2</xdr:col>
      <xdr:colOff>0</xdr:colOff>
      <xdr:row>21</xdr:row>
      <xdr:rowOff>0</xdr:rowOff>
    </xdr:from>
    <xdr:ext cx="76200" cy="361950"/>
    <xdr:sp macro="" textlink="">
      <xdr:nvSpPr>
        <xdr:cNvPr id="2700"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21</xdr:row>
      <xdr:rowOff>0</xdr:rowOff>
    </xdr:from>
    <xdr:ext cx="76200" cy="361950"/>
    <xdr:sp macro="" textlink="">
      <xdr:nvSpPr>
        <xdr:cNvPr id="2701"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70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70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70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70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70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70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70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409575"/>
    <xdr:sp macro="" textlink="">
      <xdr:nvSpPr>
        <xdr:cNvPr id="2709" name="Text Box 1"/>
        <xdr:cNvSpPr txBox="1">
          <a:spLocks noChangeArrowheads="1"/>
        </xdr:cNvSpPr>
      </xdr:nvSpPr>
      <xdr:spPr bwMode="auto">
        <a:xfrm>
          <a:off x="2962275" y="17773650"/>
          <a:ext cx="76200" cy="409575"/>
        </a:xfrm>
        <a:prstGeom prst="rect">
          <a:avLst/>
        </a:prstGeom>
        <a:noFill/>
        <a:ln w="9525">
          <a:noFill/>
          <a:miter lim="800000"/>
          <a:headEnd/>
          <a:tailEnd/>
        </a:ln>
      </xdr:spPr>
    </xdr:sp>
    <xdr:clientData/>
  </xdr:oneCellAnchor>
  <xdr:oneCellAnchor>
    <xdr:from>
      <xdr:col>2</xdr:col>
      <xdr:colOff>0</xdr:colOff>
      <xdr:row>21</xdr:row>
      <xdr:rowOff>0</xdr:rowOff>
    </xdr:from>
    <xdr:ext cx="76200" cy="361950"/>
    <xdr:sp macro="" textlink="">
      <xdr:nvSpPr>
        <xdr:cNvPr id="2710"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21</xdr:row>
      <xdr:rowOff>0</xdr:rowOff>
    </xdr:from>
    <xdr:ext cx="76200" cy="361950"/>
    <xdr:sp macro="" textlink="">
      <xdr:nvSpPr>
        <xdr:cNvPr id="2711" name="Text Box 1"/>
        <xdr:cNvSpPr txBox="1">
          <a:spLocks noChangeArrowheads="1"/>
        </xdr:cNvSpPr>
      </xdr:nvSpPr>
      <xdr:spPr bwMode="auto">
        <a:xfrm>
          <a:off x="2962275" y="17773650"/>
          <a:ext cx="76200" cy="361950"/>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712"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713"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714"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715"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716"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717"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2</xdr:col>
      <xdr:colOff>0</xdr:colOff>
      <xdr:row>21</xdr:row>
      <xdr:rowOff>0</xdr:rowOff>
    </xdr:from>
    <xdr:ext cx="76200" cy="200025"/>
    <xdr:sp macro="" textlink="">
      <xdr:nvSpPr>
        <xdr:cNvPr id="2718" name="Text Box 1"/>
        <xdr:cNvSpPr txBox="1">
          <a:spLocks noChangeArrowheads="1"/>
        </xdr:cNvSpPr>
      </xdr:nvSpPr>
      <xdr:spPr bwMode="auto">
        <a:xfrm>
          <a:off x="2962275"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409575"/>
    <xdr:sp macro="" textlink="">
      <xdr:nvSpPr>
        <xdr:cNvPr id="2719" name="Text Box 1"/>
        <xdr:cNvSpPr txBox="1">
          <a:spLocks noChangeArrowheads="1"/>
        </xdr:cNvSpPr>
      </xdr:nvSpPr>
      <xdr:spPr bwMode="auto">
        <a:xfrm>
          <a:off x="3676650" y="17611725"/>
          <a:ext cx="76200" cy="409575"/>
        </a:xfrm>
        <a:prstGeom prst="rect">
          <a:avLst/>
        </a:prstGeom>
        <a:noFill/>
        <a:ln w="9525">
          <a:noFill/>
          <a:miter lim="800000"/>
          <a:headEnd/>
          <a:tailEnd/>
        </a:ln>
      </xdr:spPr>
    </xdr:sp>
    <xdr:clientData/>
  </xdr:oneCellAnchor>
  <xdr:oneCellAnchor>
    <xdr:from>
      <xdr:col>3</xdr:col>
      <xdr:colOff>0</xdr:colOff>
      <xdr:row>21</xdr:row>
      <xdr:rowOff>0</xdr:rowOff>
    </xdr:from>
    <xdr:ext cx="76200" cy="361950"/>
    <xdr:sp macro="" textlink="">
      <xdr:nvSpPr>
        <xdr:cNvPr id="2720"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21</xdr:row>
      <xdr:rowOff>0</xdr:rowOff>
    </xdr:from>
    <xdr:ext cx="76200" cy="361950"/>
    <xdr:sp macro="" textlink="">
      <xdr:nvSpPr>
        <xdr:cNvPr id="2721"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22"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23"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24"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25"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26"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27"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28"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409575"/>
    <xdr:sp macro="" textlink="">
      <xdr:nvSpPr>
        <xdr:cNvPr id="2729" name="Text Box 1"/>
        <xdr:cNvSpPr txBox="1">
          <a:spLocks noChangeArrowheads="1"/>
        </xdr:cNvSpPr>
      </xdr:nvSpPr>
      <xdr:spPr bwMode="auto">
        <a:xfrm>
          <a:off x="3676650" y="17611725"/>
          <a:ext cx="76200" cy="409575"/>
        </a:xfrm>
        <a:prstGeom prst="rect">
          <a:avLst/>
        </a:prstGeom>
        <a:noFill/>
        <a:ln w="9525">
          <a:noFill/>
          <a:miter lim="800000"/>
          <a:headEnd/>
          <a:tailEnd/>
        </a:ln>
      </xdr:spPr>
    </xdr:sp>
    <xdr:clientData/>
  </xdr:oneCellAnchor>
  <xdr:oneCellAnchor>
    <xdr:from>
      <xdr:col>3</xdr:col>
      <xdr:colOff>0</xdr:colOff>
      <xdr:row>21</xdr:row>
      <xdr:rowOff>0</xdr:rowOff>
    </xdr:from>
    <xdr:ext cx="76200" cy="361950"/>
    <xdr:sp macro="" textlink="">
      <xdr:nvSpPr>
        <xdr:cNvPr id="2730"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21</xdr:row>
      <xdr:rowOff>0</xdr:rowOff>
    </xdr:from>
    <xdr:ext cx="76200" cy="361950"/>
    <xdr:sp macro="" textlink="">
      <xdr:nvSpPr>
        <xdr:cNvPr id="2731" name="Text Box 1"/>
        <xdr:cNvSpPr txBox="1">
          <a:spLocks noChangeArrowheads="1"/>
        </xdr:cNvSpPr>
      </xdr:nvSpPr>
      <xdr:spPr bwMode="auto">
        <a:xfrm>
          <a:off x="3676650" y="17611725"/>
          <a:ext cx="76200" cy="361950"/>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32"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33"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34"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35"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36"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37"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38" name="Text Box 1"/>
        <xdr:cNvSpPr txBox="1">
          <a:spLocks noChangeArrowheads="1"/>
        </xdr:cNvSpPr>
      </xdr:nvSpPr>
      <xdr:spPr bwMode="auto">
        <a:xfrm>
          <a:off x="3676650" y="1761172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3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4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4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4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43"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44"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45"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4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4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4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4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5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5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5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409575"/>
    <xdr:sp macro="" textlink="">
      <xdr:nvSpPr>
        <xdr:cNvPr id="2753" name="Text Box 1"/>
        <xdr:cNvSpPr txBox="1">
          <a:spLocks noChangeArrowheads="1"/>
        </xdr:cNvSpPr>
      </xdr:nvSpPr>
      <xdr:spPr bwMode="auto">
        <a:xfrm>
          <a:off x="3676650" y="17773650"/>
          <a:ext cx="76200" cy="409575"/>
        </a:xfrm>
        <a:prstGeom prst="rect">
          <a:avLst/>
        </a:prstGeom>
        <a:noFill/>
        <a:ln w="9525">
          <a:noFill/>
          <a:miter lim="800000"/>
          <a:headEnd/>
          <a:tailEnd/>
        </a:ln>
      </xdr:spPr>
    </xdr:sp>
    <xdr:clientData/>
  </xdr:oneCellAnchor>
  <xdr:oneCellAnchor>
    <xdr:from>
      <xdr:col>3</xdr:col>
      <xdr:colOff>0</xdr:colOff>
      <xdr:row>21</xdr:row>
      <xdr:rowOff>0</xdr:rowOff>
    </xdr:from>
    <xdr:ext cx="76200" cy="361950"/>
    <xdr:sp macro="" textlink="">
      <xdr:nvSpPr>
        <xdr:cNvPr id="2754"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21</xdr:row>
      <xdr:rowOff>0</xdr:rowOff>
    </xdr:from>
    <xdr:ext cx="76200" cy="361950"/>
    <xdr:sp macro="" textlink="">
      <xdr:nvSpPr>
        <xdr:cNvPr id="2755"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5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5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5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5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6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6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6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409575"/>
    <xdr:sp macro="" textlink="">
      <xdr:nvSpPr>
        <xdr:cNvPr id="2763" name="Text Box 1"/>
        <xdr:cNvSpPr txBox="1">
          <a:spLocks noChangeArrowheads="1"/>
        </xdr:cNvSpPr>
      </xdr:nvSpPr>
      <xdr:spPr bwMode="auto">
        <a:xfrm>
          <a:off x="3676650" y="17773650"/>
          <a:ext cx="76200" cy="409575"/>
        </a:xfrm>
        <a:prstGeom prst="rect">
          <a:avLst/>
        </a:prstGeom>
        <a:noFill/>
        <a:ln w="9525">
          <a:noFill/>
          <a:miter lim="800000"/>
          <a:headEnd/>
          <a:tailEnd/>
        </a:ln>
      </xdr:spPr>
    </xdr:sp>
    <xdr:clientData/>
  </xdr:oneCellAnchor>
  <xdr:oneCellAnchor>
    <xdr:from>
      <xdr:col>3</xdr:col>
      <xdr:colOff>0</xdr:colOff>
      <xdr:row>21</xdr:row>
      <xdr:rowOff>0</xdr:rowOff>
    </xdr:from>
    <xdr:ext cx="76200" cy="361950"/>
    <xdr:sp macro="" textlink="">
      <xdr:nvSpPr>
        <xdr:cNvPr id="2764"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21</xdr:row>
      <xdr:rowOff>0</xdr:rowOff>
    </xdr:from>
    <xdr:ext cx="76200" cy="361950"/>
    <xdr:sp macro="" textlink="">
      <xdr:nvSpPr>
        <xdr:cNvPr id="2765" name="Text Box 1"/>
        <xdr:cNvSpPr txBox="1">
          <a:spLocks noChangeArrowheads="1"/>
        </xdr:cNvSpPr>
      </xdr:nvSpPr>
      <xdr:spPr bwMode="auto">
        <a:xfrm>
          <a:off x="3676650" y="17773650"/>
          <a:ext cx="76200" cy="361950"/>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66"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67"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68"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69"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70"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71"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72" name="Text Box 1"/>
        <xdr:cNvSpPr txBox="1">
          <a:spLocks noChangeArrowheads="1"/>
        </xdr:cNvSpPr>
      </xdr:nvSpPr>
      <xdr:spPr bwMode="auto">
        <a:xfrm>
          <a:off x="3676650" y="17773650"/>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73"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74"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75"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76"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77"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78"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79"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80"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81"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82"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83"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84"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85"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3</xdr:col>
      <xdr:colOff>0</xdr:colOff>
      <xdr:row>21</xdr:row>
      <xdr:rowOff>0</xdr:rowOff>
    </xdr:from>
    <xdr:ext cx="76200" cy="200025"/>
    <xdr:sp macro="" textlink="">
      <xdr:nvSpPr>
        <xdr:cNvPr id="2786" name="Text Box 1"/>
        <xdr:cNvSpPr txBox="1">
          <a:spLocks noChangeArrowheads="1"/>
        </xdr:cNvSpPr>
      </xdr:nvSpPr>
      <xdr:spPr bwMode="auto">
        <a:xfrm>
          <a:off x="3676650" y="1793557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409575"/>
    <xdr:sp macro="" textlink="">
      <xdr:nvSpPr>
        <xdr:cNvPr id="2787" name="Text Box 1"/>
        <xdr:cNvSpPr txBox="1">
          <a:spLocks noChangeArrowheads="1"/>
        </xdr:cNvSpPr>
      </xdr:nvSpPr>
      <xdr:spPr bwMode="auto">
        <a:xfrm>
          <a:off x="4391025" y="17611725"/>
          <a:ext cx="76200" cy="409575"/>
        </a:xfrm>
        <a:prstGeom prst="rect">
          <a:avLst/>
        </a:prstGeom>
        <a:noFill/>
        <a:ln w="9525">
          <a:noFill/>
          <a:miter lim="800000"/>
          <a:headEnd/>
          <a:tailEnd/>
        </a:ln>
      </xdr:spPr>
    </xdr:sp>
    <xdr:clientData/>
  </xdr:oneCellAnchor>
  <xdr:oneCellAnchor>
    <xdr:from>
      <xdr:col>4</xdr:col>
      <xdr:colOff>0</xdr:colOff>
      <xdr:row>21</xdr:row>
      <xdr:rowOff>0</xdr:rowOff>
    </xdr:from>
    <xdr:ext cx="76200" cy="361950"/>
    <xdr:sp macro="" textlink="">
      <xdr:nvSpPr>
        <xdr:cNvPr id="2788"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21</xdr:row>
      <xdr:rowOff>0</xdr:rowOff>
    </xdr:from>
    <xdr:ext cx="76200" cy="361950"/>
    <xdr:sp macro="" textlink="">
      <xdr:nvSpPr>
        <xdr:cNvPr id="2789"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790"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791"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792"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793"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794"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795"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796"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409575"/>
    <xdr:sp macro="" textlink="">
      <xdr:nvSpPr>
        <xdr:cNvPr id="2797" name="Text Box 1"/>
        <xdr:cNvSpPr txBox="1">
          <a:spLocks noChangeArrowheads="1"/>
        </xdr:cNvSpPr>
      </xdr:nvSpPr>
      <xdr:spPr bwMode="auto">
        <a:xfrm>
          <a:off x="4391025" y="17611725"/>
          <a:ext cx="76200" cy="409575"/>
        </a:xfrm>
        <a:prstGeom prst="rect">
          <a:avLst/>
        </a:prstGeom>
        <a:noFill/>
        <a:ln w="9525">
          <a:noFill/>
          <a:miter lim="800000"/>
          <a:headEnd/>
          <a:tailEnd/>
        </a:ln>
      </xdr:spPr>
    </xdr:sp>
    <xdr:clientData/>
  </xdr:oneCellAnchor>
  <xdr:oneCellAnchor>
    <xdr:from>
      <xdr:col>4</xdr:col>
      <xdr:colOff>0</xdr:colOff>
      <xdr:row>21</xdr:row>
      <xdr:rowOff>0</xdr:rowOff>
    </xdr:from>
    <xdr:ext cx="76200" cy="361950"/>
    <xdr:sp macro="" textlink="">
      <xdr:nvSpPr>
        <xdr:cNvPr id="2798"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21</xdr:row>
      <xdr:rowOff>0</xdr:rowOff>
    </xdr:from>
    <xdr:ext cx="76200" cy="361950"/>
    <xdr:sp macro="" textlink="">
      <xdr:nvSpPr>
        <xdr:cNvPr id="2799" name="Text Box 1"/>
        <xdr:cNvSpPr txBox="1">
          <a:spLocks noChangeArrowheads="1"/>
        </xdr:cNvSpPr>
      </xdr:nvSpPr>
      <xdr:spPr bwMode="auto">
        <a:xfrm>
          <a:off x="4391025" y="17611725"/>
          <a:ext cx="76200" cy="361950"/>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00"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01"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02"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03"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04"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05"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06" name="Text Box 1"/>
        <xdr:cNvSpPr txBox="1">
          <a:spLocks noChangeArrowheads="1"/>
        </xdr:cNvSpPr>
      </xdr:nvSpPr>
      <xdr:spPr bwMode="auto">
        <a:xfrm>
          <a:off x="4391025" y="1761172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0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0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0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1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11"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12"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13"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1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1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1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1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1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1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2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409575"/>
    <xdr:sp macro="" textlink="">
      <xdr:nvSpPr>
        <xdr:cNvPr id="2821" name="Text Box 1"/>
        <xdr:cNvSpPr txBox="1">
          <a:spLocks noChangeArrowheads="1"/>
        </xdr:cNvSpPr>
      </xdr:nvSpPr>
      <xdr:spPr bwMode="auto">
        <a:xfrm>
          <a:off x="4391025" y="17773650"/>
          <a:ext cx="76200" cy="409575"/>
        </a:xfrm>
        <a:prstGeom prst="rect">
          <a:avLst/>
        </a:prstGeom>
        <a:noFill/>
        <a:ln w="9525">
          <a:noFill/>
          <a:miter lim="800000"/>
          <a:headEnd/>
          <a:tailEnd/>
        </a:ln>
      </xdr:spPr>
    </xdr:sp>
    <xdr:clientData/>
  </xdr:oneCellAnchor>
  <xdr:oneCellAnchor>
    <xdr:from>
      <xdr:col>4</xdr:col>
      <xdr:colOff>0</xdr:colOff>
      <xdr:row>21</xdr:row>
      <xdr:rowOff>0</xdr:rowOff>
    </xdr:from>
    <xdr:ext cx="76200" cy="361950"/>
    <xdr:sp macro="" textlink="">
      <xdr:nvSpPr>
        <xdr:cNvPr id="2822"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21</xdr:row>
      <xdr:rowOff>0</xdr:rowOff>
    </xdr:from>
    <xdr:ext cx="76200" cy="361950"/>
    <xdr:sp macro="" textlink="">
      <xdr:nvSpPr>
        <xdr:cNvPr id="2823"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2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2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2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2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2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2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3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409575"/>
    <xdr:sp macro="" textlink="">
      <xdr:nvSpPr>
        <xdr:cNvPr id="2831" name="Text Box 1"/>
        <xdr:cNvSpPr txBox="1">
          <a:spLocks noChangeArrowheads="1"/>
        </xdr:cNvSpPr>
      </xdr:nvSpPr>
      <xdr:spPr bwMode="auto">
        <a:xfrm>
          <a:off x="4391025" y="17773650"/>
          <a:ext cx="76200" cy="409575"/>
        </a:xfrm>
        <a:prstGeom prst="rect">
          <a:avLst/>
        </a:prstGeom>
        <a:noFill/>
        <a:ln w="9525">
          <a:noFill/>
          <a:miter lim="800000"/>
          <a:headEnd/>
          <a:tailEnd/>
        </a:ln>
      </xdr:spPr>
    </xdr:sp>
    <xdr:clientData/>
  </xdr:oneCellAnchor>
  <xdr:oneCellAnchor>
    <xdr:from>
      <xdr:col>4</xdr:col>
      <xdr:colOff>0</xdr:colOff>
      <xdr:row>21</xdr:row>
      <xdr:rowOff>0</xdr:rowOff>
    </xdr:from>
    <xdr:ext cx="76200" cy="361950"/>
    <xdr:sp macro="" textlink="">
      <xdr:nvSpPr>
        <xdr:cNvPr id="2832"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21</xdr:row>
      <xdr:rowOff>0</xdr:rowOff>
    </xdr:from>
    <xdr:ext cx="76200" cy="361950"/>
    <xdr:sp macro="" textlink="">
      <xdr:nvSpPr>
        <xdr:cNvPr id="2833" name="Text Box 1"/>
        <xdr:cNvSpPr txBox="1">
          <a:spLocks noChangeArrowheads="1"/>
        </xdr:cNvSpPr>
      </xdr:nvSpPr>
      <xdr:spPr bwMode="auto">
        <a:xfrm>
          <a:off x="4391025" y="17773650"/>
          <a:ext cx="76200" cy="361950"/>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34"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35"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36"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37"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38"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39"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40" name="Text Box 1"/>
        <xdr:cNvSpPr txBox="1">
          <a:spLocks noChangeArrowheads="1"/>
        </xdr:cNvSpPr>
      </xdr:nvSpPr>
      <xdr:spPr bwMode="auto">
        <a:xfrm>
          <a:off x="4391025" y="17773650"/>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41"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42"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43"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44"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45"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46"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47"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48"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49"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50"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51"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52"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53"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4</xdr:col>
      <xdr:colOff>0</xdr:colOff>
      <xdr:row>21</xdr:row>
      <xdr:rowOff>0</xdr:rowOff>
    </xdr:from>
    <xdr:ext cx="76200" cy="200025"/>
    <xdr:sp macro="" textlink="">
      <xdr:nvSpPr>
        <xdr:cNvPr id="2854" name="Text Box 1"/>
        <xdr:cNvSpPr txBox="1">
          <a:spLocks noChangeArrowheads="1"/>
        </xdr:cNvSpPr>
      </xdr:nvSpPr>
      <xdr:spPr bwMode="auto">
        <a:xfrm>
          <a:off x="4391025" y="1793557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409575"/>
    <xdr:sp macro="" textlink="">
      <xdr:nvSpPr>
        <xdr:cNvPr id="2855" name="Text Box 1"/>
        <xdr:cNvSpPr txBox="1">
          <a:spLocks noChangeArrowheads="1"/>
        </xdr:cNvSpPr>
      </xdr:nvSpPr>
      <xdr:spPr bwMode="auto">
        <a:xfrm>
          <a:off x="5105400" y="17611725"/>
          <a:ext cx="76200" cy="409575"/>
        </a:xfrm>
        <a:prstGeom prst="rect">
          <a:avLst/>
        </a:prstGeom>
        <a:noFill/>
        <a:ln w="9525">
          <a:noFill/>
          <a:miter lim="800000"/>
          <a:headEnd/>
          <a:tailEnd/>
        </a:ln>
      </xdr:spPr>
    </xdr:sp>
    <xdr:clientData/>
  </xdr:oneCellAnchor>
  <xdr:oneCellAnchor>
    <xdr:from>
      <xdr:col>5</xdr:col>
      <xdr:colOff>0</xdr:colOff>
      <xdr:row>21</xdr:row>
      <xdr:rowOff>0</xdr:rowOff>
    </xdr:from>
    <xdr:ext cx="76200" cy="361950"/>
    <xdr:sp macro="" textlink="">
      <xdr:nvSpPr>
        <xdr:cNvPr id="2856"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21</xdr:row>
      <xdr:rowOff>0</xdr:rowOff>
    </xdr:from>
    <xdr:ext cx="76200" cy="361950"/>
    <xdr:sp macro="" textlink="">
      <xdr:nvSpPr>
        <xdr:cNvPr id="2857"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58"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59"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60"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61"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62"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63"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64"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409575"/>
    <xdr:sp macro="" textlink="">
      <xdr:nvSpPr>
        <xdr:cNvPr id="2865" name="Text Box 1"/>
        <xdr:cNvSpPr txBox="1">
          <a:spLocks noChangeArrowheads="1"/>
        </xdr:cNvSpPr>
      </xdr:nvSpPr>
      <xdr:spPr bwMode="auto">
        <a:xfrm>
          <a:off x="5105400" y="17611725"/>
          <a:ext cx="76200" cy="409575"/>
        </a:xfrm>
        <a:prstGeom prst="rect">
          <a:avLst/>
        </a:prstGeom>
        <a:noFill/>
        <a:ln w="9525">
          <a:noFill/>
          <a:miter lim="800000"/>
          <a:headEnd/>
          <a:tailEnd/>
        </a:ln>
      </xdr:spPr>
    </xdr:sp>
    <xdr:clientData/>
  </xdr:oneCellAnchor>
  <xdr:oneCellAnchor>
    <xdr:from>
      <xdr:col>5</xdr:col>
      <xdr:colOff>0</xdr:colOff>
      <xdr:row>21</xdr:row>
      <xdr:rowOff>0</xdr:rowOff>
    </xdr:from>
    <xdr:ext cx="76200" cy="361950"/>
    <xdr:sp macro="" textlink="">
      <xdr:nvSpPr>
        <xdr:cNvPr id="2866"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21</xdr:row>
      <xdr:rowOff>0</xdr:rowOff>
    </xdr:from>
    <xdr:ext cx="76200" cy="361950"/>
    <xdr:sp macro="" textlink="">
      <xdr:nvSpPr>
        <xdr:cNvPr id="2867" name="Text Box 1"/>
        <xdr:cNvSpPr txBox="1">
          <a:spLocks noChangeArrowheads="1"/>
        </xdr:cNvSpPr>
      </xdr:nvSpPr>
      <xdr:spPr bwMode="auto">
        <a:xfrm>
          <a:off x="5105400" y="17611725"/>
          <a:ext cx="76200" cy="361950"/>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68"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69"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70"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71"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72"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73"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74" name="Text Box 1"/>
        <xdr:cNvSpPr txBox="1">
          <a:spLocks noChangeArrowheads="1"/>
        </xdr:cNvSpPr>
      </xdr:nvSpPr>
      <xdr:spPr bwMode="auto">
        <a:xfrm>
          <a:off x="5105400" y="1761172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7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7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7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7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79"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80"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81"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8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8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8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8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8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8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8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409575"/>
    <xdr:sp macro="" textlink="">
      <xdr:nvSpPr>
        <xdr:cNvPr id="2889" name="Text Box 1"/>
        <xdr:cNvSpPr txBox="1">
          <a:spLocks noChangeArrowheads="1"/>
        </xdr:cNvSpPr>
      </xdr:nvSpPr>
      <xdr:spPr bwMode="auto">
        <a:xfrm>
          <a:off x="5105400" y="17773650"/>
          <a:ext cx="76200" cy="409575"/>
        </a:xfrm>
        <a:prstGeom prst="rect">
          <a:avLst/>
        </a:prstGeom>
        <a:noFill/>
        <a:ln w="9525">
          <a:noFill/>
          <a:miter lim="800000"/>
          <a:headEnd/>
          <a:tailEnd/>
        </a:ln>
      </xdr:spPr>
    </xdr:sp>
    <xdr:clientData/>
  </xdr:oneCellAnchor>
  <xdr:oneCellAnchor>
    <xdr:from>
      <xdr:col>5</xdr:col>
      <xdr:colOff>0</xdr:colOff>
      <xdr:row>21</xdr:row>
      <xdr:rowOff>0</xdr:rowOff>
    </xdr:from>
    <xdr:ext cx="76200" cy="361950"/>
    <xdr:sp macro="" textlink="">
      <xdr:nvSpPr>
        <xdr:cNvPr id="2890"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21</xdr:row>
      <xdr:rowOff>0</xdr:rowOff>
    </xdr:from>
    <xdr:ext cx="76200" cy="361950"/>
    <xdr:sp macro="" textlink="">
      <xdr:nvSpPr>
        <xdr:cNvPr id="2891"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9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9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9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9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9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9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89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409575"/>
    <xdr:sp macro="" textlink="">
      <xdr:nvSpPr>
        <xdr:cNvPr id="2899" name="Text Box 1"/>
        <xdr:cNvSpPr txBox="1">
          <a:spLocks noChangeArrowheads="1"/>
        </xdr:cNvSpPr>
      </xdr:nvSpPr>
      <xdr:spPr bwMode="auto">
        <a:xfrm>
          <a:off x="5105400" y="17773650"/>
          <a:ext cx="76200" cy="409575"/>
        </a:xfrm>
        <a:prstGeom prst="rect">
          <a:avLst/>
        </a:prstGeom>
        <a:noFill/>
        <a:ln w="9525">
          <a:noFill/>
          <a:miter lim="800000"/>
          <a:headEnd/>
          <a:tailEnd/>
        </a:ln>
      </xdr:spPr>
    </xdr:sp>
    <xdr:clientData/>
  </xdr:oneCellAnchor>
  <xdr:oneCellAnchor>
    <xdr:from>
      <xdr:col>5</xdr:col>
      <xdr:colOff>0</xdr:colOff>
      <xdr:row>21</xdr:row>
      <xdr:rowOff>0</xdr:rowOff>
    </xdr:from>
    <xdr:ext cx="76200" cy="361950"/>
    <xdr:sp macro="" textlink="">
      <xdr:nvSpPr>
        <xdr:cNvPr id="2900"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21</xdr:row>
      <xdr:rowOff>0</xdr:rowOff>
    </xdr:from>
    <xdr:ext cx="76200" cy="361950"/>
    <xdr:sp macro="" textlink="">
      <xdr:nvSpPr>
        <xdr:cNvPr id="2901" name="Text Box 1"/>
        <xdr:cNvSpPr txBox="1">
          <a:spLocks noChangeArrowheads="1"/>
        </xdr:cNvSpPr>
      </xdr:nvSpPr>
      <xdr:spPr bwMode="auto">
        <a:xfrm>
          <a:off x="5105400" y="17773650"/>
          <a:ext cx="76200" cy="361950"/>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902"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903"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904"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905"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906"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907"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908" name="Text Box 1"/>
        <xdr:cNvSpPr txBox="1">
          <a:spLocks noChangeArrowheads="1"/>
        </xdr:cNvSpPr>
      </xdr:nvSpPr>
      <xdr:spPr bwMode="auto">
        <a:xfrm>
          <a:off x="5105400" y="17773650"/>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909"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910"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911"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912"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913"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914"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915"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916"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917"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918"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919"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920"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921"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5</xdr:col>
      <xdr:colOff>0</xdr:colOff>
      <xdr:row>21</xdr:row>
      <xdr:rowOff>0</xdr:rowOff>
    </xdr:from>
    <xdr:ext cx="76200" cy="200025"/>
    <xdr:sp macro="" textlink="">
      <xdr:nvSpPr>
        <xdr:cNvPr id="2922" name="Text Box 1"/>
        <xdr:cNvSpPr txBox="1">
          <a:spLocks noChangeArrowheads="1"/>
        </xdr:cNvSpPr>
      </xdr:nvSpPr>
      <xdr:spPr bwMode="auto">
        <a:xfrm>
          <a:off x="5105400" y="1793557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409575"/>
    <xdr:sp macro="" textlink="">
      <xdr:nvSpPr>
        <xdr:cNvPr id="2923" name="Text Box 1"/>
        <xdr:cNvSpPr txBox="1">
          <a:spLocks noChangeArrowheads="1"/>
        </xdr:cNvSpPr>
      </xdr:nvSpPr>
      <xdr:spPr bwMode="auto">
        <a:xfrm>
          <a:off x="5819775" y="17611725"/>
          <a:ext cx="76200" cy="409575"/>
        </a:xfrm>
        <a:prstGeom prst="rect">
          <a:avLst/>
        </a:prstGeom>
        <a:noFill/>
        <a:ln w="9525">
          <a:noFill/>
          <a:miter lim="800000"/>
          <a:headEnd/>
          <a:tailEnd/>
        </a:ln>
      </xdr:spPr>
    </xdr:sp>
    <xdr:clientData/>
  </xdr:oneCellAnchor>
  <xdr:oneCellAnchor>
    <xdr:from>
      <xdr:col>6</xdr:col>
      <xdr:colOff>0</xdr:colOff>
      <xdr:row>21</xdr:row>
      <xdr:rowOff>0</xdr:rowOff>
    </xdr:from>
    <xdr:ext cx="76200" cy="361950"/>
    <xdr:sp macro="" textlink="">
      <xdr:nvSpPr>
        <xdr:cNvPr id="2924"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21</xdr:row>
      <xdr:rowOff>0</xdr:rowOff>
    </xdr:from>
    <xdr:ext cx="76200" cy="361950"/>
    <xdr:sp macro="" textlink="">
      <xdr:nvSpPr>
        <xdr:cNvPr id="2925"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26"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27"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28"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29"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30"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31"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32"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409575"/>
    <xdr:sp macro="" textlink="">
      <xdr:nvSpPr>
        <xdr:cNvPr id="2933" name="Text Box 1"/>
        <xdr:cNvSpPr txBox="1">
          <a:spLocks noChangeArrowheads="1"/>
        </xdr:cNvSpPr>
      </xdr:nvSpPr>
      <xdr:spPr bwMode="auto">
        <a:xfrm>
          <a:off x="5819775" y="17611725"/>
          <a:ext cx="76200" cy="409575"/>
        </a:xfrm>
        <a:prstGeom prst="rect">
          <a:avLst/>
        </a:prstGeom>
        <a:noFill/>
        <a:ln w="9525">
          <a:noFill/>
          <a:miter lim="800000"/>
          <a:headEnd/>
          <a:tailEnd/>
        </a:ln>
      </xdr:spPr>
    </xdr:sp>
    <xdr:clientData/>
  </xdr:oneCellAnchor>
  <xdr:oneCellAnchor>
    <xdr:from>
      <xdr:col>6</xdr:col>
      <xdr:colOff>0</xdr:colOff>
      <xdr:row>21</xdr:row>
      <xdr:rowOff>0</xdr:rowOff>
    </xdr:from>
    <xdr:ext cx="76200" cy="361950"/>
    <xdr:sp macro="" textlink="">
      <xdr:nvSpPr>
        <xdr:cNvPr id="2934"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21</xdr:row>
      <xdr:rowOff>0</xdr:rowOff>
    </xdr:from>
    <xdr:ext cx="76200" cy="361950"/>
    <xdr:sp macro="" textlink="">
      <xdr:nvSpPr>
        <xdr:cNvPr id="2935" name="Text Box 1"/>
        <xdr:cNvSpPr txBox="1">
          <a:spLocks noChangeArrowheads="1"/>
        </xdr:cNvSpPr>
      </xdr:nvSpPr>
      <xdr:spPr bwMode="auto">
        <a:xfrm>
          <a:off x="5819775" y="17611725"/>
          <a:ext cx="76200" cy="361950"/>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36"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37"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38"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39"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40"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41"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42" name="Text Box 1"/>
        <xdr:cNvSpPr txBox="1">
          <a:spLocks noChangeArrowheads="1"/>
        </xdr:cNvSpPr>
      </xdr:nvSpPr>
      <xdr:spPr bwMode="auto">
        <a:xfrm>
          <a:off x="5819775" y="1761172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4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4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4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4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47"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48"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49"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5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5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5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5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5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5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5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409575"/>
    <xdr:sp macro="" textlink="">
      <xdr:nvSpPr>
        <xdr:cNvPr id="2957" name="Text Box 1"/>
        <xdr:cNvSpPr txBox="1">
          <a:spLocks noChangeArrowheads="1"/>
        </xdr:cNvSpPr>
      </xdr:nvSpPr>
      <xdr:spPr bwMode="auto">
        <a:xfrm>
          <a:off x="5819775" y="17773650"/>
          <a:ext cx="76200" cy="409575"/>
        </a:xfrm>
        <a:prstGeom prst="rect">
          <a:avLst/>
        </a:prstGeom>
        <a:noFill/>
        <a:ln w="9525">
          <a:noFill/>
          <a:miter lim="800000"/>
          <a:headEnd/>
          <a:tailEnd/>
        </a:ln>
      </xdr:spPr>
    </xdr:sp>
    <xdr:clientData/>
  </xdr:oneCellAnchor>
  <xdr:oneCellAnchor>
    <xdr:from>
      <xdr:col>6</xdr:col>
      <xdr:colOff>0</xdr:colOff>
      <xdr:row>21</xdr:row>
      <xdr:rowOff>0</xdr:rowOff>
    </xdr:from>
    <xdr:ext cx="76200" cy="361950"/>
    <xdr:sp macro="" textlink="">
      <xdr:nvSpPr>
        <xdr:cNvPr id="2958"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21</xdr:row>
      <xdr:rowOff>0</xdr:rowOff>
    </xdr:from>
    <xdr:ext cx="76200" cy="361950"/>
    <xdr:sp macro="" textlink="">
      <xdr:nvSpPr>
        <xdr:cNvPr id="2959"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6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6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6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6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6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6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6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409575"/>
    <xdr:sp macro="" textlink="">
      <xdr:nvSpPr>
        <xdr:cNvPr id="2967" name="Text Box 1"/>
        <xdr:cNvSpPr txBox="1">
          <a:spLocks noChangeArrowheads="1"/>
        </xdr:cNvSpPr>
      </xdr:nvSpPr>
      <xdr:spPr bwMode="auto">
        <a:xfrm>
          <a:off x="5819775" y="17773650"/>
          <a:ext cx="76200" cy="409575"/>
        </a:xfrm>
        <a:prstGeom prst="rect">
          <a:avLst/>
        </a:prstGeom>
        <a:noFill/>
        <a:ln w="9525">
          <a:noFill/>
          <a:miter lim="800000"/>
          <a:headEnd/>
          <a:tailEnd/>
        </a:ln>
      </xdr:spPr>
    </xdr:sp>
    <xdr:clientData/>
  </xdr:oneCellAnchor>
  <xdr:oneCellAnchor>
    <xdr:from>
      <xdr:col>6</xdr:col>
      <xdr:colOff>0</xdr:colOff>
      <xdr:row>21</xdr:row>
      <xdr:rowOff>0</xdr:rowOff>
    </xdr:from>
    <xdr:ext cx="76200" cy="361950"/>
    <xdr:sp macro="" textlink="">
      <xdr:nvSpPr>
        <xdr:cNvPr id="2968"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21</xdr:row>
      <xdr:rowOff>0</xdr:rowOff>
    </xdr:from>
    <xdr:ext cx="76200" cy="361950"/>
    <xdr:sp macro="" textlink="">
      <xdr:nvSpPr>
        <xdr:cNvPr id="2969" name="Text Box 1"/>
        <xdr:cNvSpPr txBox="1">
          <a:spLocks noChangeArrowheads="1"/>
        </xdr:cNvSpPr>
      </xdr:nvSpPr>
      <xdr:spPr bwMode="auto">
        <a:xfrm>
          <a:off x="5819775" y="17773650"/>
          <a:ext cx="76200" cy="361950"/>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70"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71"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72"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73"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74"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75"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76" name="Text Box 1"/>
        <xdr:cNvSpPr txBox="1">
          <a:spLocks noChangeArrowheads="1"/>
        </xdr:cNvSpPr>
      </xdr:nvSpPr>
      <xdr:spPr bwMode="auto">
        <a:xfrm>
          <a:off x="5819775" y="17773650"/>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77"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78"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79"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80"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81"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82"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83"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84"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85"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86"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87"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88"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89"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oneCellAnchor>
    <xdr:from>
      <xdr:col>6</xdr:col>
      <xdr:colOff>0</xdr:colOff>
      <xdr:row>21</xdr:row>
      <xdr:rowOff>0</xdr:rowOff>
    </xdr:from>
    <xdr:ext cx="76200" cy="200025"/>
    <xdr:sp macro="" textlink="">
      <xdr:nvSpPr>
        <xdr:cNvPr id="2990" name="Text Box 1"/>
        <xdr:cNvSpPr txBox="1">
          <a:spLocks noChangeArrowheads="1"/>
        </xdr:cNvSpPr>
      </xdr:nvSpPr>
      <xdr:spPr bwMode="auto">
        <a:xfrm>
          <a:off x="5819775" y="17935575"/>
          <a:ext cx="76200" cy="20002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171450</xdr:colOff>
      <xdr:row>53</xdr:row>
      <xdr:rowOff>57150</xdr:rowOff>
    </xdr:from>
    <xdr:to>
      <xdr:col>5</xdr:col>
      <xdr:colOff>635550</xdr:colOff>
      <xdr:row>70</xdr:row>
      <xdr:rowOff>4425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180974</xdr:colOff>
      <xdr:row>72</xdr:row>
      <xdr:rowOff>95249</xdr:rowOff>
    </xdr:from>
    <xdr:to>
      <xdr:col>5</xdr:col>
      <xdr:colOff>645074</xdr:colOff>
      <xdr:row>89</xdr:row>
      <xdr:rowOff>42524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133350</xdr:colOff>
      <xdr:row>92</xdr:row>
      <xdr:rowOff>19050</xdr:rowOff>
    </xdr:from>
    <xdr:to>
      <xdr:col>5</xdr:col>
      <xdr:colOff>597450</xdr:colOff>
      <xdr:row>108</xdr:row>
      <xdr:rowOff>128250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228600</xdr:colOff>
      <xdr:row>109</xdr:row>
      <xdr:rowOff>147638</xdr:rowOff>
    </xdr:from>
    <xdr:to>
      <xdr:col>5</xdr:col>
      <xdr:colOff>692700</xdr:colOff>
      <xdr:row>110</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219075</xdr:colOff>
      <xdr:row>112</xdr:row>
      <xdr:rowOff>114300</xdr:rowOff>
    </xdr:from>
    <xdr:to>
      <xdr:col>5</xdr:col>
      <xdr:colOff>683175</xdr:colOff>
      <xdr:row>129</xdr:row>
      <xdr:rowOff>61575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228600</xdr:colOff>
      <xdr:row>130</xdr:row>
      <xdr:rowOff>147638</xdr:rowOff>
    </xdr:from>
    <xdr:to>
      <xdr:col>5</xdr:col>
      <xdr:colOff>692700</xdr:colOff>
      <xdr:row>147</xdr:row>
      <xdr:rowOff>94913</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219075</xdr:colOff>
      <xdr:row>149</xdr:row>
      <xdr:rowOff>42863</xdr:rowOff>
    </xdr:from>
    <xdr:to>
      <xdr:col>5</xdr:col>
      <xdr:colOff>683175</xdr:colOff>
      <xdr:row>165</xdr:row>
      <xdr:rowOff>152063</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219075</xdr:colOff>
      <xdr:row>170</xdr:row>
      <xdr:rowOff>0</xdr:rowOff>
    </xdr:from>
    <xdr:to>
      <xdr:col>5</xdr:col>
      <xdr:colOff>683175</xdr:colOff>
      <xdr:row>186</xdr:row>
      <xdr:rowOff>109200</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53</xdr:row>
      <xdr:rowOff>57150</xdr:rowOff>
    </xdr:from>
    <xdr:to>
      <xdr:col>5</xdr:col>
      <xdr:colOff>635550</xdr:colOff>
      <xdr:row>70</xdr:row>
      <xdr:rowOff>4425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180974</xdr:colOff>
      <xdr:row>71</xdr:row>
      <xdr:rowOff>95249</xdr:rowOff>
    </xdr:from>
    <xdr:to>
      <xdr:col>5</xdr:col>
      <xdr:colOff>645074</xdr:colOff>
      <xdr:row>88</xdr:row>
      <xdr:rowOff>42524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133350</xdr:colOff>
      <xdr:row>91</xdr:row>
      <xdr:rowOff>19050</xdr:rowOff>
    </xdr:from>
    <xdr:to>
      <xdr:col>5</xdr:col>
      <xdr:colOff>597450</xdr:colOff>
      <xdr:row>107</xdr:row>
      <xdr:rowOff>128250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219075</xdr:colOff>
      <xdr:row>110</xdr:row>
      <xdr:rowOff>114300</xdr:rowOff>
    </xdr:from>
    <xdr:to>
      <xdr:col>5</xdr:col>
      <xdr:colOff>683175</xdr:colOff>
      <xdr:row>127</xdr:row>
      <xdr:rowOff>61575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228600</xdr:colOff>
      <xdr:row>128</xdr:row>
      <xdr:rowOff>147638</xdr:rowOff>
    </xdr:from>
    <xdr:to>
      <xdr:col>5</xdr:col>
      <xdr:colOff>692700</xdr:colOff>
      <xdr:row>145</xdr:row>
      <xdr:rowOff>94913</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219075</xdr:colOff>
      <xdr:row>147</xdr:row>
      <xdr:rowOff>42863</xdr:rowOff>
    </xdr:from>
    <xdr:to>
      <xdr:col>5</xdr:col>
      <xdr:colOff>683175</xdr:colOff>
      <xdr:row>163</xdr:row>
      <xdr:rowOff>152063</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219075</xdr:colOff>
      <xdr:row>168</xdr:row>
      <xdr:rowOff>0</xdr:rowOff>
    </xdr:from>
    <xdr:to>
      <xdr:col>5</xdr:col>
      <xdr:colOff>683175</xdr:colOff>
      <xdr:row>184</xdr:row>
      <xdr:rowOff>109200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171450</xdr:colOff>
      <xdr:row>66</xdr:row>
      <xdr:rowOff>57150</xdr:rowOff>
    </xdr:from>
    <xdr:to>
      <xdr:col>5</xdr:col>
      <xdr:colOff>676275</xdr:colOff>
      <xdr:row>81</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200024</xdr:colOff>
      <xdr:row>83</xdr:row>
      <xdr:rowOff>19050</xdr:rowOff>
    </xdr:from>
    <xdr:to>
      <xdr:col>5</xdr:col>
      <xdr:colOff>657224</xdr:colOff>
      <xdr:row>98</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200024</xdr:colOff>
      <xdr:row>100</xdr:row>
      <xdr:rowOff>69850</xdr:rowOff>
    </xdr:from>
    <xdr:to>
      <xdr:col>5</xdr:col>
      <xdr:colOff>561974</xdr:colOff>
      <xdr:row>115</xdr:row>
      <xdr:rowOff>133350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447675</xdr:colOff>
      <xdr:row>84</xdr:row>
      <xdr:rowOff>95250</xdr:rowOff>
    </xdr:from>
    <xdr:to>
      <xdr:col>19</xdr:col>
      <xdr:colOff>330750</xdr:colOff>
      <xdr:row>101</xdr:row>
      <xdr:rowOff>85725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542925</xdr:colOff>
      <xdr:row>45</xdr:row>
      <xdr:rowOff>109537</xdr:rowOff>
    </xdr:from>
    <xdr:to>
      <xdr:col>19</xdr:col>
      <xdr:colOff>426000</xdr:colOff>
      <xdr:row>62</xdr:row>
      <xdr:rowOff>100012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400050</xdr:colOff>
      <xdr:row>64</xdr:row>
      <xdr:rowOff>142875</xdr:rowOff>
    </xdr:from>
    <xdr:to>
      <xdr:col>19</xdr:col>
      <xdr:colOff>283125</xdr:colOff>
      <xdr:row>81</xdr:row>
      <xdr:rowOff>133350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504825</xdr:colOff>
      <xdr:row>105</xdr:row>
      <xdr:rowOff>133350</xdr:rowOff>
    </xdr:from>
    <xdr:to>
      <xdr:col>19</xdr:col>
      <xdr:colOff>387900</xdr:colOff>
      <xdr:row>122</xdr:row>
      <xdr:rowOff>123825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495300</xdr:colOff>
      <xdr:row>124</xdr:row>
      <xdr:rowOff>138113</xdr:rowOff>
    </xdr:from>
    <xdr:to>
      <xdr:col>19</xdr:col>
      <xdr:colOff>378375</xdr:colOff>
      <xdr:row>141</xdr:row>
      <xdr:rowOff>128588</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495300</xdr:colOff>
      <xdr:row>143</xdr:row>
      <xdr:rowOff>138113</xdr:rowOff>
    </xdr:from>
    <xdr:to>
      <xdr:col>19</xdr:col>
      <xdr:colOff>378375</xdr:colOff>
      <xdr:row>160</xdr:row>
      <xdr:rowOff>128588</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581025</xdr:colOff>
      <xdr:row>164</xdr:row>
      <xdr:rowOff>85725</xdr:rowOff>
    </xdr:from>
    <xdr:to>
      <xdr:col>19</xdr:col>
      <xdr:colOff>464100</xdr:colOff>
      <xdr:row>181</xdr:row>
      <xdr:rowOff>76200</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10</xdr:row>
      <xdr:rowOff>76200</xdr:rowOff>
    </xdr:from>
    <xdr:to>
      <xdr:col>7</xdr:col>
      <xdr:colOff>76200</xdr:colOff>
      <xdr:row>10</xdr:row>
      <xdr:rowOff>276225</xdr:rowOff>
    </xdr:to>
    <xdr:sp macro="" textlink="">
      <xdr:nvSpPr>
        <xdr:cNvPr id="5325" name="Text Box 1"/>
        <xdr:cNvSpPr txBox="1">
          <a:spLocks noChangeArrowheads="1"/>
        </xdr:cNvSpPr>
      </xdr:nvSpPr>
      <xdr:spPr bwMode="auto">
        <a:xfrm>
          <a:off x="5000625" y="1323975"/>
          <a:ext cx="76200" cy="200025"/>
        </a:xfrm>
        <a:prstGeom prst="rect">
          <a:avLst/>
        </a:prstGeom>
        <a:noFill/>
        <a:ln w="9525">
          <a:noFill/>
          <a:miter lim="800000"/>
          <a:headEnd/>
          <a:tailEnd/>
        </a:ln>
      </xdr:spPr>
    </xdr:sp>
    <xdr:clientData/>
  </xdr:twoCellAnchor>
  <xdr:twoCellAnchor editAs="oneCell">
    <xdr:from>
      <xdr:col>7</xdr:col>
      <xdr:colOff>0</xdr:colOff>
      <xdr:row>11</xdr:row>
      <xdr:rowOff>76200</xdr:rowOff>
    </xdr:from>
    <xdr:to>
      <xdr:col>7</xdr:col>
      <xdr:colOff>76200</xdr:colOff>
      <xdr:row>11</xdr:row>
      <xdr:rowOff>276225</xdr:rowOff>
    </xdr:to>
    <xdr:sp macro="" textlink="">
      <xdr:nvSpPr>
        <xdr:cNvPr id="5326" name="Text Box 1"/>
        <xdr:cNvSpPr txBox="1">
          <a:spLocks noChangeArrowheads="1"/>
        </xdr:cNvSpPr>
      </xdr:nvSpPr>
      <xdr:spPr bwMode="auto">
        <a:xfrm>
          <a:off x="5000625" y="1952625"/>
          <a:ext cx="76200" cy="200025"/>
        </a:xfrm>
        <a:prstGeom prst="rect">
          <a:avLst/>
        </a:prstGeom>
        <a:noFill/>
        <a:ln w="9525">
          <a:noFill/>
          <a:miter lim="800000"/>
          <a:headEnd/>
          <a:tailEnd/>
        </a:ln>
      </xdr:spPr>
    </xdr:sp>
    <xdr:clientData/>
  </xdr:twoCellAnchor>
  <xdr:twoCellAnchor editAs="oneCell">
    <xdr:from>
      <xdr:col>7</xdr:col>
      <xdr:colOff>0</xdr:colOff>
      <xdr:row>12</xdr:row>
      <xdr:rowOff>76200</xdr:rowOff>
    </xdr:from>
    <xdr:to>
      <xdr:col>7</xdr:col>
      <xdr:colOff>76200</xdr:colOff>
      <xdr:row>12</xdr:row>
      <xdr:rowOff>276225</xdr:rowOff>
    </xdr:to>
    <xdr:sp macro="" textlink="">
      <xdr:nvSpPr>
        <xdr:cNvPr id="5327" name="Text Box 1"/>
        <xdr:cNvSpPr txBox="1">
          <a:spLocks noChangeArrowheads="1"/>
        </xdr:cNvSpPr>
      </xdr:nvSpPr>
      <xdr:spPr bwMode="auto">
        <a:xfrm>
          <a:off x="5000625" y="258127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28"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29"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0"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1"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2"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3"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4"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5"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6"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7"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8"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9"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0"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1"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2"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3"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4"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5"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6"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7"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8"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9"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0"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1"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2"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3"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4"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5"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6"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7"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76200</xdr:rowOff>
    </xdr:from>
    <xdr:to>
      <xdr:col>7</xdr:col>
      <xdr:colOff>76200</xdr:colOff>
      <xdr:row>13</xdr:row>
      <xdr:rowOff>276225</xdr:rowOff>
    </xdr:to>
    <xdr:sp macro="" textlink="">
      <xdr:nvSpPr>
        <xdr:cNvPr id="5358" name="Text Box 1"/>
        <xdr:cNvSpPr txBox="1">
          <a:spLocks noChangeArrowheads="1"/>
        </xdr:cNvSpPr>
      </xdr:nvSpPr>
      <xdr:spPr bwMode="auto">
        <a:xfrm>
          <a:off x="5000625" y="3209925"/>
          <a:ext cx="76200" cy="200025"/>
        </a:xfrm>
        <a:prstGeom prst="rect">
          <a:avLst/>
        </a:prstGeom>
        <a:noFill/>
        <a:ln w="9525">
          <a:noFill/>
          <a:miter lim="800000"/>
          <a:headEnd/>
          <a:tailEnd/>
        </a:ln>
      </xdr:spPr>
    </xdr:sp>
    <xdr:clientData/>
  </xdr:twoCellAnchor>
</xdr:wsDr>
</file>

<file path=xl/tables/table1.xml><?xml version="1.0" encoding="utf-8"?>
<table xmlns="http://schemas.openxmlformats.org/spreadsheetml/2006/main" id="1" name="Table1" displayName="Table1" ref="B4:B16" totalsRowShown="0">
  <autoFilter ref="B4:B16"/>
  <tableColumns count="1">
    <tableColumn id="1" name="Audit Perio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2:A23"/>
  <sheetViews>
    <sheetView topLeftCell="A2" workbookViewId="0">
      <selection activeCell="E24" sqref="E24"/>
    </sheetView>
  </sheetViews>
  <sheetFormatPr defaultRowHeight="12.75"/>
  <sheetData>
    <row r="2" spans="1:1">
      <c r="A2" s="33" t="s">
        <v>14</v>
      </c>
    </row>
    <row r="3" spans="1:1">
      <c r="A3" s="33" t="s">
        <v>15</v>
      </c>
    </row>
    <row r="4" spans="1:1">
      <c r="A4" s="33" t="s">
        <v>16</v>
      </c>
    </row>
    <row r="5" spans="1:1">
      <c r="A5" s="33" t="s">
        <v>17</v>
      </c>
    </row>
    <row r="6" spans="1:1">
      <c r="A6" s="33" t="s">
        <v>18</v>
      </c>
    </row>
    <row r="7" spans="1:1">
      <c r="A7" s="33" t="s">
        <v>19</v>
      </c>
    </row>
    <row r="9" spans="1:1">
      <c r="A9" s="33" t="s">
        <v>24</v>
      </c>
    </row>
    <row r="11" spans="1:1">
      <c r="A11" s="33" t="s">
        <v>20</v>
      </c>
    </row>
    <row r="13" spans="1:1">
      <c r="A13" s="33" t="s">
        <v>21</v>
      </c>
    </row>
    <row r="16" spans="1:1">
      <c r="A16" s="33" t="s">
        <v>22</v>
      </c>
    </row>
    <row r="18" spans="1:1">
      <c r="A18" s="33" t="s">
        <v>23</v>
      </c>
    </row>
    <row r="21" spans="1:1">
      <c r="A21" s="33" t="s">
        <v>25</v>
      </c>
    </row>
    <row r="22" spans="1:1">
      <c r="A22" s="33" t="s">
        <v>26</v>
      </c>
    </row>
    <row r="23" spans="1:1">
      <c r="A23" s="33" t="s">
        <v>27</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B4:B16"/>
  <sheetViews>
    <sheetView workbookViewId="0">
      <selection activeCell="B5" sqref="B5"/>
    </sheetView>
  </sheetViews>
  <sheetFormatPr defaultRowHeight="12.75"/>
  <cols>
    <col min="2" max="2" width="14.42578125" customWidth="1"/>
  </cols>
  <sheetData>
    <row r="4" spans="2:2">
      <c r="B4" t="s">
        <v>56</v>
      </c>
    </row>
    <row r="5" spans="2:2">
      <c r="B5" t="s">
        <v>57</v>
      </c>
    </row>
    <row r="6" spans="2:2">
      <c r="B6" t="s">
        <v>58</v>
      </c>
    </row>
    <row r="7" spans="2:2">
      <c r="B7" t="s">
        <v>59</v>
      </c>
    </row>
    <row r="8" spans="2:2">
      <c r="B8" t="s">
        <v>60</v>
      </c>
    </row>
    <row r="9" spans="2:2">
      <c r="B9" t="s">
        <v>61</v>
      </c>
    </row>
    <row r="10" spans="2:2">
      <c r="B10" t="s">
        <v>62</v>
      </c>
    </row>
    <row r="11" spans="2:2">
      <c r="B11" t="s">
        <v>63</v>
      </c>
    </row>
    <row r="12" spans="2:2">
      <c r="B12" t="s">
        <v>64</v>
      </c>
    </row>
    <row r="13" spans="2:2">
      <c r="B13" t="s">
        <v>65</v>
      </c>
    </row>
    <row r="14" spans="2:2">
      <c r="B14" t="s">
        <v>66</v>
      </c>
    </row>
    <row r="15" spans="2:2">
      <c r="B15" t="s">
        <v>67</v>
      </c>
    </row>
    <row r="16" spans="2:2">
      <c r="B16" t="s">
        <v>68</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dimension ref="A1:IW42"/>
  <sheetViews>
    <sheetView tabSelected="1" topLeftCell="A25" zoomScaleNormal="100" workbookViewId="0">
      <selection activeCell="G14" sqref="G14"/>
    </sheetView>
  </sheetViews>
  <sheetFormatPr defaultRowHeight="12.75"/>
  <cols>
    <col min="1" max="1" width="3.7109375" customWidth="1"/>
    <col min="2" max="2" width="40.7109375" style="87" customWidth="1"/>
    <col min="3" max="12" width="10.7109375" customWidth="1"/>
    <col min="13" max="13" width="10.7109375" style="3" customWidth="1"/>
    <col min="14" max="256" width="10.7109375" customWidth="1"/>
    <col min="257" max="16384" width="9.140625" style="39"/>
  </cols>
  <sheetData>
    <row r="1" spans="1:257" s="37" customFormat="1" ht="14.25" customHeight="1">
      <c r="A1" s="32"/>
      <c r="B1" s="120" t="s">
        <v>86</v>
      </c>
      <c r="C1" s="120"/>
      <c r="D1" s="120"/>
      <c r="E1" s="120"/>
      <c r="F1" s="120"/>
      <c r="G1" s="120"/>
      <c r="H1" s="121"/>
      <c r="I1" s="121"/>
      <c r="J1" s="121"/>
      <c r="K1" s="121"/>
      <c r="L1" s="121"/>
      <c r="M1" s="2"/>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7" s="37" customFormat="1" ht="15" customHeight="1">
      <c r="A2" s="7"/>
      <c r="B2" s="83" t="s">
        <v>29</v>
      </c>
      <c r="C2" s="122" t="s">
        <v>53</v>
      </c>
      <c r="D2" s="123"/>
      <c r="E2" s="123"/>
      <c r="F2" s="124"/>
      <c r="G2" s="124"/>
      <c r="H2" s="124"/>
      <c r="I2" s="124"/>
      <c r="J2" s="124"/>
      <c r="K2" s="124"/>
      <c r="L2" s="125"/>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7" s="37" customFormat="1" ht="15" customHeight="1">
      <c r="A3" s="7"/>
      <c r="B3" s="83" t="s">
        <v>28</v>
      </c>
      <c r="C3" s="122" t="s">
        <v>54</v>
      </c>
      <c r="D3" s="123"/>
      <c r="E3" s="123"/>
      <c r="F3" s="124"/>
      <c r="G3" s="124"/>
      <c r="H3" s="124"/>
      <c r="I3" s="124"/>
      <c r="J3" s="124"/>
      <c r="K3" s="124"/>
      <c r="L3" s="125"/>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7" s="37" customFormat="1" ht="15" customHeight="1">
      <c r="A4" s="7"/>
      <c r="B4" s="84" t="s">
        <v>5</v>
      </c>
      <c r="C4" s="126" t="s">
        <v>55</v>
      </c>
      <c r="D4" s="126"/>
      <c r="E4" s="126"/>
      <c r="F4" s="126"/>
      <c r="G4" s="126"/>
      <c r="H4" s="126"/>
      <c r="I4" s="126"/>
      <c r="J4" s="126"/>
      <c r="K4" s="126"/>
      <c r="L4" s="126"/>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7" s="37" customFormat="1" ht="15" customHeight="1">
      <c r="A5" s="7"/>
      <c r="B5" s="83" t="s">
        <v>1</v>
      </c>
      <c r="C5" s="134">
        <v>2018</v>
      </c>
      <c r="D5" s="135"/>
      <c r="E5" s="135"/>
      <c r="F5" s="136"/>
      <c r="G5" s="136"/>
      <c r="H5" s="136"/>
      <c r="I5" s="136"/>
      <c r="J5" s="136"/>
      <c r="K5" s="136"/>
      <c r="L5" s="137"/>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7" s="37" customFormat="1" ht="15" customHeight="1">
      <c r="A6" s="7"/>
      <c r="B6" s="83" t="s">
        <v>2</v>
      </c>
      <c r="C6" s="127">
        <f>COUNTA(Month)</f>
        <v>5</v>
      </c>
      <c r="D6" s="128"/>
      <c r="E6" s="129"/>
      <c r="F6" s="126" t="s">
        <v>12</v>
      </c>
      <c r="G6" s="130"/>
      <c r="H6" s="130"/>
      <c r="I6" s="131">
        <v>22</v>
      </c>
      <c r="J6" s="132"/>
      <c r="K6" s="132"/>
      <c r="L6" s="133"/>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7" s="37" customFormat="1" ht="15" customHeight="1">
      <c r="A7" s="7"/>
      <c r="B7" s="83" t="s">
        <v>31</v>
      </c>
      <c r="C7" s="127">
        <v>5</v>
      </c>
      <c r="D7" s="128"/>
      <c r="E7" s="129"/>
      <c r="F7" s="122" t="s">
        <v>34</v>
      </c>
      <c r="G7" s="140"/>
      <c r="H7" s="141"/>
      <c r="I7" s="142">
        <v>15</v>
      </c>
      <c r="J7" s="143"/>
      <c r="K7" s="143"/>
      <c r="L7" s="144"/>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7" s="37" customFormat="1" ht="15" customHeight="1">
      <c r="A8" s="7"/>
      <c r="B8" s="83" t="s">
        <v>32</v>
      </c>
      <c r="C8" s="127">
        <v>2</v>
      </c>
      <c r="D8" s="128"/>
      <c r="E8" s="129"/>
      <c r="F8" s="122" t="s">
        <v>35</v>
      </c>
      <c r="G8" s="140"/>
      <c r="H8" s="141"/>
      <c r="I8" s="142"/>
      <c r="J8" s="143"/>
      <c r="K8" s="143"/>
      <c r="L8" s="144"/>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7" s="37" customFormat="1" ht="15" hidden="1" customHeight="1">
      <c r="A9" s="7"/>
      <c r="B9" s="83" t="s">
        <v>33</v>
      </c>
      <c r="C9" s="127"/>
      <c r="D9" s="128"/>
      <c r="E9" s="129"/>
      <c r="F9" s="122" t="s">
        <v>36</v>
      </c>
      <c r="G9" s="140"/>
      <c r="H9" s="141"/>
      <c r="I9" s="142"/>
      <c r="J9" s="143"/>
      <c r="K9" s="143"/>
      <c r="L9" s="144"/>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7" s="37" customFormat="1" ht="15" hidden="1" customHeight="1">
      <c r="A10" s="7"/>
      <c r="B10" s="83" t="s">
        <v>49</v>
      </c>
      <c r="C10" s="138"/>
      <c r="D10" s="123"/>
      <c r="E10" s="139"/>
      <c r="F10" s="88"/>
      <c r="G10" s="88"/>
      <c r="H10" s="88"/>
      <c r="I10" s="89"/>
      <c r="J10" s="90"/>
      <c r="K10" s="90"/>
      <c r="L10" s="9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7" s="37" customFormat="1" ht="15" customHeight="1">
      <c r="A11" s="7"/>
      <c r="B11" s="85"/>
      <c r="C11" s="20"/>
      <c r="D11" s="26"/>
      <c r="E11" s="26"/>
      <c r="F11" s="2"/>
      <c r="G11" s="2"/>
      <c r="H11" s="2"/>
      <c r="I11" s="2"/>
      <c r="J11" s="2"/>
      <c r="K11" s="2"/>
      <c r="L11" s="2"/>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7" s="37" customFormat="1" ht="12.75" customHeight="1">
      <c r="A12" s="23"/>
      <c r="B12" s="86"/>
      <c r="C12" s="5"/>
      <c r="D12" s="5"/>
      <c r="E12" s="5"/>
      <c r="F12" s="4"/>
      <c r="G12" s="4"/>
      <c r="H12" s="4"/>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c r="IQ12" s="15"/>
      <c r="IR12" s="15"/>
      <c r="IS12" s="15"/>
      <c r="IT12" s="15"/>
      <c r="IU12" s="15"/>
      <c r="IV12" s="15"/>
    </row>
    <row r="13" spans="1:257" s="38" customFormat="1" ht="12.75" customHeight="1">
      <c r="A13" s="24"/>
      <c r="B13" s="52" t="s">
        <v>8</v>
      </c>
      <c r="C13" s="53">
        <v>1</v>
      </c>
      <c r="D13" s="53">
        <v>2</v>
      </c>
      <c r="E13" s="53">
        <v>3</v>
      </c>
      <c r="F13" s="53">
        <v>4</v>
      </c>
      <c r="G13" s="53">
        <v>5</v>
      </c>
      <c r="H13" s="53">
        <v>6</v>
      </c>
      <c r="I13" s="53">
        <v>7</v>
      </c>
      <c r="J13" s="53">
        <v>8</v>
      </c>
      <c r="K13" s="53">
        <v>9</v>
      </c>
      <c r="L13" s="53">
        <v>10</v>
      </c>
      <c r="M13" s="53">
        <v>11</v>
      </c>
      <c r="N13" s="53">
        <v>12</v>
      </c>
      <c r="O13" s="53">
        <v>13</v>
      </c>
      <c r="P13" s="53">
        <v>14</v>
      </c>
      <c r="Q13" s="53">
        <v>15</v>
      </c>
      <c r="R13" s="53">
        <v>16</v>
      </c>
      <c r="S13" s="53">
        <v>17</v>
      </c>
      <c r="T13" s="53">
        <v>18</v>
      </c>
      <c r="U13" s="53">
        <v>19</v>
      </c>
      <c r="V13" s="53">
        <v>20</v>
      </c>
      <c r="W13" s="53">
        <v>21</v>
      </c>
      <c r="X13" s="53">
        <v>22</v>
      </c>
      <c r="Y13" s="53">
        <v>23</v>
      </c>
      <c r="Z13" s="53">
        <v>24</v>
      </c>
      <c r="AA13" s="53">
        <v>25</v>
      </c>
      <c r="AB13" s="53">
        <v>26</v>
      </c>
      <c r="AC13" s="53">
        <v>27</v>
      </c>
      <c r="AD13" s="53">
        <v>28</v>
      </c>
      <c r="AE13" s="53">
        <v>29</v>
      </c>
      <c r="AF13" s="53">
        <v>30</v>
      </c>
      <c r="AG13" s="53">
        <v>31</v>
      </c>
      <c r="AH13" s="53">
        <v>32</v>
      </c>
      <c r="AI13" s="53">
        <v>33</v>
      </c>
      <c r="AJ13" s="53">
        <v>34</v>
      </c>
      <c r="AK13" s="53">
        <v>35</v>
      </c>
      <c r="AL13" s="53">
        <v>36</v>
      </c>
      <c r="AM13" s="53">
        <v>37</v>
      </c>
      <c r="AN13" s="53">
        <v>38</v>
      </c>
      <c r="AO13" s="53">
        <v>39</v>
      </c>
      <c r="AP13" s="53">
        <v>40</v>
      </c>
      <c r="AQ13" s="53">
        <v>41</v>
      </c>
      <c r="AR13" s="53">
        <v>42</v>
      </c>
      <c r="AS13" s="53">
        <v>43</v>
      </c>
      <c r="AT13" s="53">
        <v>44</v>
      </c>
      <c r="AU13" s="53">
        <v>45</v>
      </c>
      <c r="AV13" s="53">
        <v>46</v>
      </c>
      <c r="AW13" s="53">
        <v>47</v>
      </c>
      <c r="AX13" s="53">
        <v>48</v>
      </c>
      <c r="AY13" s="53">
        <v>49</v>
      </c>
      <c r="AZ13" s="53">
        <v>50</v>
      </c>
      <c r="BA13" s="53">
        <v>51</v>
      </c>
      <c r="BB13" s="53">
        <v>52</v>
      </c>
      <c r="BC13" s="53">
        <v>53</v>
      </c>
      <c r="BD13" s="53">
        <v>54</v>
      </c>
      <c r="BE13" s="53">
        <v>55</v>
      </c>
      <c r="BF13" s="53">
        <v>56</v>
      </c>
      <c r="BG13" s="53">
        <v>57</v>
      </c>
      <c r="BH13" s="53">
        <v>58</v>
      </c>
      <c r="BI13" s="53">
        <v>59</v>
      </c>
      <c r="BJ13" s="53">
        <v>60</v>
      </c>
      <c r="BK13" s="53">
        <v>61</v>
      </c>
      <c r="BL13" s="53">
        <v>62</v>
      </c>
      <c r="BM13" s="53">
        <v>63</v>
      </c>
      <c r="BN13" s="53">
        <v>64</v>
      </c>
      <c r="BO13" s="53">
        <v>65</v>
      </c>
      <c r="BP13" s="53">
        <v>66</v>
      </c>
      <c r="BQ13" s="53">
        <v>67</v>
      </c>
      <c r="BR13" s="53">
        <v>68</v>
      </c>
      <c r="BS13" s="53">
        <v>69</v>
      </c>
      <c r="BT13" s="53">
        <v>70</v>
      </c>
      <c r="BU13" s="53">
        <v>71</v>
      </c>
      <c r="BV13" s="53">
        <v>72</v>
      </c>
      <c r="BW13" s="53">
        <v>73</v>
      </c>
      <c r="BX13" s="53">
        <v>74</v>
      </c>
      <c r="BY13" s="53">
        <v>75</v>
      </c>
      <c r="BZ13" s="53">
        <v>76</v>
      </c>
      <c r="CA13" s="53">
        <v>77</v>
      </c>
      <c r="CB13" s="53">
        <v>78</v>
      </c>
      <c r="CC13" s="53">
        <v>79</v>
      </c>
      <c r="CD13" s="53">
        <v>80</v>
      </c>
      <c r="CE13" s="53">
        <v>81</v>
      </c>
      <c r="CF13" s="53">
        <v>82</v>
      </c>
      <c r="CG13" s="53">
        <v>83</v>
      </c>
      <c r="CH13" s="53">
        <v>84</v>
      </c>
      <c r="CI13" s="53">
        <v>85</v>
      </c>
      <c r="CJ13" s="53">
        <v>86</v>
      </c>
      <c r="CK13" s="53">
        <v>87</v>
      </c>
      <c r="CL13" s="53">
        <v>88</v>
      </c>
      <c r="CM13" s="53">
        <v>89</v>
      </c>
      <c r="CN13" s="53">
        <v>90</v>
      </c>
      <c r="CO13" s="53">
        <v>91</v>
      </c>
      <c r="CP13" s="53">
        <v>92</v>
      </c>
      <c r="CQ13" s="53">
        <v>93</v>
      </c>
      <c r="CR13" s="53">
        <v>94</v>
      </c>
      <c r="CS13" s="53">
        <v>95</v>
      </c>
      <c r="CT13" s="53">
        <v>96</v>
      </c>
      <c r="CU13" s="53">
        <v>97</v>
      </c>
      <c r="CV13" s="53">
        <v>98</v>
      </c>
      <c r="CW13" s="53">
        <v>99</v>
      </c>
      <c r="CX13" s="53">
        <v>100</v>
      </c>
      <c r="CY13" s="53">
        <v>101</v>
      </c>
      <c r="CZ13" s="53">
        <v>102</v>
      </c>
      <c r="DA13" s="53">
        <v>103</v>
      </c>
      <c r="DB13" s="53">
        <v>104</v>
      </c>
      <c r="DC13" s="53">
        <v>105</v>
      </c>
      <c r="DD13" s="53">
        <v>106</v>
      </c>
      <c r="DE13" s="53">
        <v>107</v>
      </c>
      <c r="DF13" s="53">
        <v>108</v>
      </c>
      <c r="DG13" s="53">
        <v>109</v>
      </c>
      <c r="DH13" s="53">
        <v>110</v>
      </c>
      <c r="DI13" s="53">
        <v>111</v>
      </c>
      <c r="DJ13" s="53">
        <v>112</v>
      </c>
      <c r="DK13" s="53">
        <v>113</v>
      </c>
      <c r="DL13" s="53">
        <v>114</v>
      </c>
      <c r="DM13" s="53">
        <v>115</v>
      </c>
      <c r="DN13" s="53">
        <v>116</v>
      </c>
      <c r="DO13" s="53">
        <v>117</v>
      </c>
      <c r="DP13" s="53">
        <v>118</v>
      </c>
      <c r="DQ13" s="53">
        <v>119</v>
      </c>
      <c r="DR13" s="53">
        <v>120</v>
      </c>
      <c r="DS13" s="53">
        <v>121</v>
      </c>
      <c r="DT13" s="53">
        <v>122</v>
      </c>
      <c r="DU13" s="53">
        <v>123</v>
      </c>
      <c r="DV13" s="53">
        <v>124</v>
      </c>
      <c r="DW13" s="53">
        <v>125</v>
      </c>
      <c r="DX13" s="53">
        <v>126</v>
      </c>
      <c r="DY13" s="53">
        <v>127</v>
      </c>
      <c r="DZ13" s="53">
        <v>128</v>
      </c>
      <c r="EA13" s="53">
        <v>129</v>
      </c>
      <c r="EB13" s="53">
        <v>130</v>
      </c>
      <c r="EC13" s="53">
        <v>131</v>
      </c>
      <c r="ED13" s="53">
        <v>132</v>
      </c>
      <c r="EE13" s="53">
        <v>133</v>
      </c>
      <c r="EF13" s="53">
        <v>134</v>
      </c>
      <c r="EG13" s="53">
        <v>135</v>
      </c>
      <c r="EH13" s="53">
        <v>136</v>
      </c>
      <c r="EI13" s="53">
        <v>137</v>
      </c>
      <c r="EJ13" s="53">
        <v>138</v>
      </c>
      <c r="EK13" s="53">
        <v>139</v>
      </c>
      <c r="EL13" s="53">
        <v>140</v>
      </c>
      <c r="EM13" s="53">
        <v>141</v>
      </c>
      <c r="EN13" s="53">
        <v>142</v>
      </c>
      <c r="EO13" s="53">
        <v>143</v>
      </c>
      <c r="EP13" s="53">
        <v>144</v>
      </c>
      <c r="EQ13" s="53">
        <v>145</v>
      </c>
      <c r="ER13" s="53">
        <v>146</v>
      </c>
      <c r="ES13" s="53">
        <v>147</v>
      </c>
      <c r="ET13" s="53">
        <v>148</v>
      </c>
      <c r="EU13" s="53">
        <v>149</v>
      </c>
      <c r="EV13" s="53">
        <v>150</v>
      </c>
      <c r="EW13" s="53">
        <v>151</v>
      </c>
      <c r="EX13" s="53">
        <v>152</v>
      </c>
      <c r="EY13" s="53">
        <v>153</v>
      </c>
      <c r="EZ13" s="53">
        <v>154</v>
      </c>
      <c r="FA13" s="53">
        <v>155</v>
      </c>
      <c r="FB13" s="53">
        <v>156</v>
      </c>
      <c r="FC13" s="53">
        <v>157</v>
      </c>
      <c r="FD13" s="53">
        <v>158</v>
      </c>
      <c r="FE13" s="53">
        <v>159</v>
      </c>
      <c r="FF13" s="53">
        <v>160</v>
      </c>
      <c r="FG13" s="53">
        <v>161</v>
      </c>
      <c r="FH13" s="53">
        <v>162</v>
      </c>
      <c r="FI13" s="53">
        <v>163</v>
      </c>
      <c r="FJ13" s="53">
        <v>164</v>
      </c>
      <c r="FK13" s="53">
        <v>165</v>
      </c>
      <c r="FL13" s="53">
        <v>166</v>
      </c>
      <c r="FM13" s="53">
        <v>167</v>
      </c>
      <c r="FN13" s="53">
        <v>168</v>
      </c>
      <c r="FO13" s="53">
        <v>169</v>
      </c>
      <c r="FP13" s="53">
        <v>170</v>
      </c>
      <c r="FQ13" s="53">
        <v>171</v>
      </c>
      <c r="FR13" s="53">
        <v>172</v>
      </c>
      <c r="FS13" s="53">
        <v>173</v>
      </c>
      <c r="FT13" s="53">
        <v>174</v>
      </c>
      <c r="FU13" s="53">
        <v>175</v>
      </c>
      <c r="FV13" s="53">
        <v>176</v>
      </c>
      <c r="FW13" s="53">
        <v>177</v>
      </c>
      <c r="FX13" s="53">
        <v>178</v>
      </c>
      <c r="FY13" s="53">
        <v>179</v>
      </c>
      <c r="FZ13" s="53">
        <v>180</v>
      </c>
      <c r="GA13" s="53">
        <v>181</v>
      </c>
      <c r="GB13" s="53">
        <v>182</v>
      </c>
      <c r="GC13" s="53">
        <v>183</v>
      </c>
      <c r="GD13" s="53">
        <v>184</v>
      </c>
      <c r="GE13" s="53">
        <v>185</v>
      </c>
      <c r="GF13" s="53">
        <v>186</v>
      </c>
      <c r="GG13" s="53">
        <v>187</v>
      </c>
      <c r="GH13" s="53">
        <v>188</v>
      </c>
      <c r="GI13" s="53">
        <v>189</v>
      </c>
      <c r="GJ13" s="53">
        <v>190</v>
      </c>
      <c r="GK13" s="53">
        <v>191</v>
      </c>
      <c r="GL13" s="53">
        <v>192</v>
      </c>
      <c r="GM13" s="53">
        <v>193</v>
      </c>
      <c r="GN13" s="53">
        <v>194</v>
      </c>
      <c r="GO13" s="53">
        <v>195</v>
      </c>
      <c r="GP13" s="53">
        <v>196</v>
      </c>
      <c r="GQ13" s="53">
        <v>197</v>
      </c>
      <c r="GR13" s="53">
        <v>198</v>
      </c>
      <c r="GS13" s="53">
        <v>199</v>
      </c>
      <c r="GT13" s="53">
        <v>200</v>
      </c>
      <c r="GU13" s="53">
        <v>201</v>
      </c>
      <c r="GV13" s="53">
        <v>202</v>
      </c>
      <c r="GW13" s="53">
        <v>203</v>
      </c>
      <c r="GX13" s="53">
        <v>204</v>
      </c>
      <c r="GY13" s="53">
        <v>205</v>
      </c>
      <c r="GZ13" s="53">
        <v>206</v>
      </c>
      <c r="HA13" s="53">
        <v>207</v>
      </c>
      <c r="HB13" s="53">
        <v>208</v>
      </c>
      <c r="HC13" s="53">
        <v>209</v>
      </c>
      <c r="HD13" s="53">
        <v>210</v>
      </c>
      <c r="HE13" s="53">
        <v>211</v>
      </c>
      <c r="HF13" s="53">
        <v>212</v>
      </c>
      <c r="HG13" s="53">
        <v>213</v>
      </c>
      <c r="HH13" s="53">
        <v>214</v>
      </c>
      <c r="HI13" s="53">
        <v>215</v>
      </c>
      <c r="HJ13" s="53">
        <v>216</v>
      </c>
      <c r="HK13" s="53">
        <v>217</v>
      </c>
      <c r="HL13" s="53">
        <v>218</v>
      </c>
      <c r="HM13" s="53">
        <v>219</v>
      </c>
      <c r="HN13" s="53">
        <v>220</v>
      </c>
      <c r="HO13" s="53">
        <v>221</v>
      </c>
      <c r="HP13" s="53">
        <v>222</v>
      </c>
      <c r="HQ13" s="53">
        <v>223</v>
      </c>
      <c r="HR13" s="53">
        <v>224</v>
      </c>
      <c r="HS13" s="53">
        <v>225</v>
      </c>
      <c r="HT13" s="53">
        <v>226</v>
      </c>
      <c r="HU13" s="53">
        <v>227</v>
      </c>
      <c r="HV13" s="53">
        <v>228</v>
      </c>
      <c r="HW13" s="53">
        <v>229</v>
      </c>
      <c r="HX13" s="53">
        <v>230</v>
      </c>
      <c r="HY13" s="53">
        <v>231</v>
      </c>
      <c r="HZ13" s="53">
        <v>232</v>
      </c>
      <c r="IA13" s="53">
        <v>233</v>
      </c>
      <c r="IB13" s="53">
        <v>234</v>
      </c>
      <c r="IC13" s="53">
        <v>235</v>
      </c>
      <c r="ID13" s="53">
        <v>236</v>
      </c>
      <c r="IE13" s="53">
        <v>237</v>
      </c>
      <c r="IF13" s="53">
        <v>238</v>
      </c>
      <c r="IG13" s="53">
        <v>239</v>
      </c>
      <c r="IH13" s="53">
        <v>240</v>
      </c>
      <c r="II13" s="53">
        <v>241</v>
      </c>
      <c r="IJ13" s="53">
        <v>242</v>
      </c>
      <c r="IK13" s="53">
        <v>243</v>
      </c>
      <c r="IL13" s="53">
        <v>244</v>
      </c>
      <c r="IM13" s="53">
        <v>245</v>
      </c>
      <c r="IN13" s="53">
        <v>246</v>
      </c>
      <c r="IO13" s="53">
        <v>247</v>
      </c>
      <c r="IP13" s="53">
        <v>248</v>
      </c>
      <c r="IQ13" s="53">
        <v>249</v>
      </c>
      <c r="IR13" s="53">
        <v>250</v>
      </c>
      <c r="IS13" s="53">
        <v>251</v>
      </c>
      <c r="IT13" s="53">
        <v>252</v>
      </c>
      <c r="IU13" s="53">
        <v>253</v>
      </c>
      <c r="IV13" s="53">
        <v>254</v>
      </c>
    </row>
    <row r="14" spans="1:257" s="38" customFormat="1" ht="28.5" customHeight="1">
      <c r="A14" s="24"/>
      <c r="B14" s="52" t="s">
        <v>51</v>
      </c>
      <c r="C14" s="53" t="s">
        <v>57</v>
      </c>
      <c r="D14" s="53" t="s">
        <v>57</v>
      </c>
      <c r="E14" s="53" t="s">
        <v>57</v>
      </c>
      <c r="F14" s="53" t="s">
        <v>57</v>
      </c>
      <c r="G14" s="53" t="s">
        <v>57</v>
      </c>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c r="GJ14" s="53"/>
      <c r="GK14" s="53"/>
      <c r="GL14" s="53"/>
      <c r="GM14" s="53"/>
      <c r="GN14" s="53"/>
      <c r="GO14" s="53"/>
      <c r="GP14" s="53"/>
      <c r="GQ14" s="53"/>
      <c r="GR14" s="53"/>
      <c r="GS14" s="53"/>
      <c r="GT14" s="53"/>
      <c r="GU14" s="53"/>
      <c r="GV14" s="53"/>
      <c r="GW14" s="53"/>
      <c r="GX14" s="53"/>
      <c r="GY14" s="53"/>
      <c r="GZ14" s="53"/>
      <c r="HA14" s="53"/>
      <c r="HB14" s="53"/>
      <c r="HC14" s="53"/>
      <c r="HD14" s="53"/>
      <c r="HE14" s="53"/>
      <c r="HF14" s="53"/>
      <c r="HG14" s="53"/>
      <c r="HH14" s="53"/>
      <c r="HI14" s="53"/>
      <c r="HJ14" s="53"/>
      <c r="HK14" s="53"/>
      <c r="HL14" s="53"/>
      <c r="HM14" s="53"/>
      <c r="HN14" s="53"/>
      <c r="HO14" s="53"/>
      <c r="HP14" s="53"/>
      <c r="HQ14" s="53"/>
      <c r="HR14" s="53"/>
      <c r="HS14" s="53"/>
      <c r="HT14" s="53"/>
      <c r="HU14" s="53"/>
      <c r="HV14" s="53"/>
      <c r="HW14" s="53"/>
      <c r="HX14" s="53"/>
      <c r="HY14" s="53"/>
      <c r="HZ14" s="53"/>
      <c r="IA14" s="53"/>
      <c r="IB14" s="53"/>
      <c r="IC14" s="53"/>
      <c r="ID14" s="53"/>
      <c r="IE14" s="53"/>
      <c r="IF14" s="53"/>
      <c r="IG14" s="53"/>
      <c r="IH14" s="53"/>
      <c r="II14" s="53"/>
      <c r="IJ14" s="53"/>
      <c r="IK14" s="53"/>
      <c r="IL14" s="53"/>
      <c r="IM14" s="53"/>
      <c r="IN14" s="53"/>
      <c r="IO14" s="53"/>
      <c r="IP14" s="53"/>
      <c r="IQ14" s="53"/>
      <c r="IR14" s="53"/>
      <c r="IS14" s="53"/>
      <c r="IT14" s="53"/>
      <c r="IU14" s="53"/>
      <c r="IV14" s="53"/>
      <c r="IW14" s="38" t="s">
        <v>69</v>
      </c>
    </row>
    <row r="15" spans="1:257" s="38" customFormat="1" ht="12.75" hidden="1" customHeight="1">
      <c r="A15" s="24"/>
      <c r="B15" s="52" t="s">
        <v>50</v>
      </c>
      <c r="C15" s="53" t="b">
        <f t="shared" ref="C15:BN15" si="0">IF(Month="","",IF(Month="Jan","Quarter1",IF(Month="Feb","Quarter1",IF(Month="Mar","Quarter1",IF(Month="Apr","Quarter2",IF(Month="May","Quarter2",IF(Month="Jun","Quarter2",IF(Month="July","Quarter3",IF(Month="Aug","Quarter3",IF(Month="Aug","Quarter3",IF(Month="Sept","Quarter3",IF(Month="Oct","Quarter4",IF(Month="Nov","Quarter4",IF(Month="Dec","Quarter4"))))))))))))))</f>
        <v>0</v>
      </c>
      <c r="D15" s="53" t="b">
        <f t="shared" si="0"/>
        <v>0</v>
      </c>
      <c r="E15" s="53" t="b">
        <f t="shared" si="0"/>
        <v>0</v>
      </c>
      <c r="F15" s="53" t="b">
        <f t="shared" si="0"/>
        <v>0</v>
      </c>
      <c r="G15" s="53" t="b">
        <f t="shared" si="0"/>
        <v>0</v>
      </c>
      <c r="H15" s="53" t="str">
        <f t="shared" si="0"/>
        <v/>
      </c>
      <c r="I15" s="53" t="str">
        <f t="shared" si="0"/>
        <v/>
      </c>
      <c r="J15" s="53" t="str">
        <f t="shared" si="0"/>
        <v/>
      </c>
      <c r="K15" s="53" t="str">
        <f t="shared" si="0"/>
        <v/>
      </c>
      <c r="L15" s="53" t="str">
        <f t="shared" si="0"/>
        <v/>
      </c>
      <c r="M15" s="53" t="str">
        <f t="shared" si="0"/>
        <v/>
      </c>
      <c r="N15" s="53" t="str">
        <f t="shared" si="0"/>
        <v/>
      </c>
      <c r="O15" s="53" t="str">
        <f t="shared" si="0"/>
        <v/>
      </c>
      <c r="P15" s="53" t="str">
        <f t="shared" si="0"/>
        <v/>
      </c>
      <c r="Q15" s="53" t="str">
        <f t="shared" si="0"/>
        <v/>
      </c>
      <c r="R15" s="53" t="str">
        <f t="shared" si="0"/>
        <v/>
      </c>
      <c r="S15" s="53" t="str">
        <f t="shared" si="0"/>
        <v/>
      </c>
      <c r="T15" s="53" t="str">
        <f t="shared" si="0"/>
        <v/>
      </c>
      <c r="U15" s="53" t="str">
        <f t="shared" si="0"/>
        <v/>
      </c>
      <c r="V15" s="53" t="str">
        <f t="shared" si="0"/>
        <v/>
      </c>
      <c r="W15" s="53" t="str">
        <f t="shared" si="0"/>
        <v/>
      </c>
      <c r="X15" s="53" t="str">
        <f t="shared" si="0"/>
        <v/>
      </c>
      <c r="Y15" s="53" t="str">
        <f t="shared" si="0"/>
        <v/>
      </c>
      <c r="Z15" s="53" t="str">
        <f t="shared" si="0"/>
        <v/>
      </c>
      <c r="AA15" s="53" t="str">
        <f t="shared" si="0"/>
        <v/>
      </c>
      <c r="AB15" s="53" t="str">
        <f t="shared" si="0"/>
        <v/>
      </c>
      <c r="AC15" s="53" t="str">
        <f t="shared" si="0"/>
        <v/>
      </c>
      <c r="AD15" s="53" t="str">
        <f t="shared" si="0"/>
        <v/>
      </c>
      <c r="AE15" s="53" t="str">
        <f t="shared" si="0"/>
        <v/>
      </c>
      <c r="AF15" s="53" t="str">
        <f t="shared" si="0"/>
        <v/>
      </c>
      <c r="AG15" s="53" t="str">
        <f t="shared" si="0"/>
        <v/>
      </c>
      <c r="AH15" s="53" t="str">
        <f t="shared" si="0"/>
        <v/>
      </c>
      <c r="AI15" s="53" t="str">
        <f t="shared" si="0"/>
        <v/>
      </c>
      <c r="AJ15" s="53" t="str">
        <f t="shared" si="0"/>
        <v/>
      </c>
      <c r="AK15" s="53" t="str">
        <f t="shared" si="0"/>
        <v/>
      </c>
      <c r="AL15" s="53" t="str">
        <f t="shared" si="0"/>
        <v/>
      </c>
      <c r="AM15" s="53" t="str">
        <f t="shared" si="0"/>
        <v/>
      </c>
      <c r="AN15" s="53" t="str">
        <f t="shared" si="0"/>
        <v/>
      </c>
      <c r="AO15" s="53" t="str">
        <f t="shared" si="0"/>
        <v/>
      </c>
      <c r="AP15" s="53" t="str">
        <f t="shared" si="0"/>
        <v/>
      </c>
      <c r="AQ15" s="53" t="str">
        <f t="shared" si="0"/>
        <v/>
      </c>
      <c r="AR15" s="53" t="str">
        <f t="shared" si="0"/>
        <v/>
      </c>
      <c r="AS15" s="53" t="str">
        <f t="shared" si="0"/>
        <v/>
      </c>
      <c r="AT15" s="53" t="str">
        <f t="shared" si="0"/>
        <v/>
      </c>
      <c r="AU15" s="53" t="str">
        <f t="shared" si="0"/>
        <v/>
      </c>
      <c r="AV15" s="53" t="str">
        <f t="shared" si="0"/>
        <v/>
      </c>
      <c r="AW15" s="53" t="str">
        <f t="shared" si="0"/>
        <v/>
      </c>
      <c r="AX15" s="53" t="str">
        <f t="shared" si="0"/>
        <v/>
      </c>
      <c r="AY15" s="53" t="str">
        <f t="shared" si="0"/>
        <v/>
      </c>
      <c r="AZ15" s="53" t="str">
        <f t="shared" si="0"/>
        <v/>
      </c>
      <c r="BA15" s="53" t="str">
        <f t="shared" si="0"/>
        <v/>
      </c>
      <c r="BB15" s="53" t="str">
        <f t="shared" si="0"/>
        <v/>
      </c>
      <c r="BC15" s="53" t="str">
        <f t="shared" si="0"/>
        <v/>
      </c>
      <c r="BD15" s="53" t="str">
        <f t="shared" si="0"/>
        <v/>
      </c>
      <c r="BE15" s="53" t="str">
        <f t="shared" si="0"/>
        <v/>
      </c>
      <c r="BF15" s="53" t="str">
        <f t="shared" si="0"/>
        <v/>
      </c>
      <c r="BG15" s="53" t="str">
        <f t="shared" si="0"/>
        <v/>
      </c>
      <c r="BH15" s="53" t="str">
        <f t="shared" si="0"/>
        <v/>
      </c>
      <c r="BI15" s="53" t="str">
        <f t="shared" si="0"/>
        <v/>
      </c>
      <c r="BJ15" s="53" t="str">
        <f t="shared" si="0"/>
        <v/>
      </c>
      <c r="BK15" s="53" t="str">
        <f t="shared" si="0"/>
        <v/>
      </c>
      <c r="BL15" s="53" t="str">
        <f t="shared" si="0"/>
        <v/>
      </c>
      <c r="BM15" s="53" t="str">
        <f t="shared" si="0"/>
        <v/>
      </c>
      <c r="BN15" s="53" t="str">
        <f t="shared" si="0"/>
        <v/>
      </c>
      <c r="BO15" s="53" t="str">
        <f t="shared" ref="BO15:DZ15" si="1">IF(Month="","",IF(Month="Jan","Quarter1",IF(Month="Feb","Quarter1",IF(Month="Mar","Quarter1",IF(Month="Apr","Quarter2",IF(Month="May","Quarter2",IF(Month="Jun","Quarter2",IF(Month="July","Quarter3",IF(Month="Aug","Quarter3",IF(Month="Aug","Quarter3",IF(Month="Sept","Quarter3",IF(Month="Oct","Quarter4",IF(Month="Nov","Quarter4",IF(Month="Dec","Quarter4"))))))))))))))</f>
        <v/>
      </c>
      <c r="BP15" s="53" t="str">
        <f t="shared" si="1"/>
        <v/>
      </c>
      <c r="BQ15" s="53" t="str">
        <f t="shared" si="1"/>
        <v/>
      </c>
      <c r="BR15" s="53" t="str">
        <f t="shared" si="1"/>
        <v/>
      </c>
      <c r="BS15" s="53" t="str">
        <f t="shared" si="1"/>
        <v/>
      </c>
      <c r="BT15" s="53" t="str">
        <f t="shared" si="1"/>
        <v/>
      </c>
      <c r="BU15" s="53" t="str">
        <f t="shared" si="1"/>
        <v/>
      </c>
      <c r="BV15" s="53" t="str">
        <f t="shared" si="1"/>
        <v/>
      </c>
      <c r="BW15" s="53" t="str">
        <f t="shared" si="1"/>
        <v/>
      </c>
      <c r="BX15" s="53" t="str">
        <f t="shared" si="1"/>
        <v/>
      </c>
      <c r="BY15" s="53" t="str">
        <f t="shared" si="1"/>
        <v/>
      </c>
      <c r="BZ15" s="53" t="str">
        <f t="shared" si="1"/>
        <v/>
      </c>
      <c r="CA15" s="53" t="str">
        <f t="shared" si="1"/>
        <v/>
      </c>
      <c r="CB15" s="53" t="str">
        <f t="shared" si="1"/>
        <v/>
      </c>
      <c r="CC15" s="53" t="str">
        <f t="shared" si="1"/>
        <v/>
      </c>
      <c r="CD15" s="53" t="str">
        <f t="shared" si="1"/>
        <v/>
      </c>
      <c r="CE15" s="53" t="str">
        <f t="shared" si="1"/>
        <v/>
      </c>
      <c r="CF15" s="53" t="str">
        <f t="shared" si="1"/>
        <v/>
      </c>
      <c r="CG15" s="53" t="str">
        <f t="shared" si="1"/>
        <v/>
      </c>
      <c r="CH15" s="53" t="str">
        <f t="shared" si="1"/>
        <v/>
      </c>
      <c r="CI15" s="53" t="str">
        <f t="shared" si="1"/>
        <v/>
      </c>
      <c r="CJ15" s="53" t="str">
        <f t="shared" si="1"/>
        <v/>
      </c>
      <c r="CK15" s="53" t="str">
        <f t="shared" si="1"/>
        <v/>
      </c>
      <c r="CL15" s="53" t="str">
        <f t="shared" si="1"/>
        <v/>
      </c>
      <c r="CM15" s="53" t="str">
        <f t="shared" si="1"/>
        <v/>
      </c>
      <c r="CN15" s="53" t="str">
        <f t="shared" si="1"/>
        <v/>
      </c>
      <c r="CO15" s="53" t="str">
        <f t="shared" si="1"/>
        <v/>
      </c>
      <c r="CP15" s="53" t="str">
        <f t="shared" si="1"/>
        <v/>
      </c>
      <c r="CQ15" s="53" t="str">
        <f t="shared" si="1"/>
        <v/>
      </c>
      <c r="CR15" s="53" t="str">
        <f t="shared" si="1"/>
        <v/>
      </c>
      <c r="CS15" s="53" t="str">
        <f t="shared" si="1"/>
        <v/>
      </c>
      <c r="CT15" s="53" t="str">
        <f t="shared" si="1"/>
        <v/>
      </c>
      <c r="CU15" s="53" t="str">
        <f t="shared" si="1"/>
        <v/>
      </c>
      <c r="CV15" s="53" t="str">
        <f t="shared" si="1"/>
        <v/>
      </c>
      <c r="CW15" s="53" t="str">
        <f t="shared" si="1"/>
        <v/>
      </c>
      <c r="CX15" s="53" t="str">
        <f t="shared" si="1"/>
        <v/>
      </c>
      <c r="CY15" s="53" t="str">
        <f t="shared" si="1"/>
        <v/>
      </c>
      <c r="CZ15" s="53" t="str">
        <f t="shared" si="1"/>
        <v/>
      </c>
      <c r="DA15" s="53" t="str">
        <f t="shared" si="1"/>
        <v/>
      </c>
      <c r="DB15" s="53" t="str">
        <f t="shared" si="1"/>
        <v/>
      </c>
      <c r="DC15" s="53" t="str">
        <f t="shared" si="1"/>
        <v/>
      </c>
      <c r="DD15" s="53" t="str">
        <f t="shared" si="1"/>
        <v/>
      </c>
      <c r="DE15" s="53" t="str">
        <f t="shared" si="1"/>
        <v/>
      </c>
      <c r="DF15" s="53" t="str">
        <f t="shared" si="1"/>
        <v/>
      </c>
      <c r="DG15" s="53" t="str">
        <f t="shared" si="1"/>
        <v/>
      </c>
      <c r="DH15" s="53" t="str">
        <f t="shared" si="1"/>
        <v/>
      </c>
      <c r="DI15" s="53" t="str">
        <f t="shared" si="1"/>
        <v/>
      </c>
      <c r="DJ15" s="53" t="str">
        <f t="shared" si="1"/>
        <v/>
      </c>
      <c r="DK15" s="53" t="str">
        <f t="shared" si="1"/>
        <v/>
      </c>
      <c r="DL15" s="53" t="str">
        <f t="shared" si="1"/>
        <v/>
      </c>
      <c r="DM15" s="53" t="str">
        <f t="shared" si="1"/>
        <v/>
      </c>
      <c r="DN15" s="53" t="str">
        <f t="shared" si="1"/>
        <v/>
      </c>
      <c r="DO15" s="53" t="str">
        <f t="shared" si="1"/>
        <v/>
      </c>
      <c r="DP15" s="53" t="str">
        <f t="shared" si="1"/>
        <v/>
      </c>
      <c r="DQ15" s="53" t="str">
        <f t="shared" si="1"/>
        <v/>
      </c>
      <c r="DR15" s="53" t="str">
        <f t="shared" si="1"/>
        <v/>
      </c>
      <c r="DS15" s="53" t="str">
        <f t="shared" si="1"/>
        <v/>
      </c>
      <c r="DT15" s="53" t="str">
        <f t="shared" si="1"/>
        <v/>
      </c>
      <c r="DU15" s="53" t="str">
        <f t="shared" si="1"/>
        <v/>
      </c>
      <c r="DV15" s="53" t="str">
        <f t="shared" si="1"/>
        <v/>
      </c>
      <c r="DW15" s="53" t="str">
        <f t="shared" si="1"/>
        <v/>
      </c>
      <c r="DX15" s="53" t="str">
        <f t="shared" si="1"/>
        <v/>
      </c>
      <c r="DY15" s="53" t="str">
        <f t="shared" si="1"/>
        <v/>
      </c>
      <c r="DZ15" s="53" t="str">
        <f t="shared" si="1"/>
        <v/>
      </c>
      <c r="EA15" s="53" t="str">
        <f t="shared" ref="EA15:GL15" si="2">IF(Month="","",IF(Month="Jan","Quarter1",IF(Month="Feb","Quarter1",IF(Month="Mar","Quarter1",IF(Month="Apr","Quarter2",IF(Month="May","Quarter2",IF(Month="Jun","Quarter2",IF(Month="July","Quarter3",IF(Month="Aug","Quarter3",IF(Month="Aug","Quarter3",IF(Month="Sept","Quarter3",IF(Month="Oct","Quarter4",IF(Month="Nov","Quarter4",IF(Month="Dec","Quarter4"))))))))))))))</f>
        <v/>
      </c>
      <c r="EB15" s="53" t="str">
        <f t="shared" si="2"/>
        <v/>
      </c>
      <c r="EC15" s="53" t="str">
        <f t="shared" si="2"/>
        <v/>
      </c>
      <c r="ED15" s="53" t="str">
        <f t="shared" si="2"/>
        <v/>
      </c>
      <c r="EE15" s="53" t="str">
        <f t="shared" si="2"/>
        <v/>
      </c>
      <c r="EF15" s="53" t="str">
        <f t="shared" si="2"/>
        <v/>
      </c>
      <c r="EG15" s="53" t="str">
        <f t="shared" si="2"/>
        <v/>
      </c>
      <c r="EH15" s="53" t="str">
        <f t="shared" si="2"/>
        <v/>
      </c>
      <c r="EI15" s="53" t="str">
        <f t="shared" si="2"/>
        <v/>
      </c>
      <c r="EJ15" s="53" t="str">
        <f t="shared" si="2"/>
        <v/>
      </c>
      <c r="EK15" s="53" t="str">
        <f t="shared" si="2"/>
        <v/>
      </c>
      <c r="EL15" s="53" t="str">
        <f t="shared" si="2"/>
        <v/>
      </c>
      <c r="EM15" s="53" t="str">
        <f t="shared" si="2"/>
        <v/>
      </c>
      <c r="EN15" s="53" t="str">
        <f t="shared" si="2"/>
        <v/>
      </c>
      <c r="EO15" s="53" t="str">
        <f t="shared" si="2"/>
        <v/>
      </c>
      <c r="EP15" s="53" t="str">
        <f t="shared" si="2"/>
        <v/>
      </c>
      <c r="EQ15" s="53" t="str">
        <f t="shared" si="2"/>
        <v/>
      </c>
      <c r="ER15" s="53" t="str">
        <f t="shared" si="2"/>
        <v/>
      </c>
      <c r="ES15" s="53" t="str">
        <f t="shared" si="2"/>
        <v/>
      </c>
      <c r="ET15" s="53" t="str">
        <f t="shared" si="2"/>
        <v/>
      </c>
      <c r="EU15" s="53" t="str">
        <f t="shared" si="2"/>
        <v/>
      </c>
      <c r="EV15" s="53" t="str">
        <f t="shared" si="2"/>
        <v/>
      </c>
      <c r="EW15" s="53" t="str">
        <f t="shared" si="2"/>
        <v/>
      </c>
      <c r="EX15" s="53" t="str">
        <f t="shared" si="2"/>
        <v/>
      </c>
      <c r="EY15" s="53" t="str">
        <f t="shared" si="2"/>
        <v/>
      </c>
      <c r="EZ15" s="53" t="str">
        <f t="shared" si="2"/>
        <v/>
      </c>
      <c r="FA15" s="53" t="str">
        <f t="shared" si="2"/>
        <v/>
      </c>
      <c r="FB15" s="53" t="str">
        <f t="shared" si="2"/>
        <v/>
      </c>
      <c r="FC15" s="53" t="str">
        <f t="shared" si="2"/>
        <v/>
      </c>
      <c r="FD15" s="53" t="str">
        <f t="shared" si="2"/>
        <v/>
      </c>
      <c r="FE15" s="53" t="str">
        <f t="shared" si="2"/>
        <v/>
      </c>
      <c r="FF15" s="53" t="str">
        <f t="shared" si="2"/>
        <v/>
      </c>
      <c r="FG15" s="53" t="str">
        <f t="shared" si="2"/>
        <v/>
      </c>
      <c r="FH15" s="53" t="str">
        <f t="shared" si="2"/>
        <v/>
      </c>
      <c r="FI15" s="53" t="str">
        <f t="shared" si="2"/>
        <v/>
      </c>
      <c r="FJ15" s="53" t="str">
        <f t="shared" si="2"/>
        <v/>
      </c>
      <c r="FK15" s="53" t="str">
        <f t="shared" si="2"/>
        <v/>
      </c>
      <c r="FL15" s="53" t="str">
        <f t="shared" si="2"/>
        <v/>
      </c>
      <c r="FM15" s="53" t="str">
        <f t="shared" si="2"/>
        <v/>
      </c>
      <c r="FN15" s="53" t="str">
        <f t="shared" si="2"/>
        <v/>
      </c>
      <c r="FO15" s="53" t="str">
        <f t="shared" si="2"/>
        <v/>
      </c>
      <c r="FP15" s="53" t="str">
        <f t="shared" si="2"/>
        <v/>
      </c>
      <c r="FQ15" s="53" t="str">
        <f t="shared" si="2"/>
        <v/>
      </c>
      <c r="FR15" s="53" t="str">
        <f t="shared" si="2"/>
        <v/>
      </c>
      <c r="FS15" s="53" t="str">
        <f t="shared" si="2"/>
        <v/>
      </c>
      <c r="FT15" s="53" t="str">
        <f t="shared" si="2"/>
        <v/>
      </c>
      <c r="FU15" s="53" t="str">
        <f t="shared" si="2"/>
        <v/>
      </c>
      <c r="FV15" s="53" t="str">
        <f t="shared" si="2"/>
        <v/>
      </c>
      <c r="FW15" s="53" t="str">
        <f t="shared" si="2"/>
        <v/>
      </c>
      <c r="FX15" s="53" t="str">
        <f t="shared" si="2"/>
        <v/>
      </c>
      <c r="FY15" s="53" t="str">
        <f t="shared" si="2"/>
        <v/>
      </c>
      <c r="FZ15" s="53" t="str">
        <f t="shared" si="2"/>
        <v/>
      </c>
      <c r="GA15" s="53" t="str">
        <f t="shared" si="2"/>
        <v/>
      </c>
      <c r="GB15" s="53" t="str">
        <f t="shared" si="2"/>
        <v/>
      </c>
      <c r="GC15" s="53" t="str">
        <f t="shared" si="2"/>
        <v/>
      </c>
      <c r="GD15" s="53" t="str">
        <f t="shared" si="2"/>
        <v/>
      </c>
      <c r="GE15" s="53" t="str">
        <f t="shared" si="2"/>
        <v/>
      </c>
      <c r="GF15" s="53" t="str">
        <f t="shared" si="2"/>
        <v/>
      </c>
      <c r="GG15" s="53" t="str">
        <f t="shared" si="2"/>
        <v/>
      </c>
      <c r="GH15" s="53" t="str">
        <f t="shared" si="2"/>
        <v/>
      </c>
      <c r="GI15" s="53" t="str">
        <f t="shared" si="2"/>
        <v/>
      </c>
      <c r="GJ15" s="53" t="str">
        <f t="shared" si="2"/>
        <v/>
      </c>
      <c r="GK15" s="53" t="str">
        <f t="shared" si="2"/>
        <v/>
      </c>
      <c r="GL15" s="53" t="str">
        <f t="shared" si="2"/>
        <v/>
      </c>
      <c r="GM15" s="53" t="str">
        <f t="shared" ref="GM15:IV15" si="3">IF(Month="","",IF(Month="Jan","Quarter1",IF(Month="Feb","Quarter1",IF(Month="Mar","Quarter1",IF(Month="Apr","Quarter2",IF(Month="May","Quarter2",IF(Month="Jun","Quarter2",IF(Month="July","Quarter3",IF(Month="Aug","Quarter3",IF(Month="Aug","Quarter3",IF(Month="Sept","Quarter3",IF(Month="Oct","Quarter4",IF(Month="Nov","Quarter4",IF(Month="Dec","Quarter4"))))))))))))))</f>
        <v/>
      </c>
      <c r="GN15" s="53" t="str">
        <f t="shared" si="3"/>
        <v/>
      </c>
      <c r="GO15" s="53" t="str">
        <f t="shared" si="3"/>
        <v/>
      </c>
      <c r="GP15" s="53" t="str">
        <f t="shared" si="3"/>
        <v/>
      </c>
      <c r="GQ15" s="53" t="str">
        <f t="shared" si="3"/>
        <v/>
      </c>
      <c r="GR15" s="53" t="str">
        <f t="shared" si="3"/>
        <v/>
      </c>
      <c r="GS15" s="53" t="str">
        <f t="shared" si="3"/>
        <v/>
      </c>
      <c r="GT15" s="53" t="str">
        <f t="shared" si="3"/>
        <v/>
      </c>
      <c r="GU15" s="53" t="str">
        <f t="shared" si="3"/>
        <v/>
      </c>
      <c r="GV15" s="53" t="str">
        <f t="shared" si="3"/>
        <v/>
      </c>
      <c r="GW15" s="53" t="str">
        <f t="shared" si="3"/>
        <v/>
      </c>
      <c r="GX15" s="53" t="str">
        <f t="shared" si="3"/>
        <v/>
      </c>
      <c r="GY15" s="53" t="str">
        <f t="shared" si="3"/>
        <v/>
      </c>
      <c r="GZ15" s="53" t="str">
        <f t="shared" si="3"/>
        <v/>
      </c>
      <c r="HA15" s="53" t="str">
        <f t="shared" si="3"/>
        <v/>
      </c>
      <c r="HB15" s="53" t="str">
        <f t="shared" si="3"/>
        <v/>
      </c>
      <c r="HC15" s="53" t="str">
        <f t="shared" si="3"/>
        <v/>
      </c>
      <c r="HD15" s="53" t="str">
        <f t="shared" si="3"/>
        <v/>
      </c>
      <c r="HE15" s="53" t="str">
        <f t="shared" si="3"/>
        <v/>
      </c>
      <c r="HF15" s="53" t="str">
        <f t="shared" si="3"/>
        <v/>
      </c>
      <c r="HG15" s="53" t="str">
        <f t="shared" si="3"/>
        <v/>
      </c>
      <c r="HH15" s="53" t="str">
        <f t="shared" si="3"/>
        <v/>
      </c>
      <c r="HI15" s="53" t="str">
        <f t="shared" si="3"/>
        <v/>
      </c>
      <c r="HJ15" s="53" t="str">
        <f t="shared" si="3"/>
        <v/>
      </c>
      <c r="HK15" s="53" t="str">
        <f t="shared" si="3"/>
        <v/>
      </c>
      <c r="HL15" s="53" t="str">
        <f t="shared" si="3"/>
        <v/>
      </c>
      <c r="HM15" s="53" t="str">
        <f t="shared" si="3"/>
        <v/>
      </c>
      <c r="HN15" s="53" t="str">
        <f t="shared" si="3"/>
        <v/>
      </c>
      <c r="HO15" s="53" t="str">
        <f t="shared" si="3"/>
        <v/>
      </c>
      <c r="HP15" s="53" t="str">
        <f t="shared" si="3"/>
        <v/>
      </c>
      <c r="HQ15" s="53" t="str">
        <f t="shared" si="3"/>
        <v/>
      </c>
      <c r="HR15" s="53" t="str">
        <f t="shared" si="3"/>
        <v/>
      </c>
      <c r="HS15" s="53" t="str">
        <f t="shared" si="3"/>
        <v/>
      </c>
      <c r="HT15" s="53" t="str">
        <f t="shared" si="3"/>
        <v/>
      </c>
      <c r="HU15" s="53" t="str">
        <f t="shared" si="3"/>
        <v/>
      </c>
      <c r="HV15" s="53" t="str">
        <f t="shared" si="3"/>
        <v/>
      </c>
      <c r="HW15" s="53" t="str">
        <f t="shared" si="3"/>
        <v/>
      </c>
      <c r="HX15" s="53" t="str">
        <f t="shared" si="3"/>
        <v/>
      </c>
      <c r="HY15" s="53" t="str">
        <f t="shared" si="3"/>
        <v/>
      </c>
      <c r="HZ15" s="53" t="str">
        <f t="shared" si="3"/>
        <v/>
      </c>
      <c r="IA15" s="53" t="str">
        <f t="shared" si="3"/>
        <v/>
      </c>
      <c r="IB15" s="53" t="str">
        <f t="shared" si="3"/>
        <v/>
      </c>
      <c r="IC15" s="53" t="str">
        <f t="shared" si="3"/>
        <v/>
      </c>
      <c r="ID15" s="53" t="str">
        <f t="shared" si="3"/>
        <v/>
      </c>
      <c r="IE15" s="53" t="str">
        <f t="shared" si="3"/>
        <v/>
      </c>
      <c r="IF15" s="53" t="str">
        <f t="shared" si="3"/>
        <v/>
      </c>
      <c r="IG15" s="53" t="str">
        <f t="shared" si="3"/>
        <v/>
      </c>
      <c r="IH15" s="53" t="str">
        <f t="shared" si="3"/>
        <v/>
      </c>
      <c r="II15" s="53" t="str">
        <f t="shared" si="3"/>
        <v/>
      </c>
      <c r="IJ15" s="53" t="str">
        <f t="shared" si="3"/>
        <v/>
      </c>
      <c r="IK15" s="53" t="str">
        <f t="shared" si="3"/>
        <v/>
      </c>
      <c r="IL15" s="53" t="str">
        <f t="shared" si="3"/>
        <v/>
      </c>
      <c r="IM15" s="53" t="str">
        <f t="shared" si="3"/>
        <v/>
      </c>
      <c r="IN15" s="53" t="str">
        <f t="shared" si="3"/>
        <v/>
      </c>
      <c r="IO15" s="53" t="str">
        <f t="shared" si="3"/>
        <v/>
      </c>
      <c r="IP15" s="53" t="str">
        <f t="shared" si="3"/>
        <v/>
      </c>
      <c r="IQ15" s="53" t="str">
        <f t="shared" si="3"/>
        <v/>
      </c>
      <c r="IR15" s="53" t="str">
        <f t="shared" si="3"/>
        <v/>
      </c>
      <c r="IS15" s="53" t="str">
        <f t="shared" si="3"/>
        <v/>
      </c>
      <c r="IT15" s="53" t="str">
        <f t="shared" si="3"/>
        <v/>
      </c>
      <c r="IU15" s="53" t="str">
        <f t="shared" si="3"/>
        <v/>
      </c>
      <c r="IV15" s="53" t="str">
        <f t="shared" si="3"/>
        <v/>
      </c>
    </row>
    <row r="16" spans="1:257" s="38" customFormat="1" ht="12.75" customHeight="1">
      <c r="A16" s="24"/>
      <c r="B16" s="53" t="s">
        <v>77</v>
      </c>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c r="HQ16" s="53"/>
      <c r="HR16" s="53"/>
      <c r="HS16" s="53"/>
      <c r="HT16" s="53"/>
      <c r="HU16" s="53"/>
      <c r="HV16" s="53"/>
      <c r="HW16" s="53"/>
      <c r="HX16" s="53"/>
      <c r="HY16" s="53"/>
      <c r="HZ16" s="53"/>
      <c r="IA16" s="53"/>
      <c r="IB16" s="53"/>
      <c r="IC16" s="53"/>
      <c r="ID16" s="53"/>
      <c r="IE16" s="53"/>
      <c r="IF16" s="53"/>
      <c r="IG16" s="53"/>
      <c r="IH16" s="53"/>
      <c r="II16" s="53"/>
      <c r="IJ16" s="53"/>
      <c r="IK16" s="53"/>
      <c r="IL16" s="53"/>
      <c r="IM16" s="53"/>
      <c r="IN16" s="53"/>
      <c r="IO16" s="53"/>
      <c r="IP16" s="53"/>
      <c r="IQ16" s="53"/>
      <c r="IR16" s="53"/>
      <c r="IS16" s="53"/>
      <c r="IT16" s="53"/>
      <c r="IU16" s="53"/>
      <c r="IV16" s="53"/>
    </row>
    <row r="17" spans="1:256" s="26" customFormat="1" ht="25.5">
      <c r="A17" s="117">
        <v>1</v>
      </c>
      <c r="B17" s="119" t="s">
        <v>78</v>
      </c>
      <c r="C17" s="118"/>
      <c r="D17" s="8"/>
      <c r="E17" s="8"/>
      <c r="F17" s="8"/>
      <c r="G17" s="8"/>
      <c r="H17" s="8"/>
      <c r="I17" s="8"/>
      <c r="J17" s="8"/>
      <c r="K17" s="8"/>
      <c r="L17" s="8"/>
      <c r="M17" s="34"/>
      <c r="N17" s="93"/>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c r="IJ17" s="34"/>
      <c r="IK17" s="34"/>
      <c r="IL17" s="34"/>
      <c r="IM17" s="34"/>
      <c r="IN17" s="34"/>
      <c r="IO17" s="34"/>
      <c r="IP17" s="34"/>
      <c r="IQ17" s="34"/>
      <c r="IR17" s="34"/>
      <c r="IS17" s="34"/>
      <c r="IT17" s="34"/>
      <c r="IU17" s="34"/>
      <c r="IV17" s="36"/>
    </row>
    <row r="18" spans="1:256" s="26" customFormat="1" ht="38.25">
      <c r="A18" s="117">
        <v>2</v>
      </c>
      <c r="B18" s="119" t="s">
        <v>79</v>
      </c>
      <c r="C18" s="118"/>
      <c r="D18" s="8"/>
      <c r="E18" s="8"/>
      <c r="F18" s="8"/>
      <c r="G18" s="8"/>
      <c r="H18" s="8"/>
      <c r="I18" s="8"/>
      <c r="J18" s="8"/>
      <c r="K18" s="8"/>
      <c r="L18" s="8"/>
      <c r="M18" s="34"/>
      <c r="N18" s="93"/>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c r="IF18" s="34"/>
      <c r="IG18" s="34"/>
      <c r="IH18" s="34"/>
      <c r="II18" s="34"/>
      <c r="IJ18" s="34"/>
      <c r="IK18" s="34"/>
      <c r="IL18" s="34"/>
      <c r="IM18" s="34"/>
      <c r="IN18" s="34"/>
      <c r="IO18" s="34"/>
      <c r="IP18" s="34"/>
      <c r="IQ18" s="34"/>
      <c r="IR18" s="34"/>
      <c r="IS18" s="34"/>
      <c r="IT18" s="34"/>
      <c r="IU18" s="34"/>
      <c r="IV18" s="36"/>
    </row>
    <row r="19" spans="1:256" s="26" customFormat="1" ht="23.25" customHeight="1">
      <c r="A19" s="117">
        <v>3</v>
      </c>
      <c r="B19" s="119" t="s">
        <v>80</v>
      </c>
      <c r="C19" s="118"/>
      <c r="D19" s="8"/>
      <c r="E19" s="8"/>
      <c r="F19" s="8"/>
      <c r="G19" s="8"/>
      <c r="H19" s="8"/>
      <c r="I19" s="8"/>
      <c r="J19" s="8"/>
      <c r="K19" s="8"/>
      <c r="L19" s="8"/>
      <c r="M19" s="34"/>
      <c r="N19" s="93"/>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c r="IA19" s="34"/>
      <c r="IB19" s="34"/>
      <c r="IC19" s="34"/>
      <c r="ID19" s="34"/>
      <c r="IE19" s="34"/>
      <c r="IF19" s="34"/>
      <c r="IG19" s="34"/>
      <c r="IH19" s="34"/>
      <c r="II19" s="34"/>
      <c r="IJ19" s="34"/>
      <c r="IK19" s="34"/>
      <c r="IL19" s="34"/>
      <c r="IM19" s="34"/>
      <c r="IN19" s="34"/>
      <c r="IO19" s="34"/>
      <c r="IP19" s="34"/>
      <c r="IQ19" s="34"/>
      <c r="IR19" s="34"/>
      <c r="IS19" s="34"/>
      <c r="IT19" s="34"/>
      <c r="IU19" s="34"/>
      <c r="IV19" s="36"/>
    </row>
    <row r="20" spans="1:256" s="26" customFormat="1">
      <c r="A20" s="117">
        <v>4</v>
      </c>
      <c r="B20" s="119" t="s">
        <v>81</v>
      </c>
      <c r="C20" s="118"/>
      <c r="D20" s="8"/>
      <c r="E20" s="8"/>
      <c r="F20" s="8"/>
      <c r="G20" s="8"/>
      <c r="H20" s="8"/>
      <c r="I20" s="8"/>
      <c r="J20" s="8"/>
      <c r="K20" s="8"/>
      <c r="L20" s="8"/>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c r="IJ20" s="34"/>
      <c r="IK20" s="34"/>
      <c r="IL20" s="34"/>
      <c r="IM20" s="34"/>
      <c r="IN20" s="34"/>
      <c r="IO20" s="34"/>
      <c r="IP20" s="34"/>
      <c r="IQ20" s="34"/>
      <c r="IR20" s="34"/>
      <c r="IS20" s="34"/>
      <c r="IT20" s="34"/>
      <c r="IU20" s="34"/>
      <c r="IV20" s="36"/>
    </row>
    <row r="21" spans="1:256" s="26" customFormat="1">
      <c r="A21" s="117">
        <v>5</v>
      </c>
      <c r="B21" s="119" t="s">
        <v>82</v>
      </c>
      <c r="C21" s="118"/>
      <c r="D21" s="8"/>
      <c r="E21" s="8"/>
      <c r="F21" s="8"/>
      <c r="G21" s="8"/>
      <c r="H21" s="8"/>
      <c r="I21" s="8"/>
      <c r="J21" s="8"/>
      <c r="K21" s="8"/>
      <c r="L21" s="8"/>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c r="IR21" s="34"/>
      <c r="IS21" s="34"/>
      <c r="IT21" s="34"/>
      <c r="IU21" s="34"/>
      <c r="IV21" s="36"/>
    </row>
    <row r="22" spans="1:256" s="26" customFormat="1">
      <c r="A22" s="25"/>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53"/>
      <c r="ID22" s="53"/>
      <c r="IE22" s="53"/>
      <c r="IF22" s="53"/>
      <c r="IG22" s="53"/>
      <c r="IH22" s="53"/>
      <c r="II22" s="53"/>
      <c r="IJ22" s="53"/>
      <c r="IK22" s="53"/>
      <c r="IL22" s="53"/>
      <c r="IM22" s="53"/>
      <c r="IN22" s="53"/>
      <c r="IO22" s="53"/>
      <c r="IP22" s="53"/>
      <c r="IQ22" s="53"/>
      <c r="IR22" s="53"/>
      <c r="IS22" s="53"/>
      <c r="IT22" s="53"/>
      <c r="IU22" s="53"/>
      <c r="IV22" s="53"/>
    </row>
    <row r="23" spans="1:256" s="26" customFormat="1">
      <c r="A23" s="25"/>
      <c r="B23" s="53" t="s">
        <v>83</v>
      </c>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53"/>
      <c r="ID23" s="53"/>
      <c r="IE23" s="53"/>
      <c r="IF23" s="53"/>
      <c r="IG23" s="53"/>
      <c r="IH23" s="53"/>
      <c r="II23" s="53"/>
      <c r="IJ23" s="53"/>
      <c r="IK23" s="53"/>
      <c r="IL23" s="53"/>
      <c r="IM23" s="53"/>
      <c r="IN23" s="53"/>
      <c r="IO23" s="53"/>
      <c r="IP23" s="53"/>
      <c r="IQ23" s="53"/>
      <c r="IR23" s="53"/>
      <c r="IS23" s="53"/>
      <c r="IT23" s="53"/>
      <c r="IU23" s="53"/>
      <c r="IV23" s="53"/>
    </row>
    <row r="24" spans="1:256" s="26" customFormat="1">
      <c r="A24" s="117">
        <v>1</v>
      </c>
      <c r="B24" s="119" t="s">
        <v>87</v>
      </c>
      <c r="C24" s="118"/>
      <c r="D24" s="8"/>
      <c r="E24" s="8"/>
      <c r="F24" s="8"/>
      <c r="G24" s="8"/>
      <c r="H24" s="8"/>
      <c r="I24" s="8"/>
      <c r="J24" s="8"/>
      <c r="K24" s="8"/>
      <c r="L24" s="8"/>
      <c r="M24" s="35"/>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c r="IJ24" s="34"/>
      <c r="IK24" s="34"/>
      <c r="IL24" s="34"/>
      <c r="IM24" s="34"/>
      <c r="IN24" s="34"/>
      <c r="IO24" s="34"/>
      <c r="IP24" s="34"/>
      <c r="IQ24" s="34"/>
      <c r="IR24" s="34"/>
      <c r="IS24" s="34"/>
      <c r="IT24" s="34"/>
      <c r="IU24" s="34"/>
      <c r="IV24" s="36"/>
    </row>
    <row r="25" spans="1:256" s="26" customFormat="1" ht="25.5">
      <c r="A25" s="117">
        <v>2</v>
      </c>
      <c r="B25" s="119" t="s">
        <v>88</v>
      </c>
      <c r="C25" s="118"/>
      <c r="D25" s="8"/>
      <c r="E25" s="8"/>
      <c r="F25" s="8"/>
      <c r="G25" s="8"/>
      <c r="H25" s="8"/>
      <c r="I25" s="8"/>
      <c r="J25" s="8"/>
      <c r="K25" s="8"/>
      <c r="L25" s="8"/>
      <c r="M25" s="35"/>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c r="HG25" s="34"/>
      <c r="HH25" s="34"/>
      <c r="HI25" s="34"/>
      <c r="HJ25" s="34"/>
      <c r="HK25" s="34"/>
      <c r="HL25" s="34"/>
      <c r="HM25" s="34"/>
      <c r="HN25" s="34"/>
      <c r="HO25" s="34"/>
      <c r="HP25" s="34"/>
      <c r="HQ25" s="34"/>
      <c r="HR25" s="34"/>
      <c r="HS25" s="34"/>
      <c r="HT25" s="34"/>
      <c r="HU25" s="34"/>
      <c r="HV25" s="34"/>
      <c r="HW25" s="34"/>
      <c r="HX25" s="34"/>
      <c r="HY25" s="34"/>
      <c r="HZ25" s="34"/>
      <c r="IA25" s="34"/>
      <c r="IB25" s="34"/>
      <c r="IC25" s="34"/>
      <c r="ID25" s="34"/>
      <c r="IE25" s="34"/>
      <c r="IF25" s="34"/>
      <c r="IG25" s="34"/>
      <c r="IH25" s="34"/>
      <c r="II25" s="34"/>
      <c r="IJ25" s="34"/>
      <c r="IK25" s="34"/>
      <c r="IL25" s="34"/>
      <c r="IM25" s="34"/>
      <c r="IN25" s="34"/>
      <c r="IO25" s="34"/>
      <c r="IP25" s="34"/>
      <c r="IQ25" s="34"/>
      <c r="IR25" s="34"/>
      <c r="IS25" s="34"/>
      <c r="IT25" s="34"/>
      <c r="IU25" s="34"/>
      <c r="IV25" s="36"/>
    </row>
    <row r="26" spans="1:256" s="26" customFormat="1">
      <c r="A26" s="117">
        <v>3</v>
      </c>
      <c r="B26" s="119" t="s">
        <v>89</v>
      </c>
      <c r="C26" s="118"/>
      <c r="D26" s="8"/>
      <c r="E26" s="8"/>
      <c r="F26" s="8"/>
      <c r="G26" s="8"/>
      <c r="H26" s="8"/>
      <c r="I26" s="8"/>
      <c r="J26" s="8"/>
      <c r="K26" s="8"/>
      <c r="L26" s="8"/>
      <c r="M26" s="95"/>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4"/>
      <c r="DE26" s="94"/>
      <c r="DF26" s="94"/>
      <c r="DG26" s="94"/>
      <c r="DH26" s="94"/>
      <c r="DI26" s="94"/>
      <c r="DJ26" s="94"/>
      <c r="DK26" s="94"/>
      <c r="DL26" s="94"/>
      <c r="DM26" s="94"/>
      <c r="DN26" s="94"/>
      <c r="DO26" s="94"/>
      <c r="DP26" s="94"/>
      <c r="DQ26" s="94"/>
      <c r="DR26" s="94"/>
      <c r="DS26" s="94"/>
      <c r="DT26" s="94"/>
      <c r="DU26" s="94"/>
      <c r="DV26" s="94"/>
      <c r="DW26" s="94"/>
      <c r="DX26" s="94"/>
      <c r="DY26" s="94"/>
      <c r="DZ26" s="94"/>
      <c r="EA26" s="94"/>
      <c r="EB26" s="94"/>
      <c r="EC26" s="94"/>
      <c r="ED26" s="94"/>
      <c r="EE26" s="94"/>
      <c r="EF26" s="94"/>
      <c r="EG26" s="94"/>
      <c r="EH26" s="94"/>
      <c r="EI26" s="94"/>
      <c r="EJ26" s="94"/>
      <c r="EK26" s="94"/>
      <c r="EL26" s="94"/>
      <c r="EM26" s="94"/>
      <c r="EN26" s="94"/>
      <c r="EO26" s="94"/>
      <c r="EP26" s="94"/>
      <c r="EQ26" s="94"/>
      <c r="ER26" s="94"/>
      <c r="ES26" s="94"/>
      <c r="ET26" s="94"/>
      <c r="EU26" s="94"/>
      <c r="EV26" s="94"/>
      <c r="EW26" s="94"/>
      <c r="EX26" s="94"/>
      <c r="EY26" s="94"/>
      <c r="EZ26" s="94"/>
      <c r="FA26" s="94"/>
      <c r="FB26" s="94"/>
      <c r="FC26" s="94"/>
      <c r="FD26" s="94"/>
      <c r="FE26" s="94"/>
      <c r="FF26" s="94"/>
      <c r="FG26" s="94"/>
      <c r="FH26" s="94"/>
      <c r="FI26" s="94"/>
      <c r="FJ26" s="94"/>
      <c r="FK26" s="94"/>
      <c r="FL26" s="94"/>
      <c r="FM26" s="94"/>
      <c r="FN26" s="94"/>
      <c r="FO26" s="94"/>
      <c r="FP26" s="94"/>
      <c r="FQ26" s="94"/>
      <c r="FR26" s="94"/>
      <c r="FS26" s="94"/>
      <c r="FT26" s="94"/>
      <c r="FU26" s="94"/>
      <c r="FV26" s="94"/>
      <c r="FW26" s="94"/>
      <c r="FX26" s="94"/>
      <c r="FY26" s="94"/>
      <c r="FZ26" s="94"/>
      <c r="GA26" s="94"/>
      <c r="GB26" s="94"/>
      <c r="GC26" s="94"/>
      <c r="GD26" s="94"/>
      <c r="GE26" s="94"/>
      <c r="GF26" s="94"/>
      <c r="GG26" s="94"/>
      <c r="GH26" s="94"/>
      <c r="GI26" s="94"/>
      <c r="GJ26" s="94"/>
      <c r="GK26" s="94"/>
      <c r="GL26" s="94"/>
      <c r="GM26" s="94"/>
      <c r="GN26" s="94"/>
      <c r="GO26" s="94"/>
      <c r="GP26" s="94"/>
      <c r="GQ26" s="94"/>
      <c r="GR26" s="94"/>
      <c r="GS26" s="94"/>
      <c r="GT26" s="94"/>
      <c r="GU26" s="94"/>
      <c r="GV26" s="94"/>
      <c r="GW26" s="94"/>
      <c r="GX26" s="94"/>
      <c r="GY26" s="94"/>
      <c r="GZ26" s="94"/>
      <c r="HA26" s="94"/>
      <c r="HB26" s="94"/>
      <c r="HC26" s="94"/>
      <c r="HD26" s="94"/>
      <c r="HE26" s="94"/>
      <c r="HF26" s="94"/>
      <c r="HG26" s="94"/>
      <c r="HH26" s="94"/>
      <c r="HI26" s="94"/>
      <c r="HJ26" s="94"/>
      <c r="HK26" s="94"/>
      <c r="HL26" s="94"/>
      <c r="HM26" s="94"/>
      <c r="HN26" s="94"/>
      <c r="HO26" s="94"/>
      <c r="HP26" s="94"/>
      <c r="HQ26" s="94"/>
      <c r="HR26" s="94"/>
      <c r="HS26" s="94"/>
      <c r="HT26" s="94"/>
      <c r="HU26" s="94"/>
      <c r="HV26" s="94"/>
      <c r="HW26" s="94"/>
      <c r="HX26" s="94"/>
      <c r="HY26" s="94"/>
      <c r="HZ26" s="94"/>
      <c r="IA26" s="94"/>
      <c r="IB26" s="94"/>
      <c r="IC26" s="94"/>
      <c r="ID26" s="94"/>
      <c r="IE26" s="94"/>
      <c r="IF26" s="94"/>
      <c r="IG26" s="94"/>
      <c r="IH26" s="94"/>
      <c r="II26" s="94"/>
      <c r="IJ26" s="94"/>
      <c r="IK26" s="94"/>
      <c r="IL26" s="94"/>
      <c r="IM26" s="94"/>
      <c r="IN26" s="94"/>
      <c r="IO26" s="94"/>
      <c r="IP26" s="94"/>
      <c r="IQ26" s="94"/>
      <c r="IR26" s="94"/>
      <c r="IS26" s="94"/>
      <c r="IT26" s="94"/>
      <c r="IU26" s="94"/>
      <c r="IV26" s="94"/>
    </row>
    <row r="27" spans="1:256" s="26" customFormat="1" ht="25.5">
      <c r="A27" s="117">
        <v>4</v>
      </c>
      <c r="B27" s="119" t="s">
        <v>90</v>
      </c>
      <c r="C27" s="118"/>
      <c r="D27" s="8"/>
      <c r="E27" s="8"/>
      <c r="F27" s="8"/>
      <c r="G27" s="8"/>
      <c r="H27" s="8"/>
      <c r="I27" s="8"/>
      <c r="J27" s="8"/>
      <c r="K27" s="8"/>
      <c r="L27" s="8"/>
      <c r="M27" s="95"/>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c r="DU27" s="94"/>
      <c r="DV27" s="94"/>
      <c r="DW27" s="94"/>
      <c r="DX27" s="94"/>
      <c r="DY27" s="94"/>
      <c r="DZ27" s="94"/>
      <c r="EA27" s="94"/>
      <c r="EB27" s="94"/>
      <c r="EC27" s="94"/>
      <c r="ED27" s="94"/>
      <c r="EE27" s="94"/>
      <c r="EF27" s="94"/>
      <c r="EG27" s="94"/>
      <c r="EH27" s="94"/>
      <c r="EI27" s="94"/>
      <c r="EJ27" s="94"/>
      <c r="EK27" s="94"/>
      <c r="EL27" s="94"/>
      <c r="EM27" s="94"/>
      <c r="EN27" s="94"/>
      <c r="EO27" s="94"/>
      <c r="EP27" s="94"/>
      <c r="EQ27" s="94"/>
      <c r="ER27" s="94"/>
      <c r="ES27" s="94"/>
      <c r="ET27" s="94"/>
      <c r="EU27" s="94"/>
      <c r="EV27" s="94"/>
      <c r="EW27" s="94"/>
      <c r="EX27" s="94"/>
      <c r="EY27" s="94"/>
      <c r="EZ27" s="94"/>
      <c r="FA27" s="94"/>
      <c r="FB27" s="94"/>
      <c r="FC27" s="94"/>
      <c r="FD27" s="94"/>
      <c r="FE27" s="94"/>
      <c r="FF27" s="94"/>
      <c r="FG27" s="94"/>
      <c r="FH27" s="94"/>
      <c r="FI27" s="94"/>
      <c r="FJ27" s="94"/>
      <c r="FK27" s="94"/>
      <c r="FL27" s="94"/>
      <c r="FM27" s="94"/>
      <c r="FN27" s="94"/>
      <c r="FO27" s="94"/>
      <c r="FP27" s="94"/>
      <c r="FQ27" s="94"/>
      <c r="FR27" s="94"/>
      <c r="FS27" s="94"/>
      <c r="FT27" s="94"/>
      <c r="FU27" s="94"/>
      <c r="FV27" s="94"/>
      <c r="FW27" s="94"/>
      <c r="FX27" s="94"/>
      <c r="FY27" s="94"/>
      <c r="FZ27" s="94"/>
      <c r="GA27" s="94"/>
      <c r="GB27" s="94"/>
      <c r="GC27" s="94"/>
      <c r="GD27" s="94"/>
      <c r="GE27" s="94"/>
      <c r="GF27" s="94"/>
      <c r="GG27" s="94"/>
      <c r="GH27" s="94"/>
      <c r="GI27" s="94"/>
      <c r="GJ27" s="94"/>
      <c r="GK27" s="94"/>
      <c r="GL27" s="94"/>
      <c r="GM27" s="94"/>
      <c r="GN27" s="94"/>
      <c r="GO27" s="94"/>
      <c r="GP27" s="94"/>
      <c r="GQ27" s="94"/>
      <c r="GR27" s="94"/>
      <c r="GS27" s="94"/>
      <c r="GT27" s="94"/>
      <c r="GU27" s="94"/>
      <c r="GV27" s="94"/>
      <c r="GW27" s="94"/>
      <c r="GX27" s="94"/>
      <c r="GY27" s="94"/>
      <c r="GZ27" s="94"/>
      <c r="HA27" s="94"/>
      <c r="HB27" s="94"/>
      <c r="HC27" s="94"/>
      <c r="HD27" s="94"/>
      <c r="HE27" s="94"/>
      <c r="HF27" s="94"/>
      <c r="HG27" s="94"/>
      <c r="HH27" s="94"/>
      <c r="HI27" s="94"/>
      <c r="HJ27" s="94"/>
      <c r="HK27" s="94"/>
      <c r="HL27" s="94"/>
      <c r="HM27" s="94"/>
      <c r="HN27" s="94"/>
      <c r="HO27" s="94"/>
      <c r="HP27" s="94"/>
      <c r="HQ27" s="94"/>
      <c r="HR27" s="94"/>
      <c r="HS27" s="94"/>
      <c r="HT27" s="94"/>
      <c r="HU27" s="94"/>
      <c r="HV27" s="94"/>
      <c r="HW27" s="94"/>
      <c r="HX27" s="94"/>
      <c r="HY27" s="94"/>
      <c r="HZ27" s="94"/>
      <c r="IA27" s="94"/>
      <c r="IB27" s="94"/>
      <c r="IC27" s="94"/>
      <c r="ID27" s="94"/>
      <c r="IE27" s="94"/>
      <c r="IF27" s="94"/>
      <c r="IG27" s="94"/>
      <c r="IH27" s="94"/>
      <c r="II27" s="94"/>
      <c r="IJ27" s="94"/>
      <c r="IK27" s="94"/>
      <c r="IL27" s="94"/>
      <c r="IM27" s="94"/>
      <c r="IN27" s="94"/>
      <c r="IO27" s="94"/>
      <c r="IP27" s="94"/>
      <c r="IQ27" s="94"/>
      <c r="IR27" s="94"/>
      <c r="IS27" s="94"/>
      <c r="IT27" s="94"/>
      <c r="IU27" s="94"/>
      <c r="IV27" s="94"/>
    </row>
    <row r="28" spans="1:256" s="26" customFormat="1">
      <c r="A28" s="117">
        <v>5</v>
      </c>
      <c r="B28" s="119" t="s">
        <v>91</v>
      </c>
      <c r="C28" s="118"/>
      <c r="D28" s="8"/>
      <c r="E28" s="8"/>
      <c r="F28" s="8"/>
      <c r="G28" s="8"/>
      <c r="H28" s="8"/>
      <c r="I28" s="8"/>
      <c r="J28" s="8"/>
      <c r="K28" s="8"/>
      <c r="L28" s="8"/>
      <c r="M28" s="95"/>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c r="EO28" s="94"/>
      <c r="EP28" s="94"/>
      <c r="EQ28" s="94"/>
      <c r="ER28" s="94"/>
      <c r="ES28" s="94"/>
      <c r="ET28" s="94"/>
      <c r="EU28" s="94"/>
      <c r="EV28" s="94"/>
      <c r="EW28" s="94"/>
      <c r="EX28" s="94"/>
      <c r="EY28" s="94"/>
      <c r="EZ28" s="94"/>
      <c r="FA28" s="94"/>
      <c r="FB28" s="94"/>
      <c r="FC28" s="94"/>
      <c r="FD28" s="94"/>
      <c r="FE28" s="94"/>
      <c r="FF28" s="94"/>
      <c r="FG28" s="94"/>
      <c r="FH28" s="94"/>
      <c r="FI28" s="94"/>
      <c r="FJ28" s="94"/>
      <c r="FK28" s="94"/>
      <c r="FL28" s="94"/>
      <c r="FM28" s="94"/>
      <c r="FN28" s="94"/>
      <c r="FO28" s="94"/>
      <c r="FP28" s="94"/>
      <c r="FQ28" s="94"/>
      <c r="FR28" s="94"/>
      <c r="FS28" s="94"/>
      <c r="FT28" s="94"/>
      <c r="FU28" s="94"/>
      <c r="FV28" s="94"/>
      <c r="FW28" s="94"/>
      <c r="FX28" s="94"/>
      <c r="FY28" s="94"/>
      <c r="FZ28" s="94"/>
      <c r="GA28" s="94"/>
      <c r="GB28" s="94"/>
      <c r="GC28" s="94"/>
      <c r="GD28" s="94"/>
      <c r="GE28" s="94"/>
      <c r="GF28" s="94"/>
      <c r="GG28" s="94"/>
      <c r="GH28" s="94"/>
      <c r="GI28" s="94"/>
      <c r="GJ28" s="94"/>
      <c r="GK28" s="94"/>
      <c r="GL28" s="94"/>
      <c r="GM28" s="94"/>
      <c r="GN28" s="94"/>
      <c r="GO28" s="94"/>
      <c r="GP28" s="94"/>
      <c r="GQ28" s="94"/>
      <c r="GR28" s="94"/>
      <c r="GS28" s="94"/>
      <c r="GT28" s="94"/>
      <c r="GU28" s="94"/>
      <c r="GV28" s="94"/>
      <c r="GW28" s="94"/>
      <c r="GX28" s="94"/>
      <c r="GY28" s="94"/>
      <c r="GZ28" s="94"/>
      <c r="HA28" s="94"/>
      <c r="HB28" s="94"/>
      <c r="HC28" s="94"/>
      <c r="HD28" s="94"/>
      <c r="HE28" s="94"/>
      <c r="HF28" s="94"/>
      <c r="HG28" s="94"/>
      <c r="HH28" s="94"/>
      <c r="HI28" s="94"/>
      <c r="HJ28" s="94"/>
      <c r="HK28" s="94"/>
      <c r="HL28" s="94"/>
      <c r="HM28" s="94"/>
      <c r="HN28" s="94"/>
      <c r="HO28" s="94"/>
      <c r="HP28" s="94"/>
      <c r="HQ28" s="94"/>
      <c r="HR28" s="94"/>
      <c r="HS28" s="94"/>
      <c r="HT28" s="94"/>
      <c r="HU28" s="94"/>
      <c r="HV28" s="94"/>
      <c r="HW28" s="94"/>
      <c r="HX28" s="94"/>
      <c r="HY28" s="94"/>
      <c r="HZ28" s="94"/>
      <c r="IA28" s="94"/>
      <c r="IB28" s="94"/>
      <c r="IC28" s="94"/>
      <c r="ID28" s="94"/>
      <c r="IE28" s="94"/>
      <c r="IF28" s="94"/>
      <c r="IG28" s="94"/>
      <c r="IH28" s="94"/>
      <c r="II28" s="94"/>
      <c r="IJ28" s="94"/>
      <c r="IK28" s="94"/>
      <c r="IL28" s="94"/>
      <c r="IM28" s="94"/>
      <c r="IN28" s="94"/>
      <c r="IO28" s="94"/>
      <c r="IP28" s="94"/>
      <c r="IQ28" s="94"/>
      <c r="IR28" s="94"/>
      <c r="IS28" s="94"/>
      <c r="IT28" s="94"/>
      <c r="IU28" s="94"/>
      <c r="IV28" s="94"/>
    </row>
    <row r="29" spans="1:256" s="26" customFormat="1" ht="25.5">
      <c r="A29" s="117">
        <v>6</v>
      </c>
      <c r="B29" s="119" t="s">
        <v>92</v>
      </c>
      <c r="C29" s="118"/>
      <c r="D29" s="8"/>
      <c r="E29" s="8"/>
      <c r="F29" s="8"/>
      <c r="G29" s="8"/>
      <c r="H29" s="8"/>
      <c r="I29" s="8"/>
      <c r="J29" s="8"/>
      <c r="K29" s="8"/>
      <c r="L29" s="8"/>
      <c r="M29" s="95"/>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c r="EO29" s="94"/>
      <c r="EP29" s="94"/>
      <c r="EQ29" s="94"/>
      <c r="ER29" s="94"/>
      <c r="ES29" s="94"/>
      <c r="ET29" s="94"/>
      <c r="EU29" s="94"/>
      <c r="EV29" s="94"/>
      <c r="EW29" s="94"/>
      <c r="EX29" s="94"/>
      <c r="EY29" s="94"/>
      <c r="EZ29" s="94"/>
      <c r="FA29" s="94"/>
      <c r="FB29" s="94"/>
      <c r="FC29" s="94"/>
      <c r="FD29" s="94"/>
      <c r="FE29" s="94"/>
      <c r="FF29" s="94"/>
      <c r="FG29" s="94"/>
      <c r="FH29" s="94"/>
      <c r="FI29" s="94"/>
      <c r="FJ29" s="94"/>
      <c r="FK29" s="94"/>
      <c r="FL29" s="94"/>
      <c r="FM29" s="94"/>
      <c r="FN29" s="94"/>
      <c r="FO29" s="94"/>
      <c r="FP29" s="94"/>
      <c r="FQ29" s="94"/>
      <c r="FR29" s="94"/>
      <c r="FS29" s="94"/>
      <c r="FT29" s="94"/>
      <c r="FU29" s="94"/>
      <c r="FV29" s="94"/>
      <c r="FW29" s="94"/>
      <c r="FX29" s="94"/>
      <c r="FY29" s="94"/>
      <c r="FZ29" s="94"/>
      <c r="GA29" s="94"/>
      <c r="GB29" s="94"/>
      <c r="GC29" s="94"/>
      <c r="GD29" s="94"/>
      <c r="GE29" s="94"/>
      <c r="GF29" s="94"/>
      <c r="GG29" s="94"/>
      <c r="GH29" s="94"/>
      <c r="GI29" s="94"/>
      <c r="GJ29" s="94"/>
      <c r="GK29" s="94"/>
      <c r="GL29" s="94"/>
      <c r="GM29" s="94"/>
      <c r="GN29" s="94"/>
      <c r="GO29" s="94"/>
      <c r="GP29" s="94"/>
      <c r="GQ29" s="94"/>
      <c r="GR29" s="94"/>
      <c r="GS29" s="94"/>
      <c r="GT29" s="94"/>
      <c r="GU29" s="94"/>
      <c r="GV29" s="94"/>
      <c r="GW29" s="94"/>
      <c r="GX29" s="94"/>
      <c r="GY29" s="94"/>
      <c r="GZ29" s="94"/>
      <c r="HA29" s="94"/>
      <c r="HB29" s="94"/>
      <c r="HC29" s="94"/>
      <c r="HD29" s="94"/>
      <c r="HE29" s="94"/>
      <c r="HF29" s="94"/>
      <c r="HG29" s="94"/>
      <c r="HH29" s="94"/>
      <c r="HI29" s="94"/>
      <c r="HJ29" s="94"/>
      <c r="HK29" s="94"/>
      <c r="HL29" s="94"/>
      <c r="HM29" s="94"/>
      <c r="HN29" s="94"/>
      <c r="HO29" s="94"/>
      <c r="HP29" s="94"/>
      <c r="HQ29" s="94"/>
      <c r="HR29" s="94"/>
      <c r="HS29" s="94"/>
      <c r="HT29" s="94"/>
      <c r="HU29" s="94"/>
      <c r="HV29" s="94"/>
      <c r="HW29" s="94"/>
      <c r="HX29" s="94"/>
      <c r="HY29" s="94"/>
      <c r="HZ29" s="94"/>
      <c r="IA29" s="94"/>
      <c r="IB29" s="94"/>
      <c r="IC29" s="94"/>
      <c r="ID29" s="94"/>
      <c r="IE29" s="94"/>
      <c r="IF29" s="94"/>
      <c r="IG29" s="94"/>
      <c r="IH29" s="94"/>
      <c r="II29" s="94"/>
      <c r="IJ29" s="94"/>
      <c r="IK29" s="94"/>
      <c r="IL29" s="94"/>
      <c r="IM29" s="94"/>
      <c r="IN29" s="94"/>
      <c r="IO29" s="94"/>
      <c r="IP29" s="94"/>
      <c r="IQ29" s="94"/>
      <c r="IR29" s="94"/>
      <c r="IS29" s="94"/>
      <c r="IT29" s="94"/>
      <c r="IU29" s="94"/>
      <c r="IV29" s="94"/>
    </row>
    <row r="30" spans="1:256" s="26" customFormat="1">
      <c r="A30" s="117">
        <v>7</v>
      </c>
      <c r="B30" s="119" t="s">
        <v>93</v>
      </c>
      <c r="C30" s="118"/>
      <c r="D30" s="8"/>
      <c r="E30" s="8"/>
      <c r="F30" s="8"/>
      <c r="G30" s="8"/>
      <c r="H30" s="8"/>
      <c r="I30" s="8"/>
      <c r="J30" s="8"/>
      <c r="K30" s="8"/>
      <c r="L30" s="8"/>
      <c r="M30" s="95"/>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c r="EO30" s="94"/>
      <c r="EP30" s="94"/>
      <c r="EQ30" s="94"/>
      <c r="ER30" s="94"/>
      <c r="ES30" s="94"/>
      <c r="ET30" s="94"/>
      <c r="EU30" s="94"/>
      <c r="EV30" s="94"/>
      <c r="EW30" s="94"/>
      <c r="EX30" s="94"/>
      <c r="EY30" s="94"/>
      <c r="EZ30" s="94"/>
      <c r="FA30" s="94"/>
      <c r="FB30" s="94"/>
      <c r="FC30" s="94"/>
      <c r="FD30" s="94"/>
      <c r="FE30" s="94"/>
      <c r="FF30" s="94"/>
      <c r="FG30" s="94"/>
      <c r="FH30" s="94"/>
      <c r="FI30" s="94"/>
      <c r="FJ30" s="94"/>
      <c r="FK30" s="94"/>
      <c r="FL30" s="94"/>
      <c r="FM30" s="94"/>
      <c r="FN30" s="94"/>
      <c r="FO30" s="94"/>
      <c r="FP30" s="94"/>
      <c r="FQ30" s="94"/>
      <c r="FR30" s="94"/>
      <c r="FS30" s="94"/>
      <c r="FT30" s="94"/>
      <c r="FU30" s="94"/>
      <c r="FV30" s="94"/>
      <c r="FW30" s="94"/>
      <c r="FX30" s="94"/>
      <c r="FY30" s="94"/>
      <c r="FZ30" s="94"/>
      <c r="GA30" s="94"/>
      <c r="GB30" s="94"/>
      <c r="GC30" s="94"/>
      <c r="GD30" s="94"/>
      <c r="GE30" s="94"/>
      <c r="GF30" s="94"/>
      <c r="GG30" s="94"/>
      <c r="GH30" s="94"/>
      <c r="GI30" s="94"/>
      <c r="GJ30" s="94"/>
      <c r="GK30" s="94"/>
      <c r="GL30" s="94"/>
      <c r="GM30" s="94"/>
      <c r="GN30" s="94"/>
      <c r="GO30" s="94"/>
      <c r="GP30" s="94"/>
      <c r="GQ30" s="94"/>
      <c r="GR30" s="94"/>
      <c r="GS30" s="94"/>
      <c r="GT30" s="94"/>
      <c r="GU30" s="94"/>
      <c r="GV30" s="94"/>
      <c r="GW30" s="94"/>
      <c r="GX30" s="94"/>
      <c r="GY30" s="94"/>
      <c r="GZ30" s="94"/>
      <c r="HA30" s="94"/>
      <c r="HB30" s="94"/>
      <c r="HC30" s="94"/>
      <c r="HD30" s="94"/>
      <c r="HE30" s="94"/>
      <c r="HF30" s="94"/>
      <c r="HG30" s="94"/>
      <c r="HH30" s="94"/>
      <c r="HI30" s="94"/>
      <c r="HJ30" s="94"/>
      <c r="HK30" s="94"/>
      <c r="HL30" s="94"/>
      <c r="HM30" s="94"/>
      <c r="HN30" s="94"/>
      <c r="HO30" s="94"/>
      <c r="HP30" s="94"/>
      <c r="HQ30" s="94"/>
      <c r="HR30" s="94"/>
      <c r="HS30" s="94"/>
      <c r="HT30" s="94"/>
      <c r="HU30" s="94"/>
      <c r="HV30" s="94"/>
      <c r="HW30" s="94"/>
      <c r="HX30" s="94"/>
      <c r="HY30" s="94"/>
      <c r="HZ30" s="94"/>
      <c r="IA30" s="94"/>
      <c r="IB30" s="94"/>
      <c r="IC30" s="94"/>
      <c r="ID30" s="94"/>
      <c r="IE30" s="94"/>
      <c r="IF30" s="94"/>
      <c r="IG30" s="94"/>
      <c r="IH30" s="94"/>
      <c r="II30" s="94"/>
      <c r="IJ30" s="94"/>
      <c r="IK30" s="94"/>
      <c r="IL30" s="94"/>
      <c r="IM30" s="94"/>
      <c r="IN30" s="94"/>
      <c r="IO30" s="94"/>
      <c r="IP30" s="94"/>
      <c r="IQ30" s="94"/>
      <c r="IR30" s="94"/>
      <c r="IS30" s="94"/>
      <c r="IT30" s="94"/>
      <c r="IU30" s="94"/>
      <c r="IV30" s="94"/>
    </row>
    <row r="31" spans="1:256" s="26" customFormat="1" ht="25.5">
      <c r="A31" s="117">
        <v>8</v>
      </c>
      <c r="B31" s="119" t="s">
        <v>94</v>
      </c>
      <c r="C31" s="118"/>
      <c r="D31" s="8"/>
      <c r="E31" s="8"/>
      <c r="F31" s="8"/>
      <c r="G31" s="8"/>
      <c r="H31" s="8"/>
      <c r="I31" s="8"/>
      <c r="J31" s="8"/>
      <c r="K31" s="8"/>
      <c r="L31" s="8"/>
      <c r="M31" s="95"/>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W31" s="94"/>
      <c r="EX31" s="94"/>
      <c r="EY31" s="94"/>
      <c r="EZ31" s="94"/>
      <c r="FA31" s="94"/>
      <c r="FB31" s="94"/>
      <c r="FC31" s="94"/>
      <c r="FD31" s="94"/>
      <c r="FE31" s="94"/>
      <c r="FF31" s="94"/>
      <c r="FG31" s="94"/>
      <c r="FH31" s="94"/>
      <c r="FI31" s="94"/>
      <c r="FJ31" s="94"/>
      <c r="FK31" s="94"/>
      <c r="FL31" s="94"/>
      <c r="FM31" s="94"/>
      <c r="FN31" s="94"/>
      <c r="FO31" s="94"/>
      <c r="FP31" s="94"/>
      <c r="FQ31" s="94"/>
      <c r="FR31" s="94"/>
      <c r="FS31" s="94"/>
      <c r="FT31" s="94"/>
      <c r="FU31" s="94"/>
      <c r="FV31" s="94"/>
      <c r="FW31" s="94"/>
      <c r="FX31" s="94"/>
      <c r="FY31" s="94"/>
      <c r="FZ31" s="94"/>
      <c r="GA31" s="94"/>
      <c r="GB31" s="94"/>
      <c r="GC31" s="94"/>
      <c r="GD31" s="94"/>
      <c r="GE31" s="94"/>
      <c r="GF31" s="94"/>
      <c r="GG31" s="94"/>
      <c r="GH31" s="94"/>
      <c r="GI31" s="94"/>
      <c r="GJ31" s="94"/>
      <c r="GK31" s="94"/>
      <c r="GL31" s="94"/>
      <c r="GM31" s="94"/>
      <c r="GN31" s="94"/>
      <c r="GO31" s="94"/>
      <c r="GP31" s="94"/>
      <c r="GQ31" s="94"/>
      <c r="GR31" s="94"/>
      <c r="GS31" s="94"/>
      <c r="GT31" s="94"/>
      <c r="GU31" s="94"/>
      <c r="GV31" s="94"/>
      <c r="GW31" s="94"/>
      <c r="GX31" s="94"/>
      <c r="GY31" s="94"/>
      <c r="GZ31" s="94"/>
      <c r="HA31" s="94"/>
      <c r="HB31" s="94"/>
      <c r="HC31" s="94"/>
      <c r="HD31" s="94"/>
      <c r="HE31" s="94"/>
      <c r="HF31" s="94"/>
      <c r="HG31" s="94"/>
      <c r="HH31" s="94"/>
      <c r="HI31" s="94"/>
      <c r="HJ31" s="94"/>
      <c r="HK31" s="94"/>
      <c r="HL31" s="94"/>
      <c r="HM31" s="94"/>
      <c r="HN31" s="94"/>
      <c r="HO31" s="94"/>
      <c r="HP31" s="94"/>
      <c r="HQ31" s="94"/>
      <c r="HR31" s="94"/>
      <c r="HS31" s="94"/>
      <c r="HT31" s="94"/>
      <c r="HU31" s="94"/>
      <c r="HV31" s="94"/>
      <c r="HW31" s="94"/>
      <c r="HX31" s="94"/>
      <c r="HY31" s="94"/>
      <c r="HZ31" s="94"/>
      <c r="IA31" s="94"/>
      <c r="IB31" s="94"/>
      <c r="IC31" s="94"/>
      <c r="ID31" s="94"/>
      <c r="IE31" s="94"/>
      <c r="IF31" s="94"/>
      <c r="IG31" s="94"/>
      <c r="IH31" s="94"/>
      <c r="II31" s="94"/>
      <c r="IJ31" s="94"/>
      <c r="IK31" s="94"/>
      <c r="IL31" s="94"/>
      <c r="IM31" s="94"/>
      <c r="IN31" s="94"/>
      <c r="IO31" s="94"/>
      <c r="IP31" s="94"/>
      <c r="IQ31" s="94"/>
      <c r="IR31" s="94"/>
      <c r="IS31" s="94"/>
      <c r="IT31" s="94"/>
      <c r="IU31" s="94"/>
      <c r="IV31" s="94"/>
    </row>
    <row r="32" spans="1:256" s="26" customFormat="1">
      <c r="A32" s="117">
        <v>9</v>
      </c>
      <c r="B32" s="119" t="s">
        <v>95</v>
      </c>
      <c r="C32" s="118"/>
      <c r="D32" s="8"/>
      <c r="E32" s="8"/>
      <c r="F32" s="8"/>
      <c r="G32" s="8"/>
      <c r="H32" s="8"/>
      <c r="I32" s="8"/>
      <c r="J32" s="8"/>
      <c r="K32" s="8"/>
      <c r="L32" s="8"/>
      <c r="M32" s="95"/>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c r="EO32" s="94"/>
      <c r="EP32" s="94"/>
      <c r="EQ32" s="94"/>
      <c r="ER32" s="94"/>
      <c r="ES32" s="94"/>
      <c r="ET32" s="94"/>
      <c r="EU32" s="94"/>
      <c r="EV32" s="94"/>
      <c r="EW32" s="94"/>
      <c r="EX32" s="94"/>
      <c r="EY32" s="94"/>
      <c r="EZ32" s="94"/>
      <c r="FA32" s="94"/>
      <c r="FB32" s="94"/>
      <c r="FC32" s="94"/>
      <c r="FD32" s="94"/>
      <c r="FE32" s="94"/>
      <c r="FF32" s="94"/>
      <c r="FG32" s="94"/>
      <c r="FH32" s="94"/>
      <c r="FI32" s="94"/>
      <c r="FJ32" s="94"/>
      <c r="FK32" s="94"/>
      <c r="FL32" s="94"/>
      <c r="FM32" s="94"/>
      <c r="FN32" s="94"/>
      <c r="FO32" s="94"/>
      <c r="FP32" s="94"/>
      <c r="FQ32" s="94"/>
      <c r="FR32" s="94"/>
      <c r="FS32" s="94"/>
      <c r="FT32" s="94"/>
      <c r="FU32" s="94"/>
      <c r="FV32" s="94"/>
      <c r="FW32" s="94"/>
      <c r="FX32" s="94"/>
      <c r="FY32" s="94"/>
      <c r="FZ32" s="94"/>
      <c r="GA32" s="94"/>
      <c r="GB32" s="94"/>
      <c r="GC32" s="94"/>
      <c r="GD32" s="94"/>
      <c r="GE32" s="94"/>
      <c r="GF32" s="94"/>
      <c r="GG32" s="94"/>
      <c r="GH32" s="94"/>
      <c r="GI32" s="94"/>
      <c r="GJ32" s="94"/>
      <c r="GK32" s="94"/>
      <c r="GL32" s="94"/>
      <c r="GM32" s="94"/>
      <c r="GN32" s="94"/>
      <c r="GO32" s="94"/>
      <c r="GP32" s="94"/>
      <c r="GQ32" s="94"/>
      <c r="GR32" s="94"/>
      <c r="GS32" s="94"/>
      <c r="GT32" s="94"/>
      <c r="GU32" s="94"/>
      <c r="GV32" s="94"/>
      <c r="GW32" s="94"/>
      <c r="GX32" s="94"/>
      <c r="GY32" s="94"/>
      <c r="GZ32" s="94"/>
      <c r="HA32" s="94"/>
      <c r="HB32" s="94"/>
      <c r="HC32" s="94"/>
      <c r="HD32" s="94"/>
      <c r="HE32" s="94"/>
      <c r="HF32" s="94"/>
      <c r="HG32" s="94"/>
      <c r="HH32" s="94"/>
      <c r="HI32" s="94"/>
      <c r="HJ32" s="94"/>
      <c r="HK32" s="94"/>
      <c r="HL32" s="94"/>
      <c r="HM32" s="94"/>
      <c r="HN32" s="94"/>
      <c r="HO32" s="94"/>
      <c r="HP32" s="94"/>
      <c r="HQ32" s="94"/>
      <c r="HR32" s="94"/>
      <c r="HS32" s="94"/>
      <c r="HT32" s="94"/>
      <c r="HU32" s="94"/>
      <c r="HV32" s="94"/>
      <c r="HW32" s="94"/>
      <c r="HX32" s="94"/>
      <c r="HY32" s="94"/>
      <c r="HZ32" s="94"/>
      <c r="IA32" s="94"/>
      <c r="IB32" s="94"/>
      <c r="IC32" s="94"/>
      <c r="ID32" s="94"/>
      <c r="IE32" s="94"/>
      <c r="IF32" s="94"/>
      <c r="IG32" s="94"/>
      <c r="IH32" s="94"/>
      <c r="II32" s="94"/>
      <c r="IJ32" s="94"/>
      <c r="IK32" s="94"/>
      <c r="IL32" s="94"/>
      <c r="IM32" s="94"/>
      <c r="IN32" s="94"/>
      <c r="IO32" s="94"/>
      <c r="IP32" s="94"/>
      <c r="IQ32" s="94"/>
      <c r="IR32" s="94"/>
      <c r="IS32" s="94"/>
      <c r="IT32" s="94"/>
      <c r="IU32" s="94"/>
      <c r="IV32" s="94"/>
    </row>
    <row r="33" spans="1:256" s="26" customFormat="1" ht="25.5">
      <c r="A33" s="117">
        <v>10</v>
      </c>
      <c r="B33" s="119" t="s">
        <v>96</v>
      </c>
      <c r="C33" s="118"/>
      <c r="D33" s="8"/>
      <c r="E33" s="8"/>
      <c r="F33" s="8"/>
      <c r="G33" s="8"/>
      <c r="H33" s="8"/>
      <c r="I33" s="8"/>
      <c r="J33" s="8"/>
      <c r="K33" s="8"/>
      <c r="L33" s="8"/>
      <c r="M33" s="95"/>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c r="EO33" s="94"/>
      <c r="EP33" s="94"/>
      <c r="EQ33" s="94"/>
      <c r="ER33" s="94"/>
      <c r="ES33" s="94"/>
      <c r="ET33" s="94"/>
      <c r="EU33" s="94"/>
      <c r="EV33" s="94"/>
      <c r="EW33" s="94"/>
      <c r="EX33" s="94"/>
      <c r="EY33" s="94"/>
      <c r="EZ33" s="94"/>
      <c r="FA33" s="94"/>
      <c r="FB33" s="94"/>
      <c r="FC33" s="94"/>
      <c r="FD33" s="94"/>
      <c r="FE33" s="94"/>
      <c r="FF33" s="94"/>
      <c r="FG33" s="94"/>
      <c r="FH33" s="94"/>
      <c r="FI33" s="94"/>
      <c r="FJ33" s="94"/>
      <c r="FK33" s="94"/>
      <c r="FL33" s="94"/>
      <c r="FM33" s="94"/>
      <c r="FN33" s="94"/>
      <c r="FO33" s="94"/>
      <c r="FP33" s="94"/>
      <c r="FQ33" s="94"/>
      <c r="FR33" s="94"/>
      <c r="FS33" s="94"/>
      <c r="FT33" s="94"/>
      <c r="FU33" s="94"/>
      <c r="FV33" s="94"/>
      <c r="FW33" s="94"/>
      <c r="FX33" s="94"/>
      <c r="FY33" s="94"/>
      <c r="FZ33" s="94"/>
      <c r="GA33" s="94"/>
      <c r="GB33" s="94"/>
      <c r="GC33" s="94"/>
      <c r="GD33" s="94"/>
      <c r="GE33" s="94"/>
      <c r="GF33" s="94"/>
      <c r="GG33" s="94"/>
      <c r="GH33" s="94"/>
      <c r="GI33" s="94"/>
      <c r="GJ33" s="94"/>
      <c r="GK33" s="94"/>
      <c r="GL33" s="94"/>
      <c r="GM33" s="94"/>
      <c r="GN33" s="94"/>
      <c r="GO33" s="94"/>
      <c r="GP33" s="94"/>
      <c r="GQ33" s="94"/>
      <c r="GR33" s="94"/>
      <c r="GS33" s="94"/>
      <c r="GT33" s="94"/>
      <c r="GU33" s="94"/>
      <c r="GV33" s="94"/>
      <c r="GW33" s="94"/>
      <c r="GX33" s="94"/>
      <c r="GY33" s="94"/>
      <c r="GZ33" s="94"/>
      <c r="HA33" s="94"/>
      <c r="HB33" s="94"/>
      <c r="HC33" s="94"/>
      <c r="HD33" s="94"/>
      <c r="HE33" s="94"/>
      <c r="HF33" s="94"/>
      <c r="HG33" s="94"/>
      <c r="HH33" s="94"/>
      <c r="HI33" s="94"/>
      <c r="HJ33" s="94"/>
      <c r="HK33" s="94"/>
      <c r="HL33" s="94"/>
      <c r="HM33" s="94"/>
      <c r="HN33" s="94"/>
      <c r="HO33" s="94"/>
      <c r="HP33" s="94"/>
      <c r="HQ33" s="94"/>
      <c r="HR33" s="94"/>
      <c r="HS33" s="94"/>
      <c r="HT33" s="94"/>
      <c r="HU33" s="94"/>
      <c r="HV33" s="94"/>
      <c r="HW33" s="94"/>
      <c r="HX33" s="94"/>
      <c r="HY33" s="94"/>
      <c r="HZ33" s="94"/>
      <c r="IA33" s="94"/>
      <c r="IB33" s="94"/>
      <c r="IC33" s="94"/>
      <c r="ID33" s="94"/>
      <c r="IE33" s="94"/>
      <c r="IF33" s="94"/>
      <c r="IG33" s="94"/>
      <c r="IH33" s="94"/>
      <c r="II33" s="94"/>
      <c r="IJ33" s="94"/>
      <c r="IK33" s="94"/>
      <c r="IL33" s="94"/>
      <c r="IM33" s="94"/>
      <c r="IN33" s="94"/>
      <c r="IO33" s="94"/>
      <c r="IP33" s="94"/>
      <c r="IQ33" s="94"/>
      <c r="IR33" s="94"/>
      <c r="IS33" s="94"/>
      <c r="IT33" s="94"/>
      <c r="IU33" s="94"/>
      <c r="IV33" s="94"/>
    </row>
    <row r="34" spans="1:256" s="26" customFormat="1">
      <c r="A34" s="117">
        <v>11</v>
      </c>
      <c r="B34" s="119" t="s">
        <v>97</v>
      </c>
      <c r="C34" s="118"/>
      <c r="D34" s="8"/>
      <c r="E34" s="8"/>
      <c r="F34" s="8"/>
      <c r="G34" s="8"/>
      <c r="H34" s="8"/>
      <c r="I34" s="8"/>
      <c r="J34" s="8"/>
      <c r="K34" s="8"/>
      <c r="L34" s="8"/>
      <c r="M34" s="95"/>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c r="EO34" s="94"/>
      <c r="EP34" s="94"/>
      <c r="EQ34" s="94"/>
      <c r="ER34" s="94"/>
      <c r="ES34" s="94"/>
      <c r="ET34" s="94"/>
      <c r="EU34" s="94"/>
      <c r="EV34" s="94"/>
      <c r="EW34" s="94"/>
      <c r="EX34" s="94"/>
      <c r="EY34" s="94"/>
      <c r="EZ34" s="94"/>
      <c r="FA34" s="94"/>
      <c r="FB34" s="94"/>
      <c r="FC34" s="94"/>
      <c r="FD34" s="94"/>
      <c r="FE34" s="94"/>
      <c r="FF34" s="94"/>
      <c r="FG34" s="94"/>
      <c r="FH34" s="94"/>
      <c r="FI34" s="94"/>
      <c r="FJ34" s="94"/>
      <c r="FK34" s="94"/>
      <c r="FL34" s="94"/>
      <c r="FM34" s="94"/>
      <c r="FN34" s="94"/>
      <c r="FO34" s="94"/>
      <c r="FP34" s="94"/>
      <c r="FQ34" s="94"/>
      <c r="FR34" s="94"/>
      <c r="FS34" s="94"/>
      <c r="FT34" s="94"/>
      <c r="FU34" s="94"/>
      <c r="FV34" s="94"/>
      <c r="FW34" s="94"/>
      <c r="FX34" s="94"/>
      <c r="FY34" s="94"/>
      <c r="FZ34" s="94"/>
      <c r="GA34" s="94"/>
      <c r="GB34" s="94"/>
      <c r="GC34" s="94"/>
      <c r="GD34" s="94"/>
      <c r="GE34" s="94"/>
      <c r="GF34" s="94"/>
      <c r="GG34" s="94"/>
      <c r="GH34" s="94"/>
      <c r="GI34" s="94"/>
      <c r="GJ34" s="94"/>
      <c r="GK34" s="94"/>
      <c r="GL34" s="94"/>
      <c r="GM34" s="94"/>
      <c r="GN34" s="94"/>
      <c r="GO34" s="94"/>
      <c r="GP34" s="94"/>
      <c r="GQ34" s="94"/>
      <c r="GR34" s="94"/>
      <c r="GS34" s="94"/>
      <c r="GT34" s="94"/>
      <c r="GU34" s="94"/>
      <c r="GV34" s="94"/>
      <c r="GW34" s="94"/>
      <c r="GX34" s="94"/>
      <c r="GY34" s="94"/>
      <c r="GZ34" s="94"/>
      <c r="HA34" s="94"/>
      <c r="HB34" s="94"/>
      <c r="HC34" s="94"/>
      <c r="HD34" s="94"/>
      <c r="HE34" s="94"/>
      <c r="HF34" s="94"/>
      <c r="HG34" s="94"/>
      <c r="HH34" s="94"/>
      <c r="HI34" s="94"/>
      <c r="HJ34" s="94"/>
      <c r="HK34" s="94"/>
      <c r="HL34" s="94"/>
      <c r="HM34" s="94"/>
      <c r="HN34" s="94"/>
      <c r="HO34" s="94"/>
      <c r="HP34" s="94"/>
      <c r="HQ34" s="94"/>
      <c r="HR34" s="94"/>
      <c r="HS34" s="94"/>
      <c r="HT34" s="94"/>
      <c r="HU34" s="94"/>
      <c r="HV34" s="94"/>
      <c r="HW34" s="94"/>
      <c r="HX34" s="94"/>
      <c r="HY34" s="94"/>
      <c r="HZ34" s="94"/>
      <c r="IA34" s="94"/>
      <c r="IB34" s="94"/>
      <c r="IC34" s="94"/>
      <c r="ID34" s="94"/>
      <c r="IE34" s="94"/>
      <c r="IF34" s="94"/>
      <c r="IG34" s="94"/>
      <c r="IH34" s="94"/>
      <c r="II34" s="94"/>
      <c r="IJ34" s="94"/>
      <c r="IK34" s="94"/>
      <c r="IL34" s="94"/>
      <c r="IM34" s="94"/>
      <c r="IN34" s="94"/>
      <c r="IO34" s="94"/>
      <c r="IP34" s="94"/>
      <c r="IQ34" s="94"/>
      <c r="IR34" s="94"/>
      <c r="IS34" s="94"/>
      <c r="IT34" s="94"/>
      <c r="IU34" s="94"/>
      <c r="IV34" s="94"/>
    </row>
    <row r="35" spans="1:256" s="26" customFormat="1" ht="25.5">
      <c r="A35" s="117">
        <v>12</v>
      </c>
      <c r="B35" s="119" t="s">
        <v>98</v>
      </c>
      <c r="C35" s="118"/>
      <c r="D35" s="8"/>
      <c r="E35" s="8"/>
      <c r="F35" s="8"/>
      <c r="G35" s="8"/>
      <c r="H35" s="96"/>
      <c r="I35" s="96"/>
      <c r="J35" s="96"/>
      <c r="K35" s="96"/>
      <c r="L35" s="96"/>
      <c r="M35" s="95"/>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c r="EO35" s="94"/>
      <c r="EP35" s="94"/>
      <c r="EQ35" s="94"/>
      <c r="ER35" s="94"/>
      <c r="ES35" s="94"/>
      <c r="ET35" s="94"/>
      <c r="EU35" s="94"/>
      <c r="EV35" s="94"/>
      <c r="EW35" s="94"/>
      <c r="EX35" s="94"/>
      <c r="EY35" s="94"/>
      <c r="EZ35" s="94"/>
      <c r="FA35" s="94"/>
      <c r="FB35" s="94"/>
      <c r="FC35" s="94"/>
      <c r="FD35" s="94"/>
      <c r="FE35" s="94"/>
      <c r="FF35" s="94"/>
      <c r="FG35" s="94"/>
      <c r="FH35" s="94"/>
      <c r="FI35" s="94"/>
      <c r="FJ35" s="94"/>
      <c r="FK35" s="94"/>
      <c r="FL35" s="94"/>
      <c r="FM35" s="94"/>
      <c r="FN35" s="94"/>
      <c r="FO35" s="94"/>
      <c r="FP35" s="94"/>
      <c r="FQ35" s="94"/>
      <c r="FR35" s="94"/>
      <c r="FS35" s="94"/>
      <c r="FT35" s="94"/>
      <c r="FU35" s="94"/>
      <c r="FV35" s="94"/>
      <c r="FW35" s="94"/>
      <c r="FX35" s="94"/>
      <c r="FY35" s="94"/>
      <c r="FZ35" s="94"/>
      <c r="GA35" s="94"/>
      <c r="GB35" s="94"/>
      <c r="GC35" s="94"/>
      <c r="GD35" s="94"/>
      <c r="GE35" s="94"/>
      <c r="GF35" s="94"/>
      <c r="GG35" s="94"/>
      <c r="GH35" s="94"/>
      <c r="GI35" s="94"/>
      <c r="GJ35" s="94"/>
      <c r="GK35" s="94"/>
      <c r="GL35" s="94"/>
      <c r="GM35" s="94"/>
      <c r="GN35" s="94"/>
      <c r="GO35" s="94"/>
      <c r="GP35" s="94"/>
      <c r="GQ35" s="94"/>
      <c r="GR35" s="94"/>
      <c r="GS35" s="94"/>
      <c r="GT35" s="94"/>
      <c r="GU35" s="94"/>
      <c r="GV35" s="94"/>
      <c r="GW35" s="94"/>
      <c r="GX35" s="94"/>
      <c r="GY35" s="94"/>
      <c r="GZ35" s="94"/>
      <c r="HA35" s="94"/>
      <c r="HB35" s="94"/>
      <c r="HC35" s="94"/>
      <c r="HD35" s="94"/>
      <c r="HE35" s="94"/>
      <c r="HF35" s="94"/>
      <c r="HG35" s="94"/>
      <c r="HH35" s="94"/>
      <c r="HI35" s="94"/>
      <c r="HJ35" s="94"/>
      <c r="HK35" s="94"/>
      <c r="HL35" s="94"/>
      <c r="HM35" s="94"/>
      <c r="HN35" s="94"/>
      <c r="HO35" s="94"/>
      <c r="HP35" s="94"/>
      <c r="HQ35" s="94"/>
      <c r="HR35" s="94"/>
      <c r="HS35" s="94"/>
      <c r="HT35" s="94"/>
      <c r="HU35" s="94"/>
      <c r="HV35" s="94"/>
      <c r="HW35" s="94"/>
      <c r="HX35" s="94"/>
      <c r="HY35" s="94"/>
      <c r="HZ35" s="94"/>
      <c r="IA35" s="94"/>
      <c r="IB35" s="94"/>
      <c r="IC35" s="94"/>
      <c r="ID35" s="94"/>
      <c r="IE35" s="94"/>
      <c r="IF35" s="94"/>
      <c r="IG35" s="94"/>
      <c r="IH35" s="94"/>
      <c r="II35" s="94"/>
      <c r="IJ35" s="94"/>
      <c r="IK35" s="94"/>
      <c r="IL35" s="94"/>
      <c r="IM35" s="94"/>
      <c r="IN35" s="94"/>
      <c r="IO35" s="94"/>
      <c r="IP35" s="94"/>
      <c r="IQ35" s="94"/>
      <c r="IR35" s="94"/>
      <c r="IS35" s="94"/>
      <c r="IT35" s="94"/>
      <c r="IU35" s="94"/>
      <c r="IV35" s="94"/>
    </row>
    <row r="36" spans="1:256" s="26" customFormat="1">
      <c r="A36" s="117">
        <v>13</v>
      </c>
      <c r="B36" s="119" t="s">
        <v>99</v>
      </c>
      <c r="C36" s="118"/>
      <c r="D36" s="8"/>
      <c r="E36" s="8"/>
      <c r="F36" s="8"/>
      <c r="G36" s="8"/>
      <c r="H36" s="96"/>
      <c r="I36" s="96"/>
      <c r="J36" s="96"/>
      <c r="K36" s="96"/>
      <c r="L36" s="96"/>
      <c r="M36" s="95"/>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94"/>
      <c r="DX36" s="94"/>
      <c r="DY36" s="94"/>
      <c r="DZ36" s="94"/>
      <c r="EA36" s="94"/>
      <c r="EB36" s="94"/>
      <c r="EC36" s="94"/>
      <c r="ED36" s="94"/>
      <c r="EE36" s="94"/>
      <c r="EF36" s="94"/>
      <c r="EG36" s="94"/>
      <c r="EH36" s="94"/>
      <c r="EI36" s="94"/>
      <c r="EJ36" s="94"/>
      <c r="EK36" s="94"/>
      <c r="EL36" s="94"/>
      <c r="EM36" s="94"/>
      <c r="EN36" s="94"/>
      <c r="EO36" s="94"/>
      <c r="EP36" s="94"/>
      <c r="EQ36" s="94"/>
      <c r="ER36" s="94"/>
      <c r="ES36" s="94"/>
      <c r="ET36" s="94"/>
      <c r="EU36" s="94"/>
      <c r="EV36" s="94"/>
      <c r="EW36" s="94"/>
      <c r="EX36" s="94"/>
      <c r="EY36" s="94"/>
      <c r="EZ36" s="94"/>
      <c r="FA36" s="94"/>
      <c r="FB36" s="94"/>
      <c r="FC36" s="94"/>
      <c r="FD36" s="94"/>
      <c r="FE36" s="94"/>
      <c r="FF36" s="94"/>
      <c r="FG36" s="94"/>
      <c r="FH36" s="94"/>
      <c r="FI36" s="94"/>
      <c r="FJ36" s="94"/>
      <c r="FK36" s="94"/>
      <c r="FL36" s="94"/>
      <c r="FM36" s="94"/>
      <c r="FN36" s="94"/>
      <c r="FO36" s="94"/>
      <c r="FP36" s="94"/>
      <c r="FQ36" s="94"/>
      <c r="FR36" s="94"/>
      <c r="FS36" s="94"/>
      <c r="FT36" s="94"/>
      <c r="FU36" s="94"/>
      <c r="FV36" s="94"/>
      <c r="FW36" s="94"/>
      <c r="FX36" s="94"/>
      <c r="FY36" s="94"/>
      <c r="FZ36" s="94"/>
      <c r="GA36" s="94"/>
      <c r="GB36" s="94"/>
      <c r="GC36" s="94"/>
      <c r="GD36" s="94"/>
      <c r="GE36" s="94"/>
      <c r="GF36" s="94"/>
      <c r="GG36" s="94"/>
      <c r="GH36" s="94"/>
      <c r="GI36" s="94"/>
      <c r="GJ36" s="94"/>
      <c r="GK36" s="94"/>
      <c r="GL36" s="94"/>
      <c r="GM36" s="94"/>
      <c r="GN36" s="94"/>
      <c r="GO36" s="94"/>
      <c r="GP36" s="94"/>
      <c r="GQ36" s="94"/>
      <c r="GR36" s="94"/>
      <c r="GS36" s="94"/>
      <c r="GT36" s="94"/>
      <c r="GU36" s="94"/>
      <c r="GV36" s="94"/>
      <c r="GW36" s="94"/>
      <c r="GX36" s="94"/>
      <c r="GY36" s="94"/>
      <c r="GZ36" s="94"/>
      <c r="HA36" s="94"/>
      <c r="HB36" s="94"/>
      <c r="HC36" s="94"/>
      <c r="HD36" s="94"/>
      <c r="HE36" s="94"/>
      <c r="HF36" s="94"/>
      <c r="HG36" s="94"/>
      <c r="HH36" s="94"/>
      <c r="HI36" s="94"/>
      <c r="HJ36" s="94"/>
      <c r="HK36" s="94"/>
      <c r="HL36" s="94"/>
      <c r="HM36" s="94"/>
      <c r="HN36" s="94"/>
      <c r="HO36" s="94"/>
      <c r="HP36" s="94"/>
      <c r="HQ36" s="94"/>
      <c r="HR36" s="94"/>
      <c r="HS36" s="94"/>
      <c r="HT36" s="94"/>
      <c r="HU36" s="94"/>
      <c r="HV36" s="94"/>
      <c r="HW36" s="94"/>
      <c r="HX36" s="94"/>
      <c r="HY36" s="94"/>
      <c r="HZ36" s="94"/>
      <c r="IA36" s="94"/>
      <c r="IB36" s="94"/>
      <c r="IC36" s="94"/>
      <c r="ID36" s="94"/>
      <c r="IE36" s="94"/>
      <c r="IF36" s="94"/>
      <c r="IG36" s="94"/>
      <c r="IH36" s="94"/>
      <c r="II36" s="94"/>
      <c r="IJ36" s="94"/>
      <c r="IK36" s="94"/>
      <c r="IL36" s="94"/>
      <c r="IM36" s="94"/>
      <c r="IN36" s="94"/>
      <c r="IO36" s="94"/>
      <c r="IP36" s="94"/>
      <c r="IQ36" s="94"/>
      <c r="IR36" s="94"/>
      <c r="IS36" s="94"/>
      <c r="IT36" s="94"/>
      <c r="IU36" s="94"/>
      <c r="IV36" s="94"/>
    </row>
    <row r="37" spans="1:256" s="26" customFormat="1">
      <c r="A37" s="117">
        <v>14</v>
      </c>
      <c r="B37" s="119" t="s">
        <v>100</v>
      </c>
      <c r="C37" s="118"/>
      <c r="D37" s="8"/>
      <c r="E37" s="8"/>
      <c r="F37" s="8"/>
      <c r="G37" s="8"/>
      <c r="H37" s="96"/>
      <c r="I37" s="96"/>
      <c r="J37" s="96"/>
      <c r="K37" s="96"/>
      <c r="L37" s="96"/>
      <c r="M37" s="95"/>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c r="DS37" s="94"/>
      <c r="DT37" s="94"/>
      <c r="DU37" s="94"/>
      <c r="DV37" s="94"/>
      <c r="DW37" s="94"/>
      <c r="DX37" s="94"/>
      <c r="DY37" s="94"/>
      <c r="DZ37" s="94"/>
      <c r="EA37" s="94"/>
      <c r="EB37" s="94"/>
      <c r="EC37" s="94"/>
      <c r="ED37" s="94"/>
      <c r="EE37" s="94"/>
      <c r="EF37" s="94"/>
      <c r="EG37" s="94"/>
      <c r="EH37" s="94"/>
      <c r="EI37" s="94"/>
      <c r="EJ37" s="94"/>
      <c r="EK37" s="94"/>
      <c r="EL37" s="94"/>
      <c r="EM37" s="94"/>
      <c r="EN37" s="94"/>
      <c r="EO37" s="94"/>
      <c r="EP37" s="94"/>
      <c r="EQ37" s="94"/>
      <c r="ER37" s="94"/>
      <c r="ES37" s="94"/>
      <c r="ET37" s="94"/>
      <c r="EU37" s="94"/>
      <c r="EV37" s="94"/>
      <c r="EW37" s="94"/>
      <c r="EX37" s="94"/>
      <c r="EY37" s="94"/>
      <c r="EZ37" s="94"/>
      <c r="FA37" s="94"/>
      <c r="FB37" s="94"/>
      <c r="FC37" s="94"/>
      <c r="FD37" s="94"/>
      <c r="FE37" s="94"/>
      <c r="FF37" s="94"/>
      <c r="FG37" s="94"/>
      <c r="FH37" s="94"/>
      <c r="FI37" s="94"/>
      <c r="FJ37" s="94"/>
      <c r="FK37" s="94"/>
      <c r="FL37" s="94"/>
      <c r="FM37" s="94"/>
      <c r="FN37" s="94"/>
      <c r="FO37" s="94"/>
      <c r="FP37" s="94"/>
      <c r="FQ37" s="94"/>
      <c r="FR37" s="94"/>
      <c r="FS37" s="94"/>
      <c r="FT37" s="94"/>
      <c r="FU37" s="94"/>
      <c r="FV37" s="94"/>
      <c r="FW37" s="94"/>
      <c r="FX37" s="94"/>
      <c r="FY37" s="94"/>
      <c r="FZ37" s="94"/>
      <c r="GA37" s="94"/>
      <c r="GB37" s="94"/>
      <c r="GC37" s="94"/>
      <c r="GD37" s="94"/>
      <c r="GE37" s="94"/>
      <c r="GF37" s="94"/>
      <c r="GG37" s="94"/>
      <c r="GH37" s="94"/>
      <c r="GI37" s="94"/>
      <c r="GJ37" s="94"/>
      <c r="GK37" s="94"/>
      <c r="GL37" s="94"/>
      <c r="GM37" s="94"/>
      <c r="GN37" s="94"/>
      <c r="GO37" s="94"/>
      <c r="GP37" s="94"/>
      <c r="GQ37" s="94"/>
      <c r="GR37" s="94"/>
      <c r="GS37" s="94"/>
      <c r="GT37" s="94"/>
      <c r="GU37" s="94"/>
      <c r="GV37" s="94"/>
      <c r="GW37" s="94"/>
      <c r="GX37" s="94"/>
      <c r="GY37" s="94"/>
      <c r="GZ37" s="94"/>
      <c r="HA37" s="94"/>
      <c r="HB37" s="94"/>
      <c r="HC37" s="94"/>
      <c r="HD37" s="94"/>
      <c r="HE37" s="94"/>
      <c r="HF37" s="94"/>
      <c r="HG37" s="94"/>
      <c r="HH37" s="94"/>
      <c r="HI37" s="94"/>
      <c r="HJ37" s="94"/>
      <c r="HK37" s="94"/>
      <c r="HL37" s="94"/>
      <c r="HM37" s="94"/>
      <c r="HN37" s="94"/>
      <c r="HO37" s="94"/>
      <c r="HP37" s="94"/>
      <c r="HQ37" s="94"/>
      <c r="HR37" s="94"/>
      <c r="HS37" s="94"/>
      <c r="HT37" s="94"/>
      <c r="HU37" s="94"/>
      <c r="HV37" s="94"/>
      <c r="HW37" s="94"/>
      <c r="HX37" s="94"/>
      <c r="HY37" s="94"/>
      <c r="HZ37" s="94"/>
      <c r="IA37" s="94"/>
      <c r="IB37" s="94"/>
      <c r="IC37" s="94"/>
      <c r="ID37" s="94"/>
      <c r="IE37" s="94"/>
      <c r="IF37" s="94"/>
      <c r="IG37" s="94"/>
      <c r="IH37" s="94"/>
      <c r="II37" s="94"/>
      <c r="IJ37" s="94"/>
      <c r="IK37" s="94"/>
      <c r="IL37" s="94"/>
      <c r="IM37" s="94"/>
      <c r="IN37" s="94"/>
      <c r="IO37" s="94"/>
      <c r="IP37" s="94"/>
      <c r="IQ37" s="94"/>
      <c r="IR37" s="94"/>
      <c r="IS37" s="94"/>
      <c r="IT37" s="94"/>
      <c r="IU37" s="94"/>
      <c r="IV37" s="94"/>
    </row>
    <row r="38" spans="1:256" s="26" customFormat="1">
      <c r="A38" s="117">
        <v>15</v>
      </c>
      <c r="B38" s="119" t="s">
        <v>101</v>
      </c>
      <c r="C38" s="118"/>
      <c r="D38" s="8"/>
      <c r="E38" s="8"/>
      <c r="F38" s="8"/>
      <c r="G38" s="8"/>
      <c r="H38" s="96"/>
      <c r="I38" s="96"/>
      <c r="J38" s="96"/>
      <c r="K38" s="96"/>
      <c r="L38" s="96"/>
      <c r="M38" s="95"/>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c r="DS38" s="94"/>
      <c r="DT38" s="94"/>
      <c r="DU38" s="94"/>
      <c r="DV38" s="94"/>
      <c r="DW38" s="94"/>
      <c r="DX38" s="94"/>
      <c r="DY38" s="94"/>
      <c r="DZ38" s="94"/>
      <c r="EA38" s="94"/>
      <c r="EB38" s="94"/>
      <c r="EC38" s="94"/>
      <c r="ED38" s="94"/>
      <c r="EE38" s="94"/>
      <c r="EF38" s="94"/>
      <c r="EG38" s="94"/>
      <c r="EH38" s="94"/>
      <c r="EI38" s="94"/>
      <c r="EJ38" s="94"/>
      <c r="EK38" s="94"/>
      <c r="EL38" s="94"/>
      <c r="EM38" s="94"/>
      <c r="EN38" s="94"/>
      <c r="EO38" s="94"/>
      <c r="EP38" s="94"/>
      <c r="EQ38" s="94"/>
      <c r="ER38" s="94"/>
      <c r="ES38" s="94"/>
      <c r="ET38" s="94"/>
      <c r="EU38" s="94"/>
      <c r="EV38" s="94"/>
      <c r="EW38" s="94"/>
      <c r="EX38" s="94"/>
      <c r="EY38" s="94"/>
      <c r="EZ38" s="94"/>
      <c r="FA38" s="94"/>
      <c r="FB38" s="94"/>
      <c r="FC38" s="94"/>
      <c r="FD38" s="94"/>
      <c r="FE38" s="94"/>
      <c r="FF38" s="94"/>
      <c r="FG38" s="94"/>
      <c r="FH38" s="94"/>
      <c r="FI38" s="94"/>
      <c r="FJ38" s="94"/>
      <c r="FK38" s="94"/>
      <c r="FL38" s="94"/>
      <c r="FM38" s="94"/>
      <c r="FN38" s="94"/>
      <c r="FO38" s="94"/>
      <c r="FP38" s="94"/>
      <c r="FQ38" s="94"/>
      <c r="FR38" s="94"/>
      <c r="FS38" s="94"/>
      <c r="FT38" s="94"/>
      <c r="FU38" s="94"/>
      <c r="FV38" s="94"/>
      <c r="FW38" s="94"/>
      <c r="FX38" s="94"/>
      <c r="FY38" s="94"/>
      <c r="FZ38" s="94"/>
      <c r="GA38" s="94"/>
      <c r="GB38" s="94"/>
      <c r="GC38" s="94"/>
      <c r="GD38" s="94"/>
      <c r="GE38" s="94"/>
      <c r="GF38" s="94"/>
      <c r="GG38" s="94"/>
      <c r="GH38" s="94"/>
      <c r="GI38" s="94"/>
      <c r="GJ38" s="94"/>
      <c r="GK38" s="94"/>
      <c r="GL38" s="94"/>
      <c r="GM38" s="94"/>
      <c r="GN38" s="94"/>
      <c r="GO38" s="94"/>
      <c r="GP38" s="94"/>
      <c r="GQ38" s="94"/>
      <c r="GR38" s="94"/>
      <c r="GS38" s="94"/>
      <c r="GT38" s="94"/>
      <c r="GU38" s="94"/>
      <c r="GV38" s="94"/>
      <c r="GW38" s="94"/>
      <c r="GX38" s="94"/>
      <c r="GY38" s="94"/>
      <c r="GZ38" s="94"/>
      <c r="HA38" s="94"/>
      <c r="HB38" s="94"/>
      <c r="HC38" s="94"/>
      <c r="HD38" s="94"/>
      <c r="HE38" s="94"/>
      <c r="HF38" s="94"/>
      <c r="HG38" s="94"/>
      <c r="HH38" s="94"/>
      <c r="HI38" s="94"/>
      <c r="HJ38" s="94"/>
      <c r="HK38" s="94"/>
      <c r="HL38" s="94"/>
      <c r="HM38" s="94"/>
      <c r="HN38" s="94"/>
      <c r="HO38" s="94"/>
      <c r="HP38" s="94"/>
      <c r="HQ38" s="94"/>
      <c r="HR38" s="94"/>
      <c r="HS38" s="94"/>
      <c r="HT38" s="94"/>
      <c r="HU38" s="94"/>
      <c r="HV38" s="94"/>
      <c r="HW38" s="94"/>
      <c r="HX38" s="94"/>
      <c r="HY38" s="94"/>
      <c r="HZ38" s="94"/>
      <c r="IA38" s="94"/>
      <c r="IB38" s="94"/>
      <c r="IC38" s="94"/>
      <c r="ID38" s="94"/>
      <c r="IE38" s="94"/>
      <c r="IF38" s="94"/>
      <c r="IG38" s="94"/>
      <c r="IH38" s="94"/>
      <c r="II38" s="94"/>
      <c r="IJ38" s="94"/>
      <c r="IK38" s="94"/>
      <c r="IL38" s="94"/>
      <c r="IM38" s="94"/>
      <c r="IN38" s="94"/>
      <c r="IO38" s="94"/>
      <c r="IP38" s="94"/>
      <c r="IQ38" s="94"/>
      <c r="IR38" s="94"/>
      <c r="IS38" s="94"/>
      <c r="IT38" s="94"/>
      <c r="IU38" s="94"/>
      <c r="IV38" s="94"/>
    </row>
    <row r="39" spans="1:256">
      <c r="A39" s="25"/>
      <c r="B39" s="53"/>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c r="EO39" s="53"/>
      <c r="EP39" s="53"/>
      <c r="EQ39" s="53"/>
      <c r="ER39" s="53"/>
      <c r="ES39" s="53"/>
      <c r="ET39" s="53"/>
      <c r="EU39" s="53"/>
      <c r="EV39" s="53"/>
      <c r="EW39" s="53"/>
      <c r="EX39" s="53"/>
      <c r="EY39" s="53"/>
      <c r="EZ39" s="53"/>
      <c r="FA39" s="53"/>
      <c r="FB39" s="53"/>
      <c r="FC39" s="53"/>
      <c r="FD39" s="53"/>
      <c r="FE39" s="53"/>
      <c r="FF39" s="53"/>
      <c r="FG39" s="53"/>
      <c r="FH39" s="53"/>
      <c r="FI39" s="53"/>
      <c r="FJ39" s="53"/>
      <c r="FK39" s="53"/>
      <c r="FL39" s="53"/>
      <c r="FM39" s="53"/>
      <c r="FN39" s="53"/>
      <c r="FO39" s="53"/>
      <c r="FP39" s="53"/>
      <c r="FQ39" s="53"/>
      <c r="FR39" s="53"/>
      <c r="FS39" s="53"/>
      <c r="FT39" s="53"/>
      <c r="FU39" s="53"/>
      <c r="FV39" s="53"/>
      <c r="FW39" s="53"/>
      <c r="FX39" s="53"/>
      <c r="FY39" s="53"/>
      <c r="FZ39" s="53"/>
      <c r="GA39" s="53"/>
      <c r="GB39" s="53"/>
      <c r="GC39" s="53"/>
      <c r="GD39" s="53"/>
      <c r="GE39" s="53"/>
      <c r="GF39" s="53"/>
      <c r="GG39" s="53"/>
      <c r="GH39" s="53"/>
      <c r="GI39" s="53"/>
      <c r="GJ39" s="53"/>
      <c r="GK39" s="53"/>
      <c r="GL39" s="53"/>
      <c r="GM39" s="53"/>
      <c r="GN39" s="53"/>
      <c r="GO39" s="53"/>
      <c r="GP39" s="53"/>
      <c r="GQ39" s="53"/>
      <c r="GR39" s="53"/>
      <c r="GS39" s="53"/>
      <c r="GT39" s="53"/>
      <c r="GU39" s="53"/>
      <c r="GV39" s="53"/>
      <c r="GW39" s="53"/>
      <c r="GX39" s="53"/>
      <c r="GY39" s="53"/>
      <c r="GZ39" s="53"/>
      <c r="HA39" s="53"/>
      <c r="HB39" s="53"/>
      <c r="HC39" s="53"/>
      <c r="HD39" s="53"/>
      <c r="HE39" s="53"/>
      <c r="HF39" s="53"/>
      <c r="HG39" s="53"/>
      <c r="HH39" s="53"/>
      <c r="HI39" s="53"/>
      <c r="HJ39" s="53"/>
      <c r="HK39" s="53"/>
      <c r="HL39" s="53"/>
      <c r="HM39" s="53"/>
      <c r="HN39" s="53"/>
      <c r="HO39" s="53"/>
      <c r="HP39" s="53"/>
      <c r="HQ39" s="53"/>
      <c r="HR39" s="53"/>
      <c r="HS39" s="53"/>
      <c r="HT39" s="53"/>
      <c r="HU39" s="53"/>
      <c r="HV39" s="53"/>
      <c r="HW39" s="53"/>
      <c r="HX39" s="53"/>
      <c r="HY39" s="53"/>
      <c r="HZ39" s="53"/>
      <c r="IA39" s="53"/>
      <c r="IB39" s="53"/>
      <c r="IC39" s="53"/>
      <c r="ID39" s="53"/>
      <c r="IE39" s="53"/>
      <c r="IF39" s="53"/>
      <c r="IG39" s="53"/>
      <c r="IH39" s="53"/>
      <c r="II39" s="53"/>
      <c r="IJ39" s="53"/>
      <c r="IK39" s="53"/>
      <c r="IL39" s="53"/>
      <c r="IM39" s="53"/>
      <c r="IN39" s="53"/>
      <c r="IO39" s="53"/>
      <c r="IP39" s="53"/>
      <c r="IQ39" s="53"/>
      <c r="IR39" s="53"/>
      <c r="IS39" s="53"/>
      <c r="IT39" s="53"/>
      <c r="IU39" s="53"/>
      <c r="IV39" s="53"/>
    </row>
    <row r="40" spans="1:256">
      <c r="A40" s="25"/>
      <c r="B40" s="53" t="s">
        <v>70</v>
      </c>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c r="EO40" s="53"/>
      <c r="EP40" s="53"/>
      <c r="EQ40" s="53"/>
      <c r="ER40" s="53"/>
      <c r="ES40" s="53"/>
      <c r="ET40" s="53"/>
      <c r="EU40" s="53"/>
      <c r="EV40" s="53"/>
      <c r="EW40" s="53"/>
      <c r="EX40" s="53"/>
      <c r="EY40" s="53"/>
      <c r="EZ40" s="53"/>
      <c r="FA40" s="53"/>
      <c r="FB40" s="53"/>
      <c r="FC40" s="53"/>
      <c r="FD40" s="53"/>
      <c r="FE40" s="53"/>
      <c r="FF40" s="53"/>
      <c r="FG40" s="53"/>
      <c r="FH40" s="53"/>
      <c r="FI40" s="53"/>
      <c r="FJ40" s="53"/>
      <c r="FK40" s="53"/>
      <c r="FL40" s="53"/>
      <c r="FM40" s="53"/>
      <c r="FN40" s="53"/>
      <c r="FO40" s="53"/>
      <c r="FP40" s="53"/>
      <c r="FQ40" s="53"/>
      <c r="FR40" s="53"/>
      <c r="FS40" s="53"/>
      <c r="FT40" s="53"/>
      <c r="FU40" s="53"/>
      <c r="FV40" s="53"/>
      <c r="FW40" s="53"/>
      <c r="FX40" s="53"/>
      <c r="FY40" s="53"/>
      <c r="FZ40" s="53"/>
      <c r="GA40" s="53"/>
      <c r="GB40" s="53"/>
      <c r="GC40" s="53"/>
      <c r="GD40" s="53"/>
      <c r="GE40" s="53"/>
      <c r="GF40" s="53"/>
      <c r="GG40" s="53"/>
      <c r="GH40" s="53"/>
      <c r="GI40" s="53"/>
      <c r="GJ40" s="53"/>
      <c r="GK40" s="53"/>
      <c r="GL40" s="53"/>
      <c r="GM40" s="53"/>
      <c r="GN40" s="53"/>
      <c r="GO40" s="53"/>
      <c r="GP40" s="53"/>
      <c r="GQ40" s="53"/>
      <c r="GR40" s="53"/>
      <c r="GS40" s="53"/>
      <c r="GT40" s="53"/>
      <c r="GU40" s="53"/>
      <c r="GV40" s="53"/>
      <c r="GW40" s="53"/>
      <c r="GX40" s="53"/>
      <c r="GY40" s="53"/>
      <c r="GZ40" s="53"/>
      <c r="HA40" s="53"/>
      <c r="HB40" s="53"/>
      <c r="HC40" s="53"/>
      <c r="HD40" s="53"/>
      <c r="HE40" s="53"/>
      <c r="HF40" s="53"/>
      <c r="HG40" s="53"/>
      <c r="HH40" s="53"/>
      <c r="HI40" s="53"/>
      <c r="HJ40" s="53"/>
      <c r="HK40" s="53"/>
      <c r="HL40" s="53"/>
      <c r="HM40" s="53"/>
      <c r="HN40" s="53"/>
      <c r="HO40" s="53"/>
      <c r="HP40" s="53"/>
      <c r="HQ40" s="53"/>
      <c r="HR40" s="53"/>
      <c r="HS40" s="53"/>
      <c r="HT40" s="53"/>
      <c r="HU40" s="53"/>
      <c r="HV40" s="53"/>
      <c r="HW40" s="53"/>
      <c r="HX40" s="53"/>
      <c r="HY40" s="53"/>
      <c r="HZ40" s="53"/>
      <c r="IA40" s="53"/>
      <c r="IB40" s="53"/>
      <c r="IC40" s="53"/>
      <c r="ID40" s="53"/>
      <c r="IE40" s="53"/>
      <c r="IF40" s="53"/>
      <c r="IG40" s="53"/>
      <c r="IH40" s="53"/>
      <c r="II40" s="53"/>
      <c r="IJ40" s="53"/>
      <c r="IK40" s="53"/>
      <c r="IL40" s="53"/>
      <c r="IM40" s="53"/>
      <c r="IN40" s="53"/>
      <c r="IO40" s="53"/>
      <c r="IP40" s="53"/>
      <c r="IQ40" s="53"/>
      <c r="IR40" s="53"/>
      <c r="IS40" s="53"/>
      <c r="IT40" s="53"/>
      <c r="IU40" s="53"/>
      <c r="IV40" s="53"/>
    </row>
    <row r="41" spans="1:256">
      <c r="A41" s="117">
        <v>1</v>
      </c>
      <c r="B41" s="119" t="s">
        <v>84</v>
      </c>
      <c r="C41" s="11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row>
    <row r="42" spans="1:256">
      <c r="A42" s="117">
        <v>2</v>
      </c>
      <c r="B42" s="119" t="s">
        <v>85</v>
      </c>
      <c r="C42" s="11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row>
  </sheetData>
  <mergeCells count="18">
    <mergeCell ref="C10:E10"/>
    <mergeCell ref="C9:E9"/>
    <mergeCell ref="F9:H9"/>
    <mergeCell ref="I9:L9"/>
    <mergeCell ref="C7:E7"/>
    <mergeCell ref="F7:H7"/>
    <mergeCell ref="I7:L7"/>
    <mergeCell ref="C8:E8"/>
    <mergeCell ref="F8:H8"/>
    <mergeCell ref="I8:L8"/>
    <mergeCell ref="B1:L1"/>
    <mergeCell ref="C2:L2"/>
    <mergeCell ref="C3:L3"/>
    <mergeCell ref="C4:L4"/>
    <mergeCell ref="C6:E6"/>
    <mergeCell ref="F6:H6"/>
    <mergeCell ref="I6:L6"/>
    <mergeCell ref="C5:L5"/>
  </mergeCells>
  <phoneticPr fontId="0" type="noConversion"/>
  <dataValidations count="2">
    <dataValidation type="list" allowBlank="1" showInputMessage="1" showErrorMessage="1" sqref="C41:IV42 C24:IV38 C17:IV21">
      <formula1>"Yes, No, N/A"</formula1>
    </dataValidation>
    <dataValidation type="list" allowBlank="1" showInputMessage="1" showErrorMessage="1" sqref="C14:IV14">
      <formula1>Audit_Period</formula1>
    </dataValidation>
  </dataValidations>
  <pageMargins left="0.23622047244094491" right="0.23622047244094491" top="0.74803149606299213" bottom="0.74803149606299213" header="0.31496062992125984" footer="0.31496062992125984"/>
  <pageSetup paperSize="9" scale="85" orientation="portrait" r:id="rId1"/>
  <headerFooter alignWithMargins="0">
    <oddHeader>&amp;C
Audit Tool</oddHeader>
  </headerFooter>
  <drawing r:id="rId2"/>
</worksheet>
</file>

<file path=xl/worksheets/sheet4.xml><?xml version="1.0" encoding="utf-8"?>
<worksheet xmlns="http://schemas.openxmlformats.org/spreadsheetml/2006/main" xmlns:r="http://schemas.openxmlformats.org/officeDocument/2006/relationships">
  <dimension ref="A1:N169"/>
  <sheetViews>
    <sheetView zoomScaleNormal="100" workbookViewId="0">
      <selection activeCell="F18" sqref="F18"/>
    </sheetView>
  </sheetViews>
  <sheetFormatPr defaultRowHeight="12.75"/>
  <cols>
    <col min="1" max="1" width="3.7109375" style="17" customWidth="1"/>
    <col min="2" max="2" width="41.28515625" style="66" customWidth="1"/>
    <col min="3" max="6" width="12.7109375" style="9" customWidth="1"/>
    <col min="7" max="16384" width="9.140625" style="9"/>
  </cols>
  <sheetData>
    <row r="1" spans="1:14" ht="15.75">
      <c r="A1" s="16"/>
      <c r="B1" s="148" t="str">
        <f ca="1">OFFSET(ExcelTool!B1,0,0,1,1)</f>
        <v>Audit of IMEWS Chart Completion</v>
      </c>
      <c r="C1" s="148"/>
      <c r="D1" s="148"/>
      <c r="E1" s="148"/>
      <c r="F1" s="149"/>
    </row>
    <row r="2" spans="1:14">
      <c r="A2" s="16"/>
      <c r="B2" s="58" t="str">
        <f>ExcelTool!B2</f>
        <v>Hospital</v>
      </c>
      <c r="C2" s="150" t="str">
        <f>ExcelTool!C2</f>
        <v>ABC</v>
      </c>
      <c r="D2" s="150"/>
      <c r="E2" s="150"/>
      <c r="F2" s="150"/>
      <c r="G2" s="10"/>
      <c r="H2" s="11"/>
      <c r="J2" s="12"/>
      <c r="K2" s="12"/>
      <c r="L2" s="12"/>
      <c r="M2" s="13"/>
      <c r="N2" s="13"/>
    </row>
    <row r="3" spans="1:14">
      <c r="A3" s="16"/>
      <c r="B3" s="58" t="str">
        <f>ExcelTool!B3</f>
        <v>Ward/ Area</v>
      </c>
      <c r="C3" s="150" t="str">
        <f>ExcelTool!C3</f>
        <v>XYZ</v>
      </c>
      <c r="D3" s="150"/>
      <c r="E3" s="150"/>
      <c r="F3" s="150"/>
      <c r="G3" s="14"/>
      <c r="H3" s="11"/>
      <c r="J3" s="12"/>
      <c r="K3" s="12"/>
      <c r="L3" s="12"/>
      <c r="M3" s="13"/>
      <c r="N3" s="13"/>
    </row>
    <row r="4" spans="1:14">
      <c r="A4" s="16"/>
      <c r="B4" s="58" t="str">
        <f>ExcelTool!B4</f>
        <v>Auditor(s)</v>
      </c>
      <c r="C4" s="150" t="str">
        <f>ExcelTool!C4</f>
        <v>Joe Bloogs</v>
      </c>
      <c r="D4" s="150"/>
      <c r="E4" s="150"/>
      <c r="F4" s="150"/>
      <c r="G4" s="12"/>
      <c r="H4" s="12"/>
      <c r="J4" s="12"/>
      <c r="K4" s="12"/>
      <c r="L4" s="12"/>
      <c r="M4" s="13"/>
      <c r="N4" s="13"/>
    </row>
    <row r="5" spans="1:14">
      <c r="A5" s="16"/>
      <c r="B5" s="58" t="str">
        <f>ExcelTool!B5</f>
        <v>Date of Audit</v>
      </c>
      <c r="C5" s="152">
        <f>ExcelTool!C5</f>
        <v>2018</v>
      </c>
      <c r="D5" s="153"/>
      <c r="E5" s="153"/>
      <c r="F5" s="154"/>
      <c r="G5" s="12"/>
      <c r="H5" s="12"/>
      <c r="J5" s="12"/>
      <c r="K5" s="12"/>
      <c r="L5" s="12"/>
      <c r="M5" s="13"/>
      <c r="N5" s="13"/>
    </row>
    <row r="6" spans="1:14">
      <c r="A6" s="16"/>
      <c r="B6" s="58" t="str">
        <f>ExcelTool!B6</f>
        <v>No. in Audit</v>
      </c>
      <c r="C6" s="40">
        <f>ExcelTool!C6</f>
        <v>5</v>
      </c>
      <c r="D6" s="151" t="str">
        <f>ExcelTool!F6</f>
        <v>No. of Questions</v>
      </c>
      <c r="E6" s="151"/>
      <c r="F6" s="41">
        <f>ExcelTool!I6</f>
        <v>22</v>
      </c>
      <c r="G6" s="12"/>
      <c r="H6" s="12"/>
      <c r="J6" s="12"/>
      <c r="K6" s="12"/>
      <c r="L6" s="12"/>
      <c r="M6" s="13"/>
      <c r="N6" s="13"/>
    </row>
    <row r="7" spans="1:14" hidden="1">
      <c r="A7" s="16"/>
      <c r="B7" s="59"/>
      <c r="C7" s="49"/>
      <c r="D7" s="50"/>
      <c r="E7" s="50"/>
      <c r="F7" s="51"/>
      <c r="G7" s="12"/>
      <c r="H7" s="12"/>
      <c r="J7" s="12"/>
      <c r="K7" s="12"/>
      <c r="L7" s="12"/>
      <c r="M7" s="13"/>
      <c r="N7" s="13"/>
    </row>
    <row r="8" spans="1:14" hidden="1">
      <c r="A8" s="16"/>
      <c r="B8" s="59"/>
      <c r="C8" s="49"/>
      <c r="D8" s="50"/>
      <c r="E8" s="50"/>
      <c r="F8" s="51"/>
      <c r="G8" s="12"/>
      <c r="H8" s="12"/>
      <c r="J8" s="12"/>
      <c r="K8" s="12"/>
      <c r="L8" s="12"/>
      <c r="M8" s="13"/>
      <c r="N8" s="13"/>
    </row>
    <row r="9" spans="1:14" hidden="1">
      <c r="A9" s="16"/>
      <c r="B9" s="59"/>
      <c r="C9" s="49"/>
      <c r="D9" s="50"/>
      <c r="E9" s="50"/>
      <c r="F9" s="51"/>
      <c r="G9" s="12"/>
      <c r="H9" s="12"/>
      <c r="J9" s="12"/>
      <c r="K9" s="12"/>
      <c r="L9" s="12"/>
      <c r="M9" s="13"/>
      <c r="N9" s="13"/>
    </row>
    <row r="10" spans="1:14" hidden="1">
      <c r="A10" s="16"/>
      <c r="B10" s="59"/>
      <c r="C10" s="49"/>
      <c r="D10" s="50"/>
      <c r="E10" s="50"/>
      <c r="F10" s="51"/>
      <c r="G10" s="12"/>
      <c r="H10" s="12"/>
      <c r="J10" s="12"/>
      <c r="K10" s="12"/>
      <c r="L10" s="12"/>
      <c r="M10" s="13"/>
      <c r="N10" s="13"/>
    </row>
    <row r="11" spans="1:14" hidden="1">
      <c r="A11" s="16"/>
      <c r="B11" s="59"/>
      <c r="C11" s="49"/>
      <c r="D11" s="50"/>
      <c r="E11" s="50"/>
      <c r="F11" s="51"/>
      <c r="G11" s="12"/>
      <c r="H11" s="12"/>
      <c r="J11" s="12"/>
      <c r="K11" s="12"/>
      <c r="L11" s="12"/>
      <c r="M11" s="13"/>
      <c r="N11" s="13"/>
    </row>
    <row r="12" spans="1:14" hidden="1">
      <c r="A12" s="16"/>
      <c r="B12" s="59"/>
      <c r="C12" s="49"/>
      <c r="D12" s="50"/>
      <c r="E12" s="50"/>
      <c r="F12" s="51"/>
      <c r="G12" s="12"/>
      <c r="H12" s="12"/>
      <c r="J12" s="12"/>
      <c r="K12" s="12"/>
      <c r="L12" s="12"/>
      <c r="M12" s="13"/>
      <c r="N12" s="13"/>
    </row>
    <row r="13" spans="1:14" hidden="1">
      <c r="A13" s="16"/>
      <c r="B13" s="59"/>
      <c r="C13" s="49"/>
      <c r="D13" s="50"/>
      <c r="E13" s="50"/>
      <c r="F13" s="51"/>
      <c r="G13" s="12"/>
      <c r="H13" s="12"/>
      <c r="J13" s="12"/>
      <c r="K13" s="12"/>
      <c r="L13" s="12"/>
      <c r="M13" s="13"/>
      <c r="N13" s="13"/>
    </row>
    <row r="14" spans="1:14">
      <c r="A14" s="16"/>
      <c r="B14" s="59"/>
      <c r="C14" s="42"/>
      <c r="D14" s="43"/>
      <c r="E14" s="44"/>
      <c r="F14" s="44"/>
      <c r="G14" s="12"/>
      <c r="H14" s="12"/>
      <c r="J14" s="12"/>
      <c r="K14" s="12"/>
      <c r="L14" s="12"/>
      <c r="M14" s="13"/>
      <c r="N14" s="13"/>
    </row>
    <row r="15" spans="1:14" ht="12.75" customHeight="1">
      <c r="A15" s="16"/>
      <c r="B15" s="60" t="s">
        <v>13</v>
      </c>
      <c r="C15" s="45" t="s">
        <v>3</v>
      </c>
      <c r="D15" s="45" t="s">
        <v>6</v>
      </c>
      <c r="E15" s="45" t="s">
        <v>7</v>
      </c>
      <c r="F15" s="46" t="s">
        <v>4</v>
      </c>
    </row>
    <row r="16" spans="1:14" ht="12.75" customHeight="1">
      <c r="A16" s="16"/>
      <c r="B16" s="63" t="str">
        <f>ExcelTool!B16</f>
        <v>Section 1: DOCUMENTATION STANDARDS</v>
      </c>
      <c r="C16" s="54"/>
      <c r="D16" s="54"/>
      <c r="E16" s="54"/>
      <c r="F16" s="55"/>
    </row>
    <row r="17" spans="1:6" ht="25.5">
      <c r="A17" s="74">
        <f>ExcelTool!A17</f>
        <v>1</v>
      </c>
      <c r="B17" s="62" t="str">
        <f>ExcelTool!B17</f>
        <v>The addressograph (or details) are recorded on both sides of the chart*</v>
      </c>
      <c r="C17" s="47">
        <f>COUNTIF(ExcelTool!17:17,$C$15)</f>
        <v>0</v>
      </c>
      <c r="D17" s="47">
        <f>COUNTIF(ExcelTool!17:17,$D$15)</f>
        <v>0</v>
      </c>
      <c r="E17" s="47">
        <f>COUNTIF(ExcelTool!17:17,$E$15)</f>
        <v>0</v>
      </c>
      <c r="F17" s="48">
        <f>IF(ISERROR(((C17/(No._in_Audit-E17)*100))),"NA",((C17/(No._in_Audit-E17)*100)))</f>
        <v>0</v>
      </c>
    </row>
    <row r="18" spans="1:6" ht="38.25">
      <c r="A18" s="74">
        <f>ExcelTool!A18</f>
        <v>2</v>
      </c>
      <c r="B18" s="62" t="str">
        <f>ExcelTool!B18</f>
        <v>The booking blood pressure, gestation at booking, booking BMI and large BP cuff are recorded</v>
      </c>
      <c r="C18" s="47">
        <f>COUNTIF(ExcelTool!18:18,$C$15)</f>
        <v>0</v>
      </c>
      <c r="D18" s="47">
        <f>COUNTIF(ExcelTool!18:18,$D$15)</f>
        <v>0</v>
      </c>
      <c r="E18" s="47">
        <f>COUNTIF(ExcelTool!18:18,$E$15)</f>
        <v>0</v>
      </c>
      <c r="F18" s="48">
        <f>IF(ISERROR(((C18/(No._in_Audit-E18)*100))),"NA",((C18/(No._in_Audit-E18)*100)))</f>
        <v>0</v>
      </c>
    </row>
    <row r="19" spans="1:6">
      <c r="A19" s="74">
        <f>ExcelTool!A19</f>
        <v>3</v>
      </c>
      <c r="B19" s="62" t="str">
        <f>ExcelTool!B19</f>
        <v xml:space="preserve">Date and time of the observations are recorded </v>
      </c>
      <c r="C19" s="47">
        <f>COUNTIF(ExcelTool!19:19,$C$15)</f>
        <v>0</v>
      </c>
      <c r="D19" s="47">
        <f>COUNTIF(ExcelTool!19:19,$D$15)</f>
        <v>0</v>
      </c>
      <c r="E19" s="47">
        <f>COUNTIF(ExcelTool!19:19,$E$15)</f>
        <v>0</v>
      </c>
      <c r="F19" s="48">
        <f t="shared" ref="F19:F21" si="0">IF(ISERROR(((C19/(No._in_Audit-E19)*100))),"NA",((C19/(No._in_Audit-E19)*100)))</f>
        <v>0</v>
      </c>
    </row>
    <row r="20" spans="1:6">
      <c r="A20" s="74">
        <f>ExcelTool!A20</f>
        <v>4</v>
      </c>
      <c r="B20" s="62" t="str">
        <f>ExcelTool!B20</f>
        <v>Time is recorded using the 24 hour clock</v>
      </c>
      <c r="C20" s="47">
        <f>COUNTIF(ExcelTool!20:20,$C$15)</f>
        <v>0</v>
      </c>
      <c r="D20" s="47">
        <f>COUNTIF(ExcelTool!20:20,$D$15)</f>
        <v>0</v>
      </c>
      <c r="E20" s="47">
        <f>COUNTIF(ExcelTool!20:20,$E$15)</f>
        <v>0</v>
      </c>
      <c r="F20" s="48">
        <f t="shared" si="0"/>
        <v>0</v>
      </c>
    </row>
    <row r="21" spans="1:6">
      <c r="A21" s="74">
        <f>ExcelTool!A21</f>
        <v>5</v>
      </c>
      <c r="B21" s="62" t="str">
        <f>ExcelTool!B21</f>
        <v>Each entry is initialed</v>
      </c>
      <c r="C21" s="47">
        <f>COUNTIF(ExcelTool!21:21,$C$15)</f>
        <v>0</v>
      </c>
      <c r="D21" s="47">
        <f>COUNTIF(ExcelTool!21:21,$D$15)</f>
        <v>0</v>
      </c>
      <c r="E21" s="47">
        <f>COUNTIF(ExcelTool!21:21,$E$15)</f>
        <v>0</v>
      </c>
      <c r="F21" s="48">
        <f t="shared" si="0"/>
        <v>0</v>
      </c>
    </row>
    <row r="22" spans="1:6">
      <c r="A22" s="28"/>
      <c r="B22" s="63" t="s">
        <v>46</v>
      </c>
      <c r="C22" s="54">
        <f>SUM(C17:C21)</f>
        <v>0</v>
      </c>
      <c r="D22" s="54">
        <f>SUM(D17:D21)</f>
        <v>0</v>
      </c>
      <c r="E22" s="54">
        <f>SUM(E17:E21)</f>
        <v>0</v>
      </c>
      <c r="F22" s="55">
        <f>IF(ISERROR(((C22/(No._in_Audit*No_of_Questions_Section_1-E22)*100))),"NA",((C22/(No._in_Audit*No_of_Questions_Section_1-E22)*100)))</f>
        <v>0</v>
      </c>
    </row>
    <row r="23" spans="1:6">
      <c r="A23" s="28"/>
      <c r="B23" s="63" t="str">
        <f>ExcelTool!B23</f>
        <v>Section 2: PARAMETERS</v>
      </c>
      <c r="C23" s="54"/>
      <c r="D23" s="54"/>
      <c r="E23" s="54"/>
      <c r="F23" s="55"/>
    </row>
    <row r="24" spans="1:6">
      <c r="A24" s="74">
        <f>ExcelTool!A24</f>
        <v>1</v>
      </c>
      <c r="B24" s="62" t="str">
        <f>ExcelTool!B24</f>
        <v>Respiratory rate is recorded numerically</v>
      </c>
      <c r="C24" s="47">
        <f>COUNTIF(ExcelTool!24:24,$C$15)</f>
        <v>0</v>
      </c>
      <c r="D24" s="47">
        <f>COUNTIF(ExcelTool!24:24,$D$15)</f>
        <v>0</v>
      </c>
      <c r="E24" s="47">
        <f>COUNTIF(ExcelTool!24:24,$E$15)</f>
        <v>0</v>
      </c>
      <c r="F24" s="48">
        <f t="shared" ref="F24" si="1">IF(ISERROR(((C24/(No._in_Audit-E24)*100))),"NA",((C24/(No._in_Audit-E24)*100)))</f>
        <v>0</v>
      </c>
    </row>
    <row r="25" spans="1:6" ht="25.5">
      <c r="A25" s="74">
        <f>ExcelTool!A25</f>
        <v>2</v>
      </c>
      <c r="B25" s="62" t="str">
        <f>ExcelTool!B25</f>
        <v>Respiratory rate is recorded in the appropriate box*</v>
      </c>
      <c r="C25" s="47">
        <f>COUNTIF(ExcelTool!25:25,$C$15)</f>
        <v>0</v>
      </c>
      <c r="D25" s="47">
        <f>COUNTIF(ExcelTool!25:25,$D$15)</f>
        <v>0</v>
      </c>
      <c r="E25" s="47">
        <f>COUNTIF(ExcelTool!25:25,$E$15)</f>
        <v>0</v>
      </c>
      <c r="F25" s="48">
        <f t="shared" ref="F25:F35" si="2">IF(ISERROR(((C25/(No._in_Audit-E25)*100))),"NA",((C25/(No._in_Audit-E25)*100)))</f>
        <v>0</v>
      </c>
    </row>
    <row r="26" spans="1:6">
      <c r="A26" s="74">
        <f>ExcelTool!A26</f>
        <v>3</v>
      </c>
      <c r="B26" s="62" t="str">
        <f>ExcelTool!B26</f>
        <v xml:space="preserve">SpO2 (if applicable) is recorded numerically </v>
      </c>
      <c r="C26" s="47">
        <f>COUNTIF(ExcelTool!26:26,$C$15)</f>
        <v>0</v>
      </c>
      <c r="D26" s="47">
        <f>COUNTIF(ExcelTool!26:26,$D$15)</f>
        <v>0</v>
      </c>
      <c r="E26" s="47">
        <f>COUNTIF(ExcelTool!26:26,$E$15)</f>
        <v>0</v>
      </c>
      <c r="F26" s="48">
        <f t="shared" si="2"/>
        <v>0</v>
      </c>
    </row>
    <row r="27" spans="1:6" ht="25.5">
      <c r="A27" s="74">
        <f>ExcelTool!A27</f>
        <v>4</v>
      </c>
      <c r="B27" s="62" t="str">
        <f>ExcelTool!B27</f>
        <v>SpO2 (if applicable) is recorded in the appropriate box*</v>
      </c>
      <c r="C27" s="47">
        <f>COUNTIF(ExcelTool!27:27,$C$15)</f>
        <v>0</v>
      </c>
      <c r="D27" s="47">
        <f>COUNTIF(ExcelTool!27:27,$D$15)</f>
        <v>0</v>
      </c>
      <c r="E27" s="47">
        <f>COUNTIF(ExcelTool!27:27,$E$15)</f>
        <v>0</v>
      </c>
      <c r="F27" s="48">
        <f t="shared" si="2"/>
        <v>0</v>
      </c>
    </row>
    <row r="28" spans="1:6">
      <c r="A28" s="74">
        <f>ExcelTool!A28</f>
        <v>5</v>
      </c>
      <c r="B28" s="62" t="str">
        <f>ExcelTool!B28</f>
        <v>Temperature is recorded numerically</v>
      </c>
      <c r="C28" s="47">
        <f>COUNTIF(ExcelTool!28:28,$C$15)</f>
        <v>0</v>
      </c>
      <c r="D28" s="47">
        <f>COUNTIF(ExcelTool!28:28,$D$15)</f>
        <v>0</v>
      </c>
      <c r="E28" s="47">
        <f>COUNTIF(ExcelTool!28:28,$E$15)</f>
        <v>0</v>
      </c>
      <c r="F28" s="48">
        <f t="shared" si="2"/>
        <v>0</v>
      </c>
    </row>
    <row r="29" spans="1:6">
      <c r="A29" s="74">
        <f>ExcelTool!A29</f>
        <v>6</v>
      </c>
      <c r="B29" s="62" t="str">
        <f>ExcelTool!B29</f>
        <v>Temperature is recorded in the appropriate box*</v>
      </c>
      <c r="C29" s="47">
        <f>COUNTIF(ExcelTool!29:29,$C$15)</f>
        <v>0</v>
      </c>
      <c r="D29" s="47">
        <f>COUNTIF(ExcelTool!29:29,$D$15)</f>
        <v>0</v>
      </c>
      <c r="E29" s="47">
        <f>COUNTIF(ExcelTool!29:29,$E$15)</f>
        <v>0</v>
      </c>
      <c r="F29" s="48">
        <f t="shared" si="2"/>
        <v>0</v>
      </c>
    </row>
    <row r="30" spans="1:6">
      <c r="A30" s="74">
        <f>ExcelTool!A30</f>
        <v>7</v>
      </c>
      <c r="B30" s="62" t="str">
        <f>ExcelTool!B30</f>
        <v>Maternal Heart Rate is recorded numerically</v>
      </c>
      <c r="C30" s="47">
        <f>COUNTIF(ExcelTool!30:30,$C$15)</f>
        <v>0</v>
      </c>
      <c r="D30" s="47">
        <f>COUNTIF(ExcelTool!30:30,$D$15)</f>
        <v>0</v>
      </c>
      <c r="E30" s="47">
        <f>COUNTIF(ExcelTool!30:30,$E$15)</f>
        <v>0</v>
      </c>
      <c r="F30" s="48">
        <f t="shared" si="2"/>
        <v>0</v>
      </c>
    </row>
    <row r="31" spans="1:6" ht="25.5">
      <c r="A31" s="74">
        <f>ExcelTool!A31</f>
        <v>8</v>
      </c>
      <c r="B31" s="62" t="str">
        <f>ExcelTool!B31</f>
        <v xml:space="preserve">Maternal Heart Rate is recorded in appropriate box* </v>
      </c>
      <c r="C31" s="47">
        <f>COUNTIF(ExcelTool!31:31,$C$15)</f>
        <v>0</v>
      </c>
      <c r="D31" s="47">
        <f>COUNTIF(ExcelTool!31:31,$D$15)</f>
        <v>0</v>
      </c>
      <c r="E31" s="47">
        <f>COUNTIF(ExcelTool!31:31,$E$15)</f>
        <v>0</v>
      </c>
      <c r="F31" s="48">
        <f t="shared" si="2"/>
        <v>0</v>
      </c>
    </row>
    <row r="32" spans="1:6">
      <c r="A32" s="74">
        <f>ExcelTool!A32</f>
        <v>9</v>
      </c>
      <c r="B32" s="62" t="str">
        <f>ExcelTool!B32</f>
        <v>Systolic B/P is recorded numerically</v>
      </c>
      <c r="C32" s="47">
        <f>COUNTIF(ExcelTool!32:32,$C$15)</f>
        <v>0</v>
      </c>
      <c r="D32" s="47">
        <f>COUNTIF(ExcelTool!32:32,$D$15)</f>
        <v>0</v>
      </c>
      <c r="E32" s="47">
        <f>COUNTIF(ExcelTool!32:32,$E$15)</f>
        <v>0</v>
      </c>
      <c r="F32" s="48">
        <f t="shared" si="2"/>
        <v>0</v>
      </c>
    </row>
    <row r="33" spans="1:6">
      <c r="A33" s="74">
        <f>ExcelTool!A33</f>
        <v>10</v>
      </c>
      <c r="B33" s="62" t="str">
        <f>ExcelTool!B33</f>
        <v xml:space="preserve">Systolic B/P is recorded in the appropriate box* </v>
      </c>
      <c r="C33" s="47">
        <f>COUNTIF(ExcelTool!33:33,$C$15)</f>
        <v>0</v>
      </c>
      <c r="D33" s="47">
        <f>COUNTIF(ExcelTool!33:33,$D$15)</f>
        <v>0</v>
      </c>
      <c r="E33" s="47">
        <f>COUNTIF(ExcelTool!33:33,$E$15)</f>
        <v>0</v>
      </c>
      <c r="F33" s="48">
        <f t="shared" si="2"/>
        <v>0</v>
      </c>
    </row>
    <row r="34" spans="1:6">
      <c r="A34" s="74">
        <f>ExcelTool!A34</f>
        <v>11</v>
      </c>
      <c r="B34" s="62" t="str">
        <f>ExcelTool!B34</f>
        <v>Diastolic B/P is recorded numerically</v>
      </c>
      <c r="C34" s="47">
        <f>COUNTIF(ExcelTool!34:34,$C$15)</f>
        <v>0</v>
      </c>
      <c r="D34" s="47">
        <f>COUNTIF(ExcelTool!34:34,$D$15)</f>
        <v>0</v>
      </c>
      <c r="E34" s="47">
        <f>COUNTIF(ExcelTool!34:34,$E$15)</f>
        <v>0</v>
      </c>
      <c r="F34" s="48">
        <f t="shared" si="2"/>
        <v>0</v>
      </c>
    </row>
    <row r="35" spans="1:6" ht="25.5">
      <c r="A35" s="74">
        <f>ExcelTool!A35</f>
        <v>12</v>
      </c>
      <c r="B35" s="62" t="str">
        <f>ExcelTool!B35</f>
        <v>Diastolic B/P is recorded in the appropriate box*</v>
      </c>
      <c r="C35" s="47">
        <f>COUNTIF(ExcelTool!35:35,$C$15)</f>
        <v>0</v>
      </c>
      <c r="D35" s="47">
        <f>COUNTIF(ExcelTool!35:35,$D$15)</f>
        <v>0</v>
      </c>
      <c r="E35" s="47">
        <f>COUNTIF(ExcelTool!35:35,$E$15)</f>
        <v>0</v>
      </c>
      <c r="F35" s="48">
        <f t="shared" si="2"/>
        <v>0</v>
      </c>
    </row>
    <row r="36" spans="1:6">
      <c r="A36" s="74">
        <f>ExcelTool!A36</f>
        <v>13</v>
      </c>
      <c r="B36" s="62" t="str">
        <f>ExcelTool!B36</f>
        <v>Urinalysis is recorded</v>
      </c>
      <c r="C36" s="47">
        <f>COUNTIF(ExcelTool!36:36,$C$15)</f>
        <v>0</v>
      </c>
      <c r="D36" s="47">
        <f>COUNTIF(ExcelTool!36:36,$D$15)</f>
        <v>0</v>
      </c>
      <c r="E36" s="47">
        <f>COUNTIF(ExcelTool!36:36,$E$15)</f>
        <v>0</v>
      </c>
      <c r="F36" s="48">
        <f t="shared" ref="F36:F38" si="3">IF(ISERROR(((C36/(No._in_Audit-E36)*100))),"NA",((C36/(No._in_Audit-E36)*100)))</f>
        <v>0</v>
      </c>
    </row>
    <row r="37" spans="1:6">
      <c r="A37" s="74">
        <f>ExcelTool!A37</f>
        <v>14</v>
      </c>
      <c r="B37" s="62" t="str">
        <f>ExcelTool!B37</f>
        <v>Pain score is recorded</v>
      </c>
      <c r="C37" s="47">
        <f>COUNTIF(ExcelTool!37:37,$C$15)</f>
        <v>0</v>
      </c>
      <c r="D37" s="47">
        <f>COUNTIF(ExcelTool!37:37,$D$15)</f>
        <v>0</v>
      </c>
      <c r="E37" s="47">
        <f>COUNTIF(ExcelTool!37:37,$E$15)</f>
        <v>0</v>
      </c>
      <c r="F37" s="48">
        <f t="shared" si="3"/>
        <v>0</v>
      </c>
    </row>
    <row r="38" spans="1:6">
      <c r="A38" s="74">
        <f>ExcelTool!A38</f>
        <v>15</v>
      </c>
      <c r="B38" s="62" t="str">
        <f>ExcelTool!B38</f>
        <v xml:space="preserve">AVPU is recorded </v>
      </c>
      <c r="C38" s="47">
        <f>COUNTIF(ExcelTool!38:38,$C$15)</f>
        <v>0</v>
      </c>
      <c r="D38" s="47">
        <f>COUNTIF(ExcelTool!38:38,$D$15)</f>
        <v>0</v>
      </c>
      <c r="E38" s="47">
        <f>COUNTIF(ExcelTool!38:38,$E$15)</f>
        <v>0</v>
      </c>
      <c r="F38" s="48">
        <f t="shared" si="3"/>
        <v>0</v>
      </c>
    </row>
    <row r="39" spans="1:6">
      <c r="A39" s="28"/>
      <c r="B39" s="63" t="s">
        <v>47</v>
      </c>
      <c r="C39" s="54">
        <f>SUM(C24:C38)</f>
        <v>0</v>
      </c>
      <c r="D39" s="54">
        <f>SUM(D24:D38)</f>
        <v>0</v>
      </c>
      <c r="E39" s="54">
        <f>SUM(E24:E38)</f>
        <v>0</v>
      </c>
      <c r="F39" s="55">
        <f>IF(ISERROR(((C39/(No._in_Audit*No_of_Questions_Section_2-E39)*100))),"NA",((C39/(No._in_Audit*No_of_Questions_Section_2-E39)*100)))</f>
        <v>0</v>
      </c>
    </row>
    <row r="40" spans="1:6">
      <c r="A40" s="28"/>
      <c r="B40" s="63" t="str">
        <f>ExcelTool!B40</f>
        <v>Section 3:</v>
      </c>
      <c r="C40" s="54"/>
      <c r="D40" s="54"/>
      <c r="E40" s="54"/>
      <c r="F40" s="55"/>
    </row>
    <row r="41" spans="1:6">
      <c r="A41" s="74">
        <f>ExcelTool!A41</f>
        <v>1</v>
      </c>
      <c r="B41" s="62" t="str">
        <f>ExcelTool!B41</f>
        <v>Total Yellow Zone is correct on every entry*</v>
      </c>
      <c r="C41" s="47">
        <f>COUNTIF(ExcelTool!41:41,$C$15)</f>
        <v>0</v>
      </c>
      <c r="D41" s="47">
        <f>COUNTIF(ExcelTool!41:41,$D$15)</f>
        <v>0</v>
      </c>
      <c r="E41" s="47">
        <f>COUNTIF(ExcelTool!41:41,$E$15)</f>
        <v>0</v>
      </c>
      <c r="F41" s="48">
        <f t="shared" ref="F41:F42" si="4">IF(ISERROR(((C41/(No._in_Audit-E41)*100))),"NA",((C41/(No._in_Audit-E41)*100)))</f>
        <v>0</v>
      </c>
    </row>
    <row r="42" spans="1:6">
      <c r="A42" s="74">
        <f>ExcelTool!A42</f>
        <v>2</v>
      </c>
      <c r="B42" s="62" t="str">
        <f>ExcelTool!B42</f>
        <v>Total Pink Zone is correct on every entry*</v>
      </c>
      <c r="C42" s="47">
        <f>COUNTIF(ExcelTool!42:42,$C$15)</f>
        <v>0</v>
      </c>
      <c r="D42" s="47">
        <f>COUNTIF(ExcelTool!42:42,$D$15)</f>
        <v>0</v>
      </c>
      <c r="E42" s="47">
        <f>COUNTIF(ExcelTool!42:42,$E$15)</f>
        <v>0</v>
      </c>
      <c r="F42" s="48">
        <f t="shared" si="4"/>
        <v>0</v>
      </c>
    </row>
    <row r="43" spans="1:6">
      <c r="A43" s="28"/>
      <c r="B43" s="63" t="s">
        <v>48</v>
      </c>
      <c r="C43" s="54">
        <f>SUM(C41:C42)</f>
        <v>0</v>
      </c>
      <c r="D43" s="54">
        <f>SUM(D41:D42)</f>
        <v>0</v>
      </c>
      <c r="E43" s="54">
        <f>SUM(E41:E42)</f>
        <v>0</v>
      </c>
      <c r="F43" s="55">
        <f>IF(ISERROR(((C43/(No._in_Audit*No_of_Questions_Section_3-E43)*100))),"NA",((C43/(No._in_Audit*No_of_Questions_Section_3-E43)*100)))</f>
        <v>0</v>
      </c>
    </row>
    <row r="44" spans="1:6">
      <c r="A44" s="28"/>
      <c r="B44" s="82" t="s">
        <v>37</v>
      </c>
      <c r="C44" s="75">
        <f>SUM(C22,C39,C43)</f>
        <v>0</v>
      </c>
      <c r="D44" s="75">
        <f>SUM(D22,D39,D43)</f>
        <v>0</v>
      </c>
      <c r="E44" s="75">
        <f>SUM(E22,E39,E43)</f>
        <v>0</v>
      </c>
      <c r="F44" s="55">
        <f>IF(ISERROR(((C44/(No._in_Audit*No._of_Questions-E44)*100))),"NA",((C44/(No._in_Audit*No._of_Questions-E44)*100)))</f>
        <v>0</v>
      </c>
    </row>
    <row r="47" spans="1:6">
      <c r="B47" s="147" t="s">
        <v>44</v>
      </c>
      <c r="C47" s="147"/>
      <c r="D47" s="147"/>
      <c r="E47" s="147"/>
      <c r="F47" s="147"/>
    </row>
    <row r="48" spans="1:6">
      <c r="B48" s="64" t="s">
        <v>43</v>
      </c>
      <c r="C48" s="147" t="s">
        <v>4</v>
      </c>
      <c r="D48" s="147"/>
      <c r="E48" s="147"/>
      <c r="F48" s="147"/>
    </row>
    <row r="49" spans="2:6">
      <c r="B49" s="65" t="s">
        <v>38</v>
      </c>
      <c r="C49" s="145">
        <f>F22</f>
        <v>0</v>
      </c>
      <c r="D49" s="146"/>
      <c r="E49" s="146"/>
      <c r="F49" s="146"/>
    </row>
    <row r="50" spans="2:6">
      <c r="B50" s="65" t="s">
        <v>39</v>
      </c>
      <c r="C50" s="145">
        <f>F39</f>
        <v>0</v>
      </c>
      <c r="D50" s="146"/>
      <c r="E50" s="146"/>
      <c r="F50" s="146"/>
    </row>
    <row r="51" spans="2:6">
      <c r="B51" s="65" t="s">
        <v>40</v>
      </c>
      <c r="C51" s="145">
        <f>F43</f>
        <v>0</v>
      </c>
      <c r="D51" s="146"/>
      <c r="E51" s="146"/>
      <c r="F51" s="146"/>
    </row>
    <row r="52" spans="2:6">
      <c r="B52" s="65" t="s">
        <v>37</v>
      </c>
      <c r="C52" s="145">
        <f>F44</f>
        <v>0</v>
      </c>
      <c r="D52" s="146"/>
      <c r="E52" s="146"/>
      <c r="F52" s="146"/>
    </row>
    <row r="91" spans="2:2">
      <c r="B91" s="115" t="s">
        <v>73</v>
      </c>
    </row>
    <row r="112" spans="2:2">
      <c r="B112" s="115" t="s">
        <v>74</v>
      </c>
    </row>
    <row r="169" spans="2:2">
      <c r="B169" s="115" t="s">
        <v>75</v>
      </c>
    </row>
  </sheetData>
  <sheetProtection sheet="1" objects="1" scenarios="1"/>
  <mergeCells count="12">
    <mergeCell ref="B1:F1"/>
    <mergeCell ref="C2:F2"/>
    <mergeCell ref="C3:F3"/>
    <mergeCell ref="C4:F4"/>
    <mergeCell ref="D6:E6"/>
    <mergeCell ref="C5:F5"/>
    <mergeCell ref="C52:F52"/>
    <mergeCell ref="B47:F47"/>
    <mergeCell ref="C48:F48"/>
    <mergeCell ref="C49:F49"/>
    <mergeCell ref="C50:F50"/>
    <mergeCell ref="C51:F51"/>
  </mergeCells>
  <phoneticPr fontId="0" type="noConversion"/>
  <pageMargins left="0.35433070866141736" right="0" top="0.98425196850393704" bottom="0.39370078740157483" header="0.51181102362204722" footer="0.51181102362204722"/>
  <pageSetup paperSize="9" orientation="portrait" r:id="rId1"/>
  <headerFooter alignWithMargins="0">
    <oddHeader>&amp;CResults</oddHeader>
  </headerFooter>
  <drawing r:id="rId2"/>
</worksheet>
</file>

<file path=xl/worksheets/sheet5.xml><?xml version="1.0" encoding="utf-8"?>
<worksheet xmlns="http://schemas.openxmlformats.org/spreadsheetml/2006/main" xmlns:r="http://schemas.openxmlformats.org/officeDocument/2006/relationships">
  <dimension ref="A1:N205"/>
  <sheetViews>
    <sheetView zoomScaleNormal="100" workbookViewId="0">
      <selection activeCell="C7" sqref="C7:F7"/>
    </sheetView>
  </sheetViews>
  <sheetFormatPr defaultRowHeight="12.75"/>
  <cols>
    <col min="1" max="1" width="3.7109375" style="17" customWidth="1"/>
    <col min="2" max="2" width="41.28515625" style="66" customWidth="1"/>
    <col min="3" max="6" width="12.7109375" style="9" customWidth="1"/>
    <col min="7" max="16384" width="9.140625" style="9"/>
  </cols>
  <sheetData>
    <row r="1" spans="1:14" ht="15.75">
      <c r="A1" s="16"/>
      <c r="B1" s="148" t="str">
        <f ca="1">OFFSET(ExcelTool!B1,0,0,1,1)</f>
        <v>Audit of IMEWS Chart Completion</v>
      </c>
      <c r="C1" s="148"/>
      <c r="D1" s="148"/>
      <c r="E1" s="148"/>
      <c r="F1" s="149"/>
    </row>
    <row r="2" spans="1:14">
      <c r="A2" s="16"/>
      <c r="B2" s="58" t="str">
        <f>ExcelTool!B2</f>
        <v>Hospital</v>
      </c>
      <c r="C2" s="150" t="str">
        <f>ExcelTool!C2</f>
        <v>ABC</v>
      </c>
      <c r="D2" s="150"/>
      <c r="E2" s="150"/>
      <c r="F2" s="150"/>
      <c r="G2" s="10"/>
      <c r="H2" s="11"/>
      <c r="J2" s="12"/>
      <c r="K2" s="12"/>
      <c r="L2" s="12"/>
      <c r="M2" s="13"/>
      <c r="N2" s="13"/>
    </row>
    <row r="3" spans="1:14">
      <c r="A3" s="16"/>
      <c r="B3" s="58" t="str">
        <f>ExcelTool!B3</f>
        <v>Ward/ Area</v>
      </c>
      <c r="C3" s="150" t="str">
        <f>ExcelTool!C3</f>
        <v>XYZ</v>
      </c>
      <c r="D3" s="150"/>
      <c r="E3" s="150"/>
      <c r="F3" s="150"/>
      <c r="G3" s="14"/>
      <c r="H3" s="11"/>
      <c r="J3" s="12"/>
      <c r="K3" s="12"/>
      <c r="L3" s="12"/>
      <c r="M3" s="13"/>
      <c r="N3" s="13"/>
    </row>
    <row r="4" spans="1:14">
      <c r="A4" s="16"/>
      <c r="B4" s="58" t="str">
        <f>ExcelTool!B4</f>
        <v>Auditor(s)</v>
      </c>
      <c r="C4" s="150" t="str">
        <f>ExcelTool!C4</f>
        <v>Joe Bloogs</v>
      </c>
      <c r="D4" s="150"/>
      <c r="E4" s="150"/>
      <c r="F4" s="150"/>
      <c r="G4" s="12"/>
      <c r="H4" s="12"/>
      <c r="J4" s="12"/>
      <c r="K4" s="12"/>
      <c r="L4" s="12"/>
      <c r="M4" s="13"/>
      <c r="N4" s="13"/>
    </row>
    <row r="5" spans="1:14">
      <c r="A5" s="16"/>
      <c r="B5" s="58" t="str">
        <f>ExcelTool!B5</f>
        <v>Date of Audit</v>
      </c>
      <c r="C5" s="152">
        <f>ExcelTool!C5</f>
        <v>2018</v>
      </c>
      <c r="D5" s="153"/>
      <c r="E5" s="153"/>
      <c r="F5" s="154"/>
      <c r="G5" s="12"/>
      <c r="H5" s="12"/>
      <c r="J5" s="12"/>
      <c r="K5" s="12"/>
      <c r="L5" s="12"/>
      <c r="M5" s="13"/>
      <c r="N5" s="13"/>
    </row>
    <row r="6" spans="1:14">
      <c r="A6" s="16"/>
      <c r="B6" s="58" t="str">
        <f>ExcelTool!B6</f>
        <v>No. in Audit</v>
      </c>
      <c r="C6" s="40">
        <f>ExcelTool!C6</f>
        <v>5</v>
      </c>
      <c r="D6" s="151" t="str">
        <f>ExcelTool!F6</f>
        <v>No. of Questions</v>
      </c>
      <c r="E6" s="151"/>
      <c r="F6" s="41">
        <f>ExcelTool!I6</f>
        <v>22</v>
      </c>
      <c r="G6" s="12"/>
      <c r="H6" s="12"/>
      <c r="J6" s="12"/>
      <c r="K6" s="12"/>
      <c r="L6" s="12"/>
      <c r="M6" s="13"/>
      <c r="N6" s="13"/>
    </row>
    <row r="7" spans="1:14">
      <c r="A7" s="16"/>
      <c r="B7" s="113" t="s">
        <v>71</v>
      </c>
      <c r="C7" s="155" t="s">
        <v>68</v>
      </c>
      <c r="D7" s="156"/>
      <c r="E7" s="156"/>
      <c r="F7" s="157"/>
      <c r="G7" s="12"/>
      <c r="H7" s="12"/>
      <c r="J7" s="12"/>
      <c r="K7" s="12"/>
      <c r="L7" s="12"/>
      <c r="M7" s="13"/>
      <c r="N7" s="13"/>
    </row>
    <row r="8" spans="1:14">
      <c r="A8" s="16"/>
      <c r="B8" s="58" t="s">
        <v>72</v>
      </c>
      <c r="C8" s="158">
        <f>COUNTIF(ExcelTool!14:14,Specified_Audit)</f>
        <v>0</v>
      </c>
      <c r="D8" s="159"/>
      <c r="E8" s="159"/>
      <c r="F8" s="160"/>
      <c r="G8" s="12"/>
      <c r="H8" s="12"/>
      <c r="J8" s="12"/>
      <c r="K8" s="12"/>
      <c r="L8" s="12"/>
      <c r="M8" s="13"/>
      <c r="N8" s="13"/>
    </row>
    <row r="9" spans="1:14" hidden="1">
      <c r="A9" s="16"/>
      <c r="B9" s="59"/>
      <c r="C9" s="49"/>
      <c r="D9" s="50"/>
      <c r="E9" s="50"/>
      <c r="F9" s="51"/>
      <c r="G9" s="12"/>
      <c r="H9" s="12"/>
      <c r="J9" s="12"/>
      <c r="K9" s="12"/>
      <c r="L9" s="12"/>
      <c r="M9" s="13"/>
      <c r="N9" s="13"/>
    </row>
    <row r="10" spans="1:14" hidden="1">
      <c r="A10" s="16"/>
      <c r="B10" s="59"/>
      <c r="C10" s="49"/>
      <c r="D10" s="50"/>
      <c r="E10" s="50"/>
      <c r="F10" s="51"/>
      <c r="G10" s="12"/>
      <c r="H10" s="12"/>
      <c r="J10" s="12"/>
      <c r="K10" s="12"/>
      <c r="L10" s="12"/>
      <c r="M10" s="13"/>
      <c r="N10" s="13"/>
    </row>
    <row r="11" spans="1:14" hidden="1">
      <c r="A11" s="16"/>
      <c r="B11" s="59"/>
      <c r="C11" s="49"/>
      <c r="D11" s="50"/>
      <c r="E11" s="50"/>
      <c r="F11" s="51"/>
      <c r="G11" s="12"/>
      <c r="H11" s="12"/>
      <c r="J11" s="12"/>
      <c r="K11" s="12"/>
      <c r="L11" s="12"/>
      <c r="M11" s="13"/>
      <c r="N11" s="13"/>
    </row>
    <row r="12" spans="1:14" hidden="1">
      <c r="A12" s="16"/>
      <c r="B12" s="59"/>
      <c r="C12" s="49"/>
      <c r="D12" s="50"/>
      <c r="E12" s="50"/>
      <c r="F12" s="51"/>
      <c r="G12" s="12"/>
      <c r="H12" s="12"/>
      <c r="J12" s="12"/>
      <c r="K12" s="12"/>
      <c r="L12" s="12"/>
      <c r="M12" s="13"/>
      <c r="N12" s="13"/>
    </row>
    <row r="13" spans="1:14" hidden="1">
      <c r="A13" s="16"/>
      <c r="B13" s="59"/>
      <c r="C13" s="49"/>
      <c r="D13" s="50"/>
      <c r="E13" s="50"/>
      <c r="F13" s="51"/>
      <c r="G13" s="12"/>
      <c r="H13" s="12"/>
      <c r="J13" s="12"/>
      <c r="K13" s="12"/>
      <c r="L13" s="12"/>
      <c r="M13" s="13"/>
      <c r="N13" s="13"/>
    </row>
    <row r="14" spans="1:14">
      <c r="A14" s="16"/>
      <c r="B14" s="59"/>
      <c r="C14" s="42"/>
      <c r="D14" s="43"/>
      <c r="E14" s="44"/>
      <c r="F14" s="44"/>
      <c r="G14" s="12"/>
      <c r="H14" s="12"/>
      <c r="J14" s="12"/>
      <c r="K14" s="12"/>
      <c r="L14" s="12"/>
      <c r="M14" s="13"/>
      <c r="N14" s="13"/>
    </row>
    <row r="15" spans="1:14" ht="12.75" customHeight="1">
      <c r="A15" s="16"/>
      <c r="B15" s="60" t="s">
        <v>13</v>
      </c>
      <c r="C15" s="45" t="s">
        <v>3</v>
      </c>
      <c r="D15" s="45" t="s">
        <v>6</v>
      </c>
      <c r="E15" s="45" t="s">
        <v>7</v>
      </c>
      <c r="F15" s="46" t="s">
        <v>4</v>
      </c>
    </row>
    <row r="16" spans="1:14" ht="12.75" customHeight="1">
      <c r="A16" s="16"/>
      <c r="B16" s="63" t="str">
        <f>ExcelTool!B16</f>
        <v>Section 1: DOCUMENTATION STANDARDS</v>
      </c>
      <c r="C16" s="54"/>
      <c r="D16" s="54"/>
      <c r="E16" s="54"/>
      <c r="F16" s="55"/>
    </row>
    <row r="17" spans="1:6" ht="25.5">
      <c r="A17" s="74">
        <f>ExcelTool!A17</f>
        <v>1</v>
      </c>
      <c r="B17" s="62" t="str">
        <f>ExcelTool!B17</f>
        <v>The addressograph (or details) are recorded on both sides of the chart*</v>
      </c>
      <c r="C17" s="47">
        <f>COUNTIFS(ExcelTool!$14:$14,Specified_Audit,ExcelTool!17:17,$C$15)</f>
        <v>0</v>
      </c>
      <c r="D17" s="47">
        <f>COUNTIFS(ExcelTool!$14:$14,Specified_Audit,ExcelTool!17:17,$D$15)</f>
        <v>0</v>
      </c>
      <c r="E17" s="47">
        <f>COUNTIFS(ExcelTool!$14:$14,Specified_Audit,ExcelTool!17:17,$E$15)</f>
        <v>0</v>
      </c>
      <c r="F17" s="48" t="str">
        <f t="shared" ref="F17:F21" si="0">IF(ISERROR(((C17/(No_in_Specified_Audit-E17)*100))),"NA",((C17/(No_in_Specified_Audit-E17)*100)))</f>
        <v>NA</v>
      </c>
    </row>
    <row r="18" spans="1:6" ht="38.25">
      <c r="A18" s="74">
        <f>ExcelTool!A18</f>
        <v>2</v>
      </c>
      <c r="B18" s="62" t="str">
        <f>ExcelTool!B18</f>
        <v>The booking blood pressure, gestation at booking, booking BMI and large BP cuff are recorded</v>
      </c>
      <c r="C18" s="47">
        <f>COUNTIFS(ExcelTool!$14:$14,Specified_Audit,ExcelTool!18:18,$C$15)</f>
        <v>0</v>
      </c>
      <c r="D18" s="47">
        <f>COUNTIFS(ExcelTool!$14:$14,Specified_Audit,ExcelTool!18:18,$D$15)</f>
        <v>0</v>
      </c>
      <c r="E18" s="47">
        <f>COUNTIFS(ExcelTool!$14:$14,Specified_Audit,ExcelTool!18:18,$E$15)</f>
        <v>0</v>
      </c>
      <c r="F18" s="48" t="str">
        <f t="shared" si="0"/>
        <v>NA</v>
      </c>
    </row>
    <row r="19" spans="1:6">
      <c r="A19" s="74">
        <f>ExcelTool!A19</f>
        <v>3</v>
      </c>
      <c r="B19" s="62" t="str">
        <f>ExcelTool!B19</f>
        <v xml:space="preserve">Date and time of the observations are recorded </v>
      </c>
      <c r="C19" s="47">
        <f>COUNTIFS(ExcelTool!$14:$14,Specified_Audit,ExcelTool!19:19,$C$15)</f>
        <v>0</v>
      </c>
      <c r="D19" s="47">
        <f>COUNTIFS(ExcelTool!$14:$14,Specified_Audit,ExcelTool!19:19,$D$15)</f>
        <v>0</v>
      </c>
      <c r="E19" s="47">
        <f>COUNTIFS(ExcelTool!$14:$14,Specified_Audit,ExcelTool!19:19,$E$15)</f>
        <v>0</v>
      </c>
      <c r="F19" s="48" t="str">
        <f t="shared" si="0"/>
        <v>NA</v>
      </c>
    </row>
    <row r="20" spans="1:6">
      <c r="A20" s="74">
        <f>ExcelTool!A20</f>
        <v>4</v>
      </c>
      <c r="B20" s="62" t="str">
        <f>ExcelTool!B20</f>
        <v>Time is recorded using the 24 hour clock</v>
      </c>
      <c r="C20" s="47">
        <f>COUNTIFS(ExcelTool!$14:$14,Specified_Audit,ExcelTool!20:20,$C$15)</f>
        <v>0</v>
      </c>
      <c r="D20" s="47">
        <f>COUNTIFS(ExcelTool!$14:$14,Specified_Audit,ExcelTool!20:20,$D$15)</f>
        <v>0</v>
      </c>
      <c r="E20" s="47">
        <f>COUNTIFS(ExcelTool!$14:$14,Specified_Audit,ExcelTool!20:20,$E$15)</f>
        <v>0</v>
      </c>
      <c r="F20" s="48" t="str">
        <f t="shared" si="0"/>
        <v>NA</v>
      </c>
    </row>
    <row r="21" spans="1:6">
      <c r="A21" s="74">
        <f>ExcelTool!A21</f>
        <v>5</v>
      </c>
      <c r="B21" s="62" t="str">
        <f>ExcelTool!B21</f>
        <v>Each entry is initialed</v>
      </c>
      <c r="C21" s="47">
        <f>COUNTIFS(ExcelTool!$14:$14,Specified_Audit,ExcelTool!21:21,$C$15)</f>
        <v>0</v>
      </c>
      <c r="D21" s="47">
        <f>COUNTIFS(ExcelTool!$14:$14,Specified_Audit,ExcelTool!21:21,$D$15)</f>
        <v>0</v>
      </c>
      <c r="E21" s="47">
        <f>COUNTIFS(ExcelTool!$14:$14,Specified_Audit,ExcelTool!21:21,$E$15)</f>
        <v>0</v>
      </c>
      <c r="F21" s="48" t="str">
        <f t="shared" si="0"/>
        <v>NA</v>
      </c>
    </row>
    <row r="22" spans="1:6">
      <c r="A22" s="28"/>
      <c r="B22" s="63" t="s">
        <v>46</v>
      </c>
      <c r="C22" s="54">
        <f>SUM(C17:C21)</f>
        <v>0</v>
      </c>
      <c r="D22" s="54">
        <f>SUM(D17:D21)</f>
        <v>0</v>
      </c>
      <c r="E22" s="54">
        <f>SUM(E17:E21)</f>
        <v>0</v>
      </c>
      <c r="F22" s="55" t="str">
        <f>IF(ISERROR(((C22/(No_in_Specified_Audit*No_of_Questions_Section_1-E22)*100))),"NA",((C22/(No_in_Specified_Audit*No_of_Questions_Section_1-E22)*100)))</f>
        <v>NA</v>
      </c>
    </row>
    <row r="23" spans="1:6">
      <c r="A23" s="28"/>
      <c r="B23" s="63" t="str">
        <f>ExcelTool!B23</f>
        <v>Section 2: PARAMETERS</v>
      </c>
      <c r="C23" s="54"/>
      <c r="D23" s="54"/>
      <c r="E23" s="54"/>
      <c r="F23" s="55"/>
    </row>
    <row r="24" spans="1:6">
      <c r="A24" s="74">
        <f>ExcelTool!A24</f>
        <v>1</v>
      </c>
      <c r="B24" s="62" t="str">
        <f>ExcelTool!B24</f>
        <v>Respiratory rate is recorded numerically</v>
      </c>
      <c r="C24" s="47">
        <f>COUNTIFS(ExcelTool!$14:$14,Specified_Audit,ExcelTool!24:24,$C$15)</f>
        <v>0</v>
      </c>
      <c r="D24" s="47">
        <f>COUNTIFS(ExcelTool!$14:$14,Specified_Audit,ExcelTool!24:24,$D$15)</f>
        <v>0</v>
      </c>
      <c r="E24" s="47">
        <f>COUNTIFS(ExcelTool!$14:$14,Specified_Audit,ExcelTool!24:24,$E$15)</f>
        <v>0</v>
      </c>
      <c r="F24" s="48" t="str">
        <f t="shared" ref="F24:F38" si="1">IF(ISERROR(((C24/(No_in_Specified_Audit-E24)*100))),"NA",((C24/(No_in_Specified_Audit-E24)*100)))</f>
        <v>NA</v>
      </c>
    </row>
    <row r="25" spans="1:6" ht="25.5">
      <c r="A25" s="74">
        <f>ExcelTool!A25</f>
        <v>2</v>
      </c>
      <c r="B25" s="62" t="str">
        <f>ExcelTool!B25</f>
        <v>Respiratory rate is recorded in the appropriate box*</v>
      </c>
      <c r="C25" s="47">
        <f>COUNTIFS(ExcelTool!$14:$14,Specified_Audit,ExcelTool!25:25,$C$15)</f>
        <v>0</v>
      </c>
      <c r="D25" s="47">
        <f>COUNTIFS(ExcelTool!$14:$14,Specified_Audit,ExcelTool!25:25,$D$15)</f>
        <v>0</v>
      </c>
      <c r="E25" s="47">
        <f>COUNTIFS(ExcelTool!$14:$14,Specified_Audit,ExcelTool!25:25,$E$15)</f>
        <v>0</v>
      </c>
      <c r="F25" s="48" t="str">
        <f t="shared" si="1"/>
        <v>NA</v>
      </c>
    </row>
    <row r="26" spans="1:6">
      <c r="A26" s="74">
        <f>ExcelTool!A26</f>
        <v>3</v>
      </c>
      <c r="B26" s="62" t="str">
        <f>ExcelTool!B26</f>
        <v xml:space="preserve">SpO2 (if applicable) is recorded numerically </v>
      </c>
      <c r="C26" s="47">
        <f>COUNTIFS(ExcelTool!$14:$14,Specified_Audit,ExcelTool!26:26,$C$15)</f>
        <v>0</v>
      </c>
      <c r="D26" s="47">
        <f>COUNTIFS(ExcelTool!$14:$14,Specified_Audit,ExcelTool!26:26,$D$15)</f>
        <v>0</v>
      </c>
      <c r="E26" s="47">
        <f>COUNTIFS(ExcelTool!$14:$14,Specified_Audit,ExcelTool!26:26,$E$15)</f>
        <v>0</v>
      </c>
      <c r="F26" s="48" t="str">
        <f t="shared" si="1"/>
        <v>NA</v>
      </c>
    </row>
    <row r="27" spans="1:6" ht="25.5">
      <c r="A27" s="74">
        <f>ExcelTool!A27</f>
        <v>4</v>
      </c>
      <c r="B27" s="62" t="str">
        <f>ExcelTool!B27</f>
        <v>SpO2 (if applicable) is recorded in the appropriate box*</v>
      </c>
      <c r="C27" s="47">
        <f>COUNTIFS(ExcelTool!$14:$14,Specified_Audit,ExcelTool!27:27,$C$15)</f>
        <v>0</v>
      </c>
      <c r="D27" s="47">
        <f>COUNTIFS(ExcelTool!$14:$14,Specified_Audit,ExcelTool!27:27,$D$15)</f>
        <v>0</v>
      </c>
      <c r="E27" s="47">
        <f>COUNTIFS(ExcelTool!$14:$14,Specified_Audit,ExcelTool!27:27,$E$15)</f>
        <v>0</v>
      </c>
      <c r="F27" s="48" t="str">
        <f t="shared" si="1"/>
        <v>NA</v>
      </c>
    </row>
    <row r="28" spans="1:6">
      <c r="A28" s="74">
        <f>ExcelTool!A28</f>
        <v>5</v>
      </c>
      <c r="B28" s="62" t="str">
        <f>ExcelTool!B28</f>
        <v>Temperature is recorded numerically</v>
      </c>
      <c r="C28" s="47">
        <f>COUNTIFS(ExcelTool!$14:$14,Specified_Audit,ExcelTool!28:28,$C$15)</f>
        <v>0</v>
      </c>
      <c r="D28" s="47">
        <f>COUNTIFS(ExcelTool!$14:$14,Specified_Audit,ExcelTool!28:28,$D$15)</f>
        <v>0</v>
      </c>
      <c r="E28" s="47">
        <f>COUNTIFS(ExcelTool!$14:$14,Specified_Audit,ExcelTool!28:28,$E$15)</f>
        <v>0</v>
      </c>
      <c r="F28" s="48" t="str">
        <f t="shared" si="1"/>
        <v>NA</v>
      </c>
    </row>
    <row r="29" spans="1:6">
      <c r="A29" s="74">
        <f>ExcelTool!A29</f>
        <v>6</v>
      </c>
      <c r="B29" s="62" t="str">
        <f>ExcelTool!B29</f>
        <v>Temperature is recorded in the appropriate box*</v>
      </c>
      <c r="C29" s="47">
        <f>COUNTIFS(ExcelTool!$14:$14,Specified_Audit,ExcelTool!29:29,$C$15)</f>
        <v>0</v>
      </c>
      <c r="D29" s="47">
        <f>COUNTIFS(ExcelTool!$14:$14,Specified_Audit,ExcelTool!29:29,$D$15)</f>
        <v>0</v>
      </c>
      <c r="E29" s="47">
        <f>COUNTIFS(ExcelTool!$14:$14,Specified_Audit,ExcelTool!29:29,$E$15)</f>
        <v>0</v>
      </c>
      <c r="F29" s="48" t="str">
        <f t="shared" si="1"/>
        <v>NA</v>
      </c>
    </row>
    <row r="30" spans="1:6">
      <c r="A30" s="74">
        <f>ExcelTool!A30</f>
        <v>7</v>
      </c>
      <c r="B30" s="62" t="str">
        <f>ExcelTool!B30</f>
        <v>Maternal Heart Rate is recorded numerically</v>
      </c>
      <c r="C30" s="47">
        <f>COUNTIFS(ExcelTool!$14:$14,Specified_Audit,ExcelTool!30:30,$C$15)</f>
        <v>0</v>
      </c>
      <c r="D30" s="47">
        <f>COUNTIFS(ExcelTool!$14:$14,Specified_Audit,ExcelTool!30:30,$D$15)</f>
        <v>0</v>
      </c>
      <c r="E30" s="47">
        <f>COUNTIFS(ExcelTool!$14:$14,Specified_Audit,ExcelTool!30:30,$E$15)</f>
        <v>0</v>
      </c>
      <c r="F30" s="48" t="str">
        <f t="shared" si="1"/>
        <v>NA</v>
      </c>
    </row>
    <row r="31" spans="1:6" ht="25.5">
      <c r="A31" s="74">
        <f>ExcelTool!A31</f>
        <v>8</v>
      </c>
      <c r="B31" s="62" t="str">
        <f>ExcelTool!B31</f>
        <v xml:space="preserve">Maternal Heart Rate is recorded in appropriate box* </v>
      </c>
      <c r="C31" s="47">
        <f>COUNTIFS(ExcelTool!$14:$14,Specified_Audit,ExcelTool!31:31,$C$15)</f>
        <v>0</v>
      </c>
      <c r="D31" s="47">
        <f>COUNTIFS(ExcelTool!$14:$14,Specified_Audit,ExcelTool!31:31,$D$15)</f>
        <v>0</v>
      </c>
      <c r="E31" s="47">
        <f>COUNTIFS(ExcelTool!$14:$14,Specified_Audit,ExcelTool!31:31,$E$15)</f>
        <v>0</v>
      </c>
      <c r="F31" s="48" t="str">
        <f t="shared" si="1"/>
        <v>NA</v>
      </c>
    </row>
    <row r="32" spans="1:6">
      <c r="A32" s="74">
        <f>ExcelTool!A32</f>
        <v>9</v>
      </c>
      <c r="B32" s="62" t="str">
        <f>ExcelTool!B32</f>
        <v>Systolic B/P is recorded numerically</v>
      </c>
      <c r="C32" s="47">
        <f>COUNTIFS(ExcelTool!$14:$14,Specified_Audit,ExcelTool!32:32,$C$15)</f>
        <v>0</v>
      </c>
      <c r="D32" s="47">
        <f>COUNTIFS(ExcelTool!$14:$14,Specified_Audit,ExcelTool!32:32,$D$15)</f>
        <v>0</v>
      </c>
      <c r="E32" s="47">
        <f>COUNTIFS(ExcelTool!$14:$14,Specified_Audit,ExcelTool!32:32,$E$15)</f>
        <v>0</v>
      </c>
      <c r="F32" s="48" t="str">
        <f t="shared" si="1"/>
        <v>NA</v>
      </c>
    </row>
    <row r="33" spans="1:6">
      <c r="A33" s="74">
        <f>ExcelTool!A33</f>
        <v>10</v>
      </c>
      <c r="B33" s="62" t="str">
        <f>ExcelTool!B33</f>
        <v xml:space="preserve">Systolic B/P is recorded in the appropriate box* </v>
      </c>
      <c r="C33" s="47">
        <f>COUNTIFS(ExcelTool!$14:$14,Specified_Audit,ExcelTool!33:33,$C$15)</f>
        <v>0</v>
      </c>
      <c r="D33" s="47">
        <f>COUNTIFS(ExcelTool!$14:$14,Specified_Audit,ExcelTool!33:33,$D$15)</f>
        <v>0</v>
      </c>
      <c r="E33" s="47">
        <f>COUNTIFS(ExcelTool!$14:$14,Specified_Audit,ExcelTool!33:33,$E$15)</f>
        <v>0</v>
      </c>
      <c r="F33" s="48" t="str">
        <f t="shared" si="1"/>
        <v>NA</v>
      </c>
    </row>
    <row r="34" spans="1:6">
      <c r="A34" s="74">
        <f>ExcelTool!A34</f>
        <v>11</v>
      </c>
      <c r="B34" s="62" t="str">
        <f>ExcelTool!B34</f>
        <v>Diastolic B/P is recorded numerically</v>
      </c>
      <c r="C34" s="47">
        <f>COUNTIFS(ExcelTool!$14:$14,Specified_Audit,ExcelTool!34:34,$C$15)</f>
        <v>0</v>
      </c>
      <c r="D34" s="47">
        <f>COUNTIFS(ExcelTool!$14:$14,Specified_Audit,ExcelTool!34:34,$D$15)</f>
        <v>0</v>
      </c>
      <c r="E34" s="47">
        <f>COUNTIFS(ExcelTool!$14:$14,Specified_Audit,ExcelTool!34:34,$E$15)</f>
        <v>0</v>
      </c>
      <c r="F34" s="48" t="str">
        <f t="shared" si="1"/>
        <v>NA</v>
      </c>
    </row>
    <row r="35" spans="1:6" ht="25.5">
      <c r="A35" s="74">
        <f>ExcelTool!A35</f>
        <v>12</v>
      </c>
      <c r="B35" s="62" t="str">
        <f>ExcelTool!B35</f>
        <v>Diastolic B/P is recorded in the appropriate box*</v>
      </c>
      <c r="C35" s="47">
        <f>COUNTIFS(ExcelTool!$14:$14,Specified_Audit,ExcelTool!35:35,$C$15)</f>
        <v>0</v>
      </c>
      <c r="D35" s="47">
        <f>COUNTIFS(ExcelTool!$14:$14,Specified_Audit,ExcelTool!35:35,$D$15)</f>
        <v>0</v>
      </c>
      <c r="E35" s="47">
        <f>COUNTIFS(ExcelTool!$14:$14,Specified_Audit,ExcelTool!35:35,$E$15)</f>
        <v>0</v>
      </c>
      <c r="F35" s="48" t="str">
        <f t="shared" si="1"/>
        <v>NA</v>
      </c>
    </row>
    <row r="36" spans="1:6">
      <c r="A36" s="74">
        <f>ExcelTool!A36</f>
        <v>13</v>
      </c>
      <c r="B36" s="62" t="str">
        <f>ExcelTool!B36</f>
        <v>Urinalysis is recorded</v>
      </c>
      <c r="C36" s="47">
        <f>COUNTIFS(ExcelTool!$14:$14,Specified_Audit,ExcelTool!36:36,$C$15)</f>
        <v>0</v>
      </c>
      <c r="D36" s="47">
        <f>COUNTIFS(ExcelTool!$14:$14,Specified_Audit,ExcelTool!36:36,$D$15)</f>
        <v>0</v>
      </c>
      <c r="E36" s="47">
        <f>COUNTIFS(ExcelTool!$14:$14,Specified_Audit,ExcelTool!36:36,$E$15)</f>
        <v>0</v>
      </c>
      <c r="F36" s="48" t="str">
        <f t="shared" si="1"/>
        <v>NA</v>
      </c>
    </row>
    <row r="37" spans="1:6">
      <c r="A37" s="74">
        <f>ExcelTool!A37</f>
        <v>14</v>
      </c>
      <c r="B37" s="62" t="str">
        <f>ExcelTool!B37</f>
        <v>Pain score is recorded</v>
      </c>
      <c r="C37" s="47">
        <f>COUNTIFS(ExcelTool!$14:$14,Specified_Audit,ExcelTool!37:37,$C$15)</f>
        <v>0</v>
      </c>
      <c r="D37" s="47">
        <f>COUNTIFS(ExcelTool!$14:$14,Specified_Audit,ExcelTool!37:37,$D$15)</f>
        <v>0</v>
      </c>
      <c r="E37" s="47">
        <f>COUNTIFS(ExcelTool!$14:$14,Specified_Audit,ExcelTool!37:37,$E$15)</f>
        <v>0</v>
      </c>
      <c r="F37" s="48" t="str">
        <f t="shared" si="1"/>
        <v>NA</v>
      </c>
    </row>
    <row r="38" spans="1:6">
      <c r="A38" s="74">
        <f>ExcelTool!A38</f>
        <v>15</v>
      </c>
      <c r="B38" s="62" t="str">
        <f>ExcelTool!B38</f>
        <v xml:space="preserve">AVPU is recorded </v>
      </c>
      <c r="C38" s="47">
        <f>COUNTIFS(ExcelTool!$14:$14,Specified_Audit,ExcelTool!38:38,$C$15)</f>
        <v>0</v>
      </c>
      <c r="D38" s="47">
        <f>COUNTIFS(ExcelTool!$14:$14,Specified_Audit,ExcelTool!38:38,$D$15)</f>
        <v>0</v>
      </c>
      <c r="E38" s="47">
        <f>COUNTIFS(ExcelTool!$14:$14,Specified_Audit,ExcelTool!38:38,$E$15)</f>
        <v>0</v>
      </c>
      <c r="F38" s="48" t="str">
        <f t="shared" si="1"/>
        <v>NA</v>
      </c>
    </row>
    <row r="39" spans="1:6">
      <c r="A39" s="28"/>
      <c r="B39" s="63" t="s">
        <v>47</v>
      </c>
      <c r="C39" s="54">
        <f>SUM(C24:C38)</f>
        <v>0</v>
      </c>
      <c r="D39" s="54">
        <f>SUM(D24:D38)</f>
        <v>0</v>
      </c>
      <c r="E39" s="54">
        <f>SUM(E24:E38)</f>
        <v>0</v>
      </c>
      <c r="F39" s="55" t="str">
        <f>IF(ISERROR(((C39/(No_in_Specified_Audit*No_of_Questions_Section_2-E39)*100))),"NA",((C39/(No_in_Specified_Audit*No_of_Questions_Section_2-E39)*100)))</f>
        <v>NA</v>
      </c>
    </row>
    <row r="40" spans="1:6">
      <c r="A40" s="28"/>
      <c r="B40" s="63" t="str">
        <f>ExcelTool!B40</f>
        <v>Section 3:</v>
      </c>
      <c r="C40" s="54"/>
      <c r="D40" s="54"/>
      <c r="E40" s="54"/>
      <c r="F40" s="55"/>
    </row>
    <row r="41" spans="1:6">
      <c r="A41" s="74">
        <f>ExcelTool!A41</f>
        <v>1</v>
      </c>
      <c r="B41" s="62" t="str">
        <f>ExcelTool!B41</f>
        <v>Total Yellow Zone is correct on every entry*</v>
      </c>
      <c r="C41" s="47">
        <f>COUNTIFS(ExcelTool!$14:$14,Specified_Audit,ExcelTool!41:41,$C$15)</f>
        <v>0</v>
      </c>
      <c r="D41" s="47">
        <f>COUNTIFS(ExcelTool!$14:$14,Specified_Audit,ExcelTool!41:41,$D$15)</f>
        <v>0</v>
      </c>
      <c r="E41" s="47">
        <f>COUNTIFS(ExcelTool!$14:$14,Specified_Audit,ExcelTool!41:41,$E$15)</f>
        <v>0</v>
      </c>
      <c r="F41" s="48" t="str">
        <f t="shared" ref="F41:F42" si="2">IF(ISERROR(((C41/(No_in_Specified_Audit-E41)*100))),"NA",((C41/(No_in_Specified_Audit-E41)*100)))</f>
        <v>NA</v>
      </c>
    </row>
    <row r="42" spans="1:6">
      <c r="A42" s="74">
        <f>ExcelTool!A42</f>
        <v>2</v>
      </c>
      <c r="B42" s="62" t="str">
        <f>ExcelTool!B42</f>
        <v>Total Pink Zone is correct on every entry*</v>
      </c>
      <c r="C42" s="47">
        <f>COUNTIFS(ExcelTool!$14:$14,Specified_Audit,ExcelTool!42:42,$C$15)</f>
        <v>0</v>
      </c>
      <c r="D42" s="47">
        <f>COUNTIFS(ExcelTool!$14:$14,Specified_Audit,ExcelTool!42:42,$D$15)</f>
        <v>0</v>
      </c>
      <c r="E42" s="47">
        <f>COUNTIFS(ExcelTool!$14:$14,Specified_Audit,ExcelTool!42:42,$E$15)</f>
        <v>0</v>
      </c>
      <c r="F42" s="48" t="str">
        <f t="shared" si="2"/>
        <v>NA</v>
      </c>
    </row>
    <row r="43" spans="1:6">
      <c r="A43" s="28"/>
      <c r="B43" s="63" t="s">
        <v>48</v>
      </c>
      <c r="C43" s="54">
        <f>SUM(C41:C42)</f>
        <v>0</v>
      </c>
      <c r="D43" s="54">
        <f>SUM(D41:D42)</f>
        <v>0</v>
      </c>
      <c r="E43" s="54">
        <f>SUM(E41:E42)</f>
        <v>0</v>
      </c>
      <c r="F43" s="55" t="str">
        <f>IF(ISERROR(((C43/(No_in_Specified_Audit*No_of_Questions_Section_3-E43)*100))),"NA",((C43/(No_in_Specified_Audit*No_of_Questions_Section_3-E43)*100)))</f>
        <v>NA</v>
      </c>
    </row>
    <row r="44" spans="1:6">
      <c r="A44" s="28"/>
      <c r="B44" s="114" t="s">
        <v>37</v>
      </c>
      <c r="C44" s="75">
        <f>SUM(C22,C39,C43)</f>
        <v>0</v>
      </c>
      <c r="D44" s="75">
        <f>SUM(D22,D39,D43)</f>
        <v>0</v>
      </c>
      <c r="E44" s="75">
        <f>SUM(E22,E39,E43)</f>
        <v>0</v>
      </c>
      <c r="F44" s="55" t="str">
        <f>IF(ISERROR(((C44/(No_in_Specified_Audit*No._of_Questions-E44)*100))),"NA",((C44/(No_in_Specified_Audit*No._of_Questions-E44)*100)))</f>
        <v>NA</v>
      </c>
    </row>
    <row r="45" spans="1:6">
      <c r="B45" s="80"/>
      <c r="C45" s="68"/>
      <c r="D45" s="68"/>
      <c r="E45" s="68"/>
      <c r="F45" s="68"/>
    </row>
    <row r="46" spans="1:6">
      <c r="B46" s="80"/>
      <c r="C46" s="68"/>
      <c r="D46" s="68"/>
      <c r="E46" s="68"/>
      <c r="F46" s="68"/>
    </row>
    <row r="47" spans="1:6">
      <c r="B47" s="161" t="s">
        <v>44</v>
      </c>
      <c r="C47" s="161"/>
      <c r="D47" s="161"/>
      <c r="E47" s="161"/>
      <c r="F47" s="161"/>
    </row>
    <row r="48" spans="1:6">
      <c r="B48" s="78" t="s">
        <v>43</v>
      </c>
      <c r="C48" s="161" t="s">
        <v>4</v>
      </c>
      <c r="D48" s="161"/>
      <c r="E48" s="161"/>
      <c r="F48" s="161"/>
    </row>
    <row r="49" spans="2:6">
      <c r="B49" s="79" t="s">
        <v>38</v>
      </c>
      <c r="C49" s="145" t="str">
        <f>F22</f>
        <v>NA</v>
      </c>
      <c r="D49" s="146"/>
      <c r="E49" s="146"/>
      <c r="F49" s="146"/>
    </row>
    <row r="50" spans="2:6">
      <c r="B50" s="79" t="s">
        <v>39</v>
      </c>
      <c r="C50" s="145" t="str">
        <f>F39</f>
        <v>NA</v>
      </c>
      <c r="D50" s="146"/>
      <c r="E50" s="146"/>
      <c r="F50" s="146"/>
    </row>
    <row r="51" spans="2:6">
      <c r="B51" s="79" t="s">
        <v>40</v>
      </c>
      <c r="C51" s="145" t="str">
        <f>F43</f>
        <v>NA</v>
      </c>
      <c r="D51" s="146"/>
      <c r="E51" s="146"/>
      <c r="F51" s="146"/>
    </row>
    <row r="52" spans="2:6">
      <c r="B52" s="79" t="s">
        <v>37</v>
      </c>
      <c r="C52" s="145" t="str">
        <f>F44</f>
        <v>NA</v>
      </c>
      <c r="D52" s="146"/>
      <c r="E52" s="146"/>
      <c r="F52" s="146"/>
    </row>
    <row r="53" spans="2:6">
      <c r="B53" s="80"/>
      <c r="C53" s="68"/>
      <c r="D53" s="68"/>
      <c r="E53" s="68"/>
      <c r="F53" s="68"/>
    </row>
    <row r="54" spans="2:6">
      <c r="B54" s="80"/>
      <c r="C54" s="68"/>
      <c r="D54" s="68"/>
      <c r="E54" s="68"/>
      <c r="F54" s="68"/>
    </row>
    <row r="55" spans="2:6">
      <c r="B55" s="80"/>
      <c r="C55" s="68"/>
      <c r="D55" s="68"/>
      <c r="E55" s="68"/>
      <c r="F55" s="68"/>
    </row>
    <row r="56" spans="2:6">
      <c r="B56" s="80"/>
      <c r="C56" s="68"/>
      <c r="D56" s="68"/>
      <c r="E56" s="68"/>
      <c r="F56" s="68"/>
    </row>
    <row r="57" spans="2:6">
      <c r="B57" s="80"/>
      <c r="C57" s="68"/>
      <c r="D57" s="68"/>
      <c r="E57" s="68"/>
      <c r="F57" s="68"/>
    </row>
    <row r="58" spans="2:6">
      <c r="B58" s="80"/>
      <c r="C58" s="68"/>
      <c r="D58" s="68"/>
      <c r="E58" s="68"/>
      <c r="F58" s="68"/>
    </row>
    <row r="59" spans="2:6">
      <c r="B59" s="80"/>
      <c r="C59" s="68"/>
      <c r="D59" s="68"/>
      <c r="E59" s="68"/>
      <c r="F59" s="68"/>
    </row>
    <row r="60" spans="2:6">
      <c r="B60" s="80"/>
      <c r="C60" s="68"/>
      <c r="D60" s="68"/>
      <c r="E60" s="68"/>
      <c r="F60" s="68"/>
    </row>
    <row r="61" spans="2:6">
      <c r="B61" s="80"/>
      <c r="C61" s="68"/>
      <c r="D61" s="68"/>
      <c r="E61" s="68"/>
      <c r="F61" s="68"/>
    </row>
    <row r="62" spans="2:6">
      <c r="B62" s="80"/>
      <c r="C62" s="68"/>
      <c r="D62" s="68"/>
      <c r="E62" s="68"/>
      <c r="F62" s="68"/>
    </row>
    <row r="63" spans="2:6">
      <c r="B63" s="80"/>
      <c r="C63" s="68"/>
      <c r="D63" s="68"/>
      <c r="E63" s="68"/>
      <c r="F63" s="68"/>
    </row>
    <row r="64" spans="2:6">
      <c r="B64" s="80"/>
      <c r="C64" s="68"/>
      <c r="D64" s="68"/>
      <c r="E64" s="68"/>
      <c r="F64" s="68"/>
    </row>
    <row r="65" spans="2:6">
      <c r="B65" s="80"/>
      <c r="C65" s="68"/>
      <c r="D65" s="68"/>
      <c r="E65" s="68"/>
      <c r="F65" s="68"/>
    </row>
    <row r="66" spans="2:6">
      <c r="B66" s="80"/>
      <c r="C66" s="68"/>
      <c r="D66" s="68"/>
      <c r="E66" s="68"/>
      <c r="F66" s="68"/>
    </row>
    <row r="67" spans="2:6">
      <c r="B67" s="80"/>
      <c r="C67" s="68"/>
      <c r="D67" s="68"/>
      <c r="E67" s="68"/>
      <c r="F67" s="68"/>
    </row>
    <row r="68" spans="2:6">
      <c r="B68" s="80"/>
      <c r="C68" s="68"/>
      <c r="D68" s="68"/>
      <c r="E68" s="68"/>
      <c r="F68" s="68"/>
    </row>
    <row r="69" spans="2:6">
      <c r="B69" s="80"/>
      <c r="C69" s="68"/>
      <c r="D69" s="68"/>
      <c r="E69" s="68"/>
      <c r="F69" s="68"/>
    </row>
    <row r="70" spans="2:6">
      <c r="B70" s="80"/>
      <c r="C70" s="68"/>
      <c r="D70" s="68"/>
      <c r="E70" s="68"/>
      <c r="F70" s="68"/>
    </row>
    <row r="71" spans="2:6">
      <c r="B71" s="80"/>
      <c r="C71" s="68"/>
      <c r="D71" s="68"/>
      <c r="E71" s="68"/>
      <c r="F71" s="68"/>
    </row>
    <row r="72" spans="2:6">
      <c r="B72" s="80"/>
      <c r="C72" s="68"/>
      <c r="D72" s="68"/>
      <c r="E72" s="68"/>
      <c r="F72" s="68"/>
    </row>
    <row r="73" spans="2:6">
      <c r="B73" s="80"/>
      <c r="C73" s="68"/>
      <c r="D73" s="68"/>
      <c r="E73" s="68"/>
      <c r="F73" s="68"/>
    </row>
    <row r="74" spans="2:6">
      <c r="B74" s="80"/>
      <c r="C74" s="68"/>
      <c r="D74" s="68"/>
      <c r="E74" s="68"/>
      <c r="F74" s="68"/>
    </row>
    <row r="75" spans="2:6">
      <c r="B75" s="80"/>
      <c r="C75" s="68"/>
      <c r="D75" s="68"/>
      <c r="E75" s="68"/>
      <c r="F75" s="68"/>
    </row>
    <row r="76" spans="2:6">
      <c r="B76" s="80"/>
      <c r="C76" s="68"/>
      <c r="D76" s="68"/>
      <c r="E76" s="68"/>
      <c r="F76" s="68"/>
    </row>
    <row r="77" spans="2:6">
      <c r="B77" s="80"/>
      <c r="C77" s="68"/>
      <c r="D77" s="68"/>
      <c r="E77" s="68"/>
      <c r="F77" s="68"/>
    </row>
    <row r="78" spans="2:6">
      <c r="B78" s="80"/>
      <c r="C78" s="68"/>
      <c r="D78" s="68"/>
      <c r="E78" s="68"/>
      <c r="F78" s="68"/>
    </row>
    <row r="79" spans="2:6">
      <c r="B79" s="80"/>
      <c r="C79" s="68"/>
      <c r="D79" s="68"/>
      <c r="E79" s="68"/>
      <c r="F79" s="68"/>
    </row>
    <row r="80" spans="2:6">
      <c r="B80" s="80"/>
      <c r="C80" s="68"/>
      <c r="D80" s="68"/>
      <c r="E80" s="68"/>
      <c r="F80" s="68"/>
    </row>
    <row r="81" spans="2:6">
      <c r="B81" s="80"/>
      <c r="C81" s="68"/>
      <c r="D81" s="68"/>
      <c r="E81" s="68"/>
      <c r="F81" s="68"/>
    </row>
    <row r="82" spans="2:6">
      <c r="B82" s="80"/>
      <c r="C82" s="68"/>
      <c r="D82" s="68"/>
      <c r="E82" s="68"/>
      <c r="F82" s="68"/>
    </row>
    <row r="83" spans="2:6">
      <c r="B83" s="80"/>
      <c r="C83" s="68"/>
      <c r="D83" s="68"/>
      <c r="E83" s="68"/>
      <c r="F83" s="68"/>
    </row>
    <row r="84" spans="2:6">
      <c r="B84" s="80"/>
      <c r="C84" s="68"/>
      <c r="D84" s="68"/>
      <c r="E84" s="68"/>
      <c r="F84" s="68"/>
    </row>
    <row r="85" spans="2:6">
      <c r="B85" s="80"/>
      <c r="C85" s="68"/>
      <c r="D85" s="68"/>
      <c r="E85" s="68"/>
      <c r="F85" s="68"/>
    </row>
    <row r="86" spans="2:6">
      <c r="B86" s="80"/>
      <c r="C86" s="68"/>
      <c r="D86" s="68"/>
      <c r="E86" s="68"/>
      <c r="F86" s="68"/>
    </row>
    <row r="87" spans="2:6">
      <c r="B87" s="80"/>
      <c r="C87" s="68"/>
      <c r="D87" s="68"/>
      <c r="E87" s="68"/>
      <c r="F87" s="68"/>
    </row>
    <row r="88" spans="2:6">
      <c r="B88" s="80"/>
      <c r="C88" s="68"/>
      <c r="D88" s="68"/>
      <c r="E88" s="68"/>
      <c r="F88" s="68"/>
    </row>
    <row r="89" spans="2:6">
      <c r="B89" s="80"/>
      <c r="C89" s="68"/>
      <c r="D89" s="68"/>
      <c r="E89" s="68"/>
      <c r="F89" s="68"/>
    </row>
    <row r="90" spans="2:6">
      <c r="B90" s="116" t="s">
        <v>73</v>
      </c>
      <c r="C90" s="68"/>
      <c r="D90" s="68"/>
      <c r="E90" s="68"/>
      <c r="F90" s="68"/>
    </row>
    <row r="91" spans="2:6">
      <c r="B91" s="80"/>
      <c r="C91" s="68"/>
      <c r="D91" s="68"/>
      <c r="E91" s="68"/>
      <c r="F91" s="68"/>
    </row>
    <row r="92" spans="2:6">
      <c r="B92" s="80"/>
      <c r="C92" s="68"/>
      <c r="D92" s="68"/>
      <c r="E92" s="68"/>
      <c r="F92" s="68"/>
    </row>
    <row r="93" spans="2:6">
      <c r="B93" s="80"/>
      <c r="C93" s="68"/>
      <c r="D93" s="68"/>
      <c r="E93" s="68"/>
      <c r="F93" s="68"/>
    </row>
    <row r="94" spans="2:6">
      <c r="B94" s="80"/>
      <c r="C94" s="68"/>
      <c r="D94" s="68"/>
      <c r="E94" s="68"/>
      <c r="F94" s="68"/>
    </row>
    <row r="95" spans="2:6">
      <c r="B95" s="80"/>
      <c r="C95" s="68"/>
      <c r="D95" s="68"/>
      <c r="E95" s="68"/>
      <c r="F95" s="68"/>
    </row>
    <row r="96" spans="2:6">
      <c r="B96" s="80"/>
      <c r="C96" s="68"/>
      <c r="D96" s="68"/>
      <c r="E96" s="68"/>
      <c r="F96" s="68"/>
    </row>
    <row r="97" spans="2:6">
      <c r="B97" s="80"/>
      <c r="C97" s="68"/>
      <c r="D97" s="68"/>
      <c r="E97" s="68"/>
      <c r="F97" s="68"/>
    </row>
    <row r="98" spans="2:6">
      <c r="B98" s="80"/>
      <c r="C98" s="68"/>
      <c r="D98" s="68"/>
      <c r="E98" s="68"/>
      <c r="F98" s="68"/>
    </row>
    <row r="99" spans="2:6">
      <c r="B99" s="80"/>
      <c r="C99" s="68"/>
      <c r="D99" s="68"/>
      <c r="E99" s="68"/>
      <c r="F99" s="68"/>
    </row>
    <row r="100" spans="2:6">
      <c r="B100" s="80"/>
      <c r="C100" s="68"/>
      <c r="D100" s="68"/>
      <c r="E100" s="68"/>
      <c r="F100" s="68"/>
    </row>
    <row r="101" spans="2:6">
      <c r="B101" s="80"/>
      <c r="C101" s="68"/>
      <c r="D101" s="68"/>
      <c r="E101" s="68"/>
      <c r="F101" s="68"/>
    </row>
    <row r="102" spans="2:6">
      <c r="B102" s="80"/>
      <c r="C102" s="68"/>
      <c r="D102" s="68"/>
      <c r="E102" s="68"/>
      <c r="F102" s="68"/>
    </row>
    <row r="103" spans="2:6">
      <c r="B103" s="80"/>
      <c r="C103" s="68"/>
      <c r="D103" s="68"/>
      <c r="E103" s="68"/>
      <c r="F103" s="68"/>
    </row>
    <row r="104" spans="2:6">
      <c r="B104" s="80"/>
      <c r="C104" s="68"/>
      <c r="D104" s="68"/>
      <c r="E104" s="68"/>
      <c r="F104" s="68"/>
    </row>
    <row r="105" spans="2:6">
      <c r="B105" s="80"/>
      <c r="C105" s="68"/>
      <c r="D105" s="68"/>
      <c r="E105" s="68"/>
      <c r="F105" s="68"/>
    </row>
    <row r="106" spans="2:6">
      <c r="B106" s="80"/>
      <c r="C106" s="68"/>
      <c r="D106" s="68"/>
      <c r="E106" s="68"/>
      <c r="F106" s="68"/>
    </row>
    <row r="107" spans="2:6">
      <c r="B107" s="80"/>
      <c r="C107" s="68"/>
      <c r="D107" s="68"/>
      <c r="E107" s="68"/>
      <c r="F107" s="68"/>
    </row>
    <row r="108" spans="2:6">
      <c r="B108" s="80"/>
      <c r="C108" s="68"/>
      <c r="D108" s="68"/>
      <c r="E108" s="68"/>
      <c r="F108" s="68"/>
    </row>
    <row r="109" spans="2:6">
      <c r="B109" s="80"/>
      <c r="C109" s="68"/>
      <c r="D109" s="68"/>
      <c r="E109" s="68"/>
      <c r="F109" s="68"/>
    </row>
    <row r="110" spans="2:6">
      <c r="B110" s="116" t="s">
        <v>76</v>
      </c>
      <c r="C110" s="68"/>
      <c r="D110" s="68"/>
      <c r="E110" s="68"/>
      <c r="F110" s="68"/>
    </row>
    <row r="111" spans="2:6">
      <c r="B111" s="80"/>
      <c r="C111" s="68"/>
      <c r="D111" s="68"/>
      <c r="E111" s="68"/>
      <c r="F111" s="68"/>
    </row>
    <row r="112" spans="2:6">
      <c r="B112" s="80"/>
      <c r="C112" s="68"/>
      <c r="D112" s="68"/>
      <c r="E112" s="68"/>
      <c r="F112" s="68"/>
    </row>
    <row r="113" spans="2:6">
      <c r="B113" s="80"/>
      <c r="C113" s="68"/>
      <c r="D113" s="68"/>
      <c r="E113" s="68"/>
      <c r="F113" s="68"/>
    </row>
    <row r="114" spans="2:6">
      <c r="B114" s="80"/>
      <c r="C114" s="68"/>
      <c r="D114" s="68"/>
      <c r="E114" s="68"/>
      <c r="F114" s="68"/>
    </row>
    <row r="115" spans="2:6">
      <c r="B115" s="80"/>
      <c r="C115" s="68"/>
      <c r="D115" s="68"/>
      <c r="E115" s="68"/>
      <c r="F115" s="68"/>
    </row>
    <row r="116" spans="2:6">
      <c r="B116" s="80"/>
      <c r="C116" s="68"/>
      <c r="D116" s="68"/>
      <c r="E116" s="68"/>
      <c r="F116" s="68"/>
    </row>
    <row r="117" spans="2:6">
      <c r="B117" s="80"/>
      <c r="C117" s="68"/>
      <c r="D117" s="68"/>
      <c r="E117" s="68"/>
      <c r="F117" s="68"/>
    </row>
    <row r="118" spans="2:6">
      <c r="B118" s="80"/>
      <c r="C118" s="68"/>
      <c r="D118" s="68"/>
      <c r="E118" s="68"/>
      <c r="F118" s="68"/>
    </row>
    <row r="119" spans="2:6">
      <c r="B119" s="80"/>
      <c r="C119" s="68"/>
      <c r="D119" s="68"/>
      <c r="E119" s="68"/>
      <c r="F119" s="68"/>
    </row>
    <row r="120" spans="2:6">
      <c r="B120" s="80"/>
      <c r="C120" s="68"/>
      <c r="D120" s="68"/>
      <c r="E120" s="68"/>
      <c r="F120" s="68"/>
    </row>
    <row r="121" spans="2:6">
      <c r="B121" s="80"/>
      <c r="C121" s="68"/>
      <c r="D121" s="68"/>
      <c r="E121" s="68"/>
      <c r="F121" s="68"/>
    </row>
    <row r="122" spans="2:6">
      <c r="B122" s="80"/>
      <c r="C122" s="68"/>
      <c r="D122" s="68"/>
      <c r="E122" s="68"/>
      <c r="F122" s="68"/>
    </row>
    <row r="123" spans="2:6">
      <c r="B123" s="80"/>
      <c r="C123" s="68"/>
      <c r="D123" s="68"/>
      <c r="E123" s="68"/>
      <c r="F123" s="68"/>
    </row>
    <row r="124" spans="2:6">
      <c r="B124" s="80"/>
      <c r="C124" s="68"/>
      <c r="D124" s="68"/>
      <c r="E124" s="68"/>
      <c r="F124" s="68"/>
    </row>
    <row r="125" spans="2:6">
      <c r="B125" s="80"/>
      <c r="C125" s="68"/>
      <c r="D125" s="68"/>
      <c r="E125" s="68"/>
      <c r="F125" s="68"/>
    </row>
    <row r="126" spans="2:6">
      <c r="B126" s="80"/>
      <c r="C126" s="68"/>
      <c r="D126" s="68"/>
      <c r="E126" s="68"/>
      <c r="F126" s="68"/>
    </row>
    <row r="127" spans="2:6">
      <c r="B127" s="80"/>
      <c r="C127" s="68"/>
      <c r="D127" s="68"/>
      <c r="E127" s="68"/>
      <c r="F127" s="68"/>
    </row>
    <row r="128" spans="2:6">
      <c r="B128" s="80"/>
      <c r="C128" s="68"/>
      <c r="D128" s="68"/>
      <c r="E128" s="68"/>
      <c r="F128" s="68"/>
    </row>
    <row r="129" spans="2:6">
      <c r="B129" s="80"/>
      <c r="C129" s="68"/>
      <c r="D129" s="68"/>
      <c r="E129" s="68"/>
      <c r="F129" s="68"/>
    </row>
    <row r="130" spans="2:6">
      <c r="B130" s="80"/>
      <c r="C130" s="68"/>
      <c r="D130" s="68"/>
      <c r="E130" s="68"/>
      <c r="F130" s="68"/>
    </row>
    <row r="131" spans="2:6">
      <c r="B131" s="80"/>
      <c r="C131" s="68"/>
      <c r="D131" s="68"/>
      <c r="E131" s="68"/>
      <c r="F131" s="68"/>
    </row>
    <row r="132" spans="2:6">
      <c r="B132" s="80"/>
      <c r="C132" s="68"/>
      <c r="D132" s="68"/>
      <c r="E132" s="68"/>
      <c r="F132" s="68"/>
    </row>
    <row r="133" spans="2:6">
      <c r="B133" s="80"/>
      <c r="C133" s="68"/>
      <c r="D133" s="68"/>
      <c r="E133" s="68"/>
      <c r="F133" s="68"/>
    </row>
    <row r="134" spans="2:6">
      <c r="B134" s="80"/>
      <c r="C134" s="68"/>
      <c r="D134" s="68"/>
      <c r="E134" s="68"/>
      <c r="F134" s="68"/>
    </row>
    <row r="135" spans="2:6">
      <c r="B135" s="80"/>
      <c r="C135" s="68"/>
      <c r="D135" s="68"/>
      <c r="E135" s="68"/>
      <c r="F135" s="68"/>
    </row>
    <row r="136" spans="2:6">
      <c r="B136" s="80"/>
      <c r="C136" s="68"/>
      <c r="D136" s="68"/>
      <c r="E136" s="68"/>
      <c r="F136" s="68"/>
    </row>
    <row r="137" spans="2:6">
      <c r="B137" s="80"/>
      <c r="C137" s="68"/>
      <c r="D137" s="68"/>
      <c r="E137" s="68"/>
      <c r="F137" s="68"/>
    </row>
    <row r="138" spans="2:6">
      <c r="B138" s="80"/>
      <c r="C138" s="68"/>
      <c r="D138" s="68"/>
      <c r="E138" s="68"/>
      <c r="F138" s="68"/>
    </row>
    <row r="139" spans="2:6">
      <c r="B139" s="80"/>
      <c r="C139" s="68"/>
      <c r="D139" s="68"/>
      <c r="E139" s="68"/>
      <c r="F139" s="68"/>
    </row>
    <row r="140" spans="2:6">
      <c r="B140" s="80"/>
      <c r="C140" s="68"/>
      <c r="D140" s="68"/>
      <c r="E140" s="68"/>
      <c r="F140" s="68"/>
    </row>
    <row r="141" spans="2:6">
      <c r="B141" s="80"/>
      <c r="C141" s="68"/>
      <c r="D141" s="68"/>
      <c r="E141" s="68"/>
      <c r="F141" s="68"/>
    </row>
    <row r="142" spans="2:6">
      <c r="B142" s="80"/>
      <c r="C142" s="68"/>
      <c r="D142" s="68"/>
      <c r="E142" s="68"/>
      <c r="F142" s="68"/>
    </row>
    <row r="143" spans="2:6">
      <c r="B143" s="80"/>
      <c r="C143" s="68"/>
      <c r="D143" s="68"/>
      <c r="E143" s="68"/>
      <c r="F143" s="68"/>
    </row>
    <row r="144" spans="2:6">
      <c r="B144" s="80"/>
      <c r="C144" s="68"/>
      <c r="D144" s="68"/>
      <c r="E144" s="68"/>
      <c r="F144" s="68"/>
    </row>
    <row r="145" spans="2:6">
      <c r="B145" s="80"/>
      <c r="C145" s="68"/>
      <c r="D145" s="68"/>
      <c r="E145" s="68"/>
      <c r="F145" s="68"/>
    </row>
    <row r="146" spans="2:6">
      <c r="B146" s="80"/>
      <c r="C146" s="68"/>
      <c r="D146" s="68"/>
      <c r="E146" s="68"/>
      <c r="F146" s="68"/>
    </row>
    <row r="147" spans="2:6">
      <c r="B147" s="80"/>
      <c r="C147" s="68"/>
      <c r="D147" s="68"/>
      <c r="E147" s="68"/>
      <c r="F147" s="68"/>
    </row>
    <row r="148" spans="2:6">
      <c r="B148" s="80"/>
      <c r="C148" s="68"/>
      <c r="D148" s="68"/>
      <c r="E148" s="68"/>
      <c r="F148" s="68"/>
    </row>
    <row r="149" spans="2:6">
      <c r="B149" s="80"/>
      <c r="C149" s="68"/>
      <c r="D149" s="68"/>
      <c r="E149" s="68"/>
      <c r="F149" s="68"/>
    </row>
    <row r="150" spans="2:6">
      <c r="B150" s="80"/>
      <c r="C150" s="68"/>
      <c r="D150" s="68"/>
      <c r="E150" s="68"/>
      <c r="F150" s="68"/>
    </row>
    <row r="151" spans="2:6">
      <c r="B151" s="80"/>
      <c r="C151" s="68"/>
      <c r="D151" s="68"/>
      <c r="E151" s="68"/>
      <c r="F151" s="68"/>
    </row>
    <row r="152" spans="2:6">
      <c r="B152" s="80"/>
      <c r="C152" s="68"/>
      <c r="D152" s="68"/>
      <c r="E152" s="68"/>
      <c r="F152" s="68"/>
    </row>
    <row r="153" spans="2:6">
      <c r="B153" s="80"/>
      <c r="C153" s="68"/>
      <c r="D153" s="68"/>
      <c r="E153" s="68"/>
      <c r="F153" s="68"/>
    </row>
    <row r="154" spans="2:6">
      <c r="B154" s="80"/>
      <c r="C154" s="68"/>
      <c r="D154" s="68"/>
      <c r="E154" s="68"/>
      <c r="F154" s="68"/>
    </row>
    <row r="155" spans="2:6">
      <c r="B155" s="80"/>
      <c r="C155" s="68"/>
      <c r="D155" s="68"/>
      <c r="E155" s="68"/>
      <c r="F155" s="68"/>
    </row>
    <row r="156" spans="2:6">
      <c r="B156" s="80"/>
      <c r="C156" s="68"/>
      <c r="D156" s="68"/>
      <c r="E156" s="68"/>
      <c r="F156" s="68"/>
    </row>
    <row r="157" spans="2:6">
      <c r="B157" s="80"/>
      <c r="C157" s="68"/>
      <c r="D157" s="68"/>
      <c r="E157" s="68"/>
      <c r="F157" s="68"/>
    </row>
    <row r="158" spans="2:6">
      <c r="B158" s="80"/>
      <c r="C158" s="68"/>
      <c r="D158" s="68"/>
      <c r="E158" s="68"/>
      <c r="F158" s="68"/>
    </row>
    <row r="159" spans="2:6">
      <c r="B159" s="80"/>
      <c r="C159" s="68"/>
      <c r="D159" s="68"/>
      <c r="E159" s="68"/>
      <c r="F159" s="68"/>
    </row>
    <row r="160" spans="2:6">
      <c r="B160" s="80"/>
      <c r="C160" s="68"/>
      <c r="D160" s="68"/>
      <c r="E160" s="68"/>
      <c r="F160" s="68"/>
    </row>
    <row r="161" spans="2:6">
      <c r="B161" s="80"/>
      <c r="C161" s="68"/>
      <c r="D161" s="68"/>
      <c r="E161" s="68"/>
      <c r="F161" s="68"/>
    </row>
    <row r="162" spans="2:6">
      <c r="B162" s="80"/>
      <c r="C162" s="68"/>
      <c r="D162" s="68"/>
      <c r="E162" s="68"/>
      <c r="F162" s="68"/>
    </row>
    <row r="163" spans="2:6">
      <c r="B163" s="80"/>
      <c r="C163" s="68"/>
      <c r="D163" s="68"/>
      <c r="E163" s="68"/>
      <c r="F163" s="68"/>
    </row>
    <row r="164" spans="2:6">
      <c r="B164" s="80"/>
      <c r="C164" s="68"/>
      <c r="D164" s="68"/>
      <c r="E164" s="68"/>
      <c r="F164" s="68"/>
    </row>
    <row r="165" spans="2:6">
      <c r="B165" s="80"/>
      <c r="C165" s="68"/>
      <c r="D165" s="68"/>
      <c r="E165" s="68"/>
      <c r="F165" s="68"/>
    </row>
    <row r="166" spans="2:6">
      <c r="B166" s="80"/>
      <c r="C166" s="68"/>
      <c r="D166" s="68"/>
      <c r="E166" s="68"/>
      <c r="F166" s="68"/>
    </row>
    <row r="167" spans="2:6">
      <c r="B167" s="116" t="s">
        <v>75</v>
      </c>
      <c r="C167" s="68"/>
      <c r="D167" s="68"/>
      <c r="E167" s="68"/>
      <c r="F167" s="68"/>
    </row>
    <row r="168" spans="2:6">
      <c r="B168" s="80"/>
      <c r="C168" s="68"/>
      <c r="D168" s="68"/>
      <c r="E168" s="68"/>
      <c r="F168" s="68"/>
    </row>
    <row r="169" spans="2:6">
      <c r="B169" s="80"/>
      <c r="C169" s="68"/>
      <c r="D169" s="68"/>
      <c r="E169" s="68"/>
      <c r="F169" s="68"/>
    </row>
    <row r="170" spans="2:6">
      <c r="B170" s="80"/>
      <c r="C170" s="68"/>
      <c r="D170" s="68"/>
      <c r="E170" s="68"/>
      <c r="F170" s="68"/>
    </row>
    <row r="171" spans="2:6">
      <c r="B171" s="80"/>
      <c r="C171" s="68"/>
      <c r="D171" s="68"/>
      <c r="E171" s="68"/>
      <c r="F171" s="68"/>
    </row>
    <row r="172" spans="2:6">
      <c r="B172" s="80"/>
      <c r="C172" s="68"/>
      <c r="D172" s="68"/>
      <c r="E172" s="68"/>
      <c r="F172" s="68"/>
    </row>
    <row r="173" spans="2:6">
      <c r="B173" s="80"/>
      <c r="C173" s="68"/>
      <c r="D173" s="68"/>
      <c r="E173" s="68"/>
      <c r="F173" s="68"/>
    </row>
    <row r="174" spans="2:6">
      <c r="B174" s="80"/>
      <c r="C174" s="68"/>
      <c r="D174" s="68"/>
      <c r="E174" s="68"/>
      <c r="F174" s="68"/>
    </row>
    <row r="175" spans="2:6">
      <c r="B175" s="80"/>
      <c r="C175" s="68"/>
      <c r="D175" s="68"/>
      <c r="E175" s="68"/>
      <c r="F175" s="68"/>
    </row>
    <row r="176" spans="2:6">
      <c r="B176" s="80"/>
      <c r="C176" s="68"/>
      <c r="D176" s="68"/>
      <c r="E176" s="68"/>
      <c r="F176" s="68"/>
    </row>
    <row r="177" spans="2:6">
      <c r="B177" s="80"/>
      <c r="C177" s="68"/>
      <c r="D177" s="68"/>
      <c r="E177" s="68"/>
      <c r="F177" s="68"/>
    </row>
    <row r="178" spans="2:6">
      <c r="B178" s="80"/>
      <c r="C178" s="68"/>
      <c r="D178" s="68"/>
      <c r="E178" s="68"/>
      <c r="F178" s="68"/>
    </row>
    <row r="179" spans="2:6">
      <c r="B179" s="80"/>
      <c r="C179" s="68"/>
      <c r="D179" s="68"/>
      <c r="E179" s="68"/>
      <c r="F179" s="68"/>
    </row>
    <row r="180" spans="2:6">
      <c r="B180" s="80"/>
      <c r="C180" s="68"/>
      <c r="D180" s="68"/>
      <c r="E180" s="68"/>
      <c r="F180" s="68"/>
    </row>
    <row r="181" spans="2:6">
      <c r="B181" s="80"/>
      <c r="C181" s="68"/>
      <c r="D181" s="68"/>
      <c r="E181" s="68"/>
      <c r="F181" s="68"/>
    </row>
    <row r="182" spans="2:6">
      <c r="B182" s="80"/>
      <c r="C182" s="68"/>
      <c r="D182" s="68"/>
      <c r="E182" s="68"/>
      <c r="F182" s="68"/>
    </row>
    <row r="183" spans="2:6">
      <c r="B183" s="80"/>
      <c r="C183" s="68"/>
      <c r="D183" s="68"/>
      <c r="E183" s="68"/>
      <c r="F183" s="68"/>
    </row>
    <row r="184" spans="2:6">
      <c r="B184" s="80"/>
      <c r="C184" s="68"/>
      <c r="D184" s="68"/>
      <c r="E184" s="68"/>
      <c r="F184" s="68"/>
    </row>
    <row r="185" spans="2:6">
      <c r="B185" s="80"/>
      <c r="C185" s="68"/>
      <c r="D185" s="68"/>
      <c r="E185" s="68"/>
      <c r="F185" s="68"/>
    </row>
    <row r="186" spans="2:6">
      <c r="B186" s="80"/>
      <c r="C186" s="68"/>
      <c r="D186" s="68"/>
      <c r="E186" s="68"/>
      <c r="F186" s="68"/>
    </row>
    <row r="187" spans="2:6">
      <c r="B187" s="80"/>
      <c r="C187" s="68"/>
      <c r="D187" s="68"/>
      <c r="E187" s="68"/>
      <c r="F187" s="68"/>
    </row>
    <row r="188" spans="2:6">
      <c r="B188" s="80"/>
      <c r="C188" s="68"/>
      <c r="D188" s="68"/>
      <c r="E188" s="68"/>
      <c r="F188" s="68"/>
    </row>
    <row r="189" spans="2:6">
      <c r="B189" s="80"/>
      <c r="C189" s="68"/>
      <c r="D189" s="68"/>
      <c r="E189" s="68"/>
      <c r="F189" s="68"/>
    </row>
    <row r="190" spans="2:6">
      <c r="B190" s="80"/>
      <c r="C190" s="68"/>
      <c r="D190" s="68"/>
      <c r="E190" s="68"/>
      <c r="F190" s="68"/>
    </row>
    <row r="191" spans="2:6">
      <c r="B191" s="80"/>
      <c r="C191" s="68"/>
      <c r="D191" s="68"/>
      <c r="E191" s="68"/>
      <c r="F191" s="68"/>
    </row>
    <row r="192" spans="2:6">
      <c r="B192" s="80"/>
      <c r="C192" s="68"/>
      <c r="D192" s="68"/>
      <c r="E192" s="68"/>
      <c r="F192" s="68"/>
    </row>
    <row r="193" spans="2:6">
      <c r="B193" s="80"/>
      <c r="C193" s="68"/>
      <c r="D193" s="68"/>
      <c r="E193" s="68"/>
      <c r="F193" s="68"/>
    </row>
    <row r="194" spans="2:6">
      <c r="B194" s="80"/>
      <c r="C194" s="68"/>
      <c r="D194" s="68"/>
      <c r="E194" s="68"/>
      <c r="F194" s="68"/>
    </row>
    <row r="195" spans="2:6">
      <c r="B195" s="80"/>
      <c r="C195" s="68"/>
      <c r="D195" s="68"/>
      <c r="E195" s="68"/>
      <c r="F195" s="68"/>
    </row>
    <row r="196" spans="2:6">
      <c r="B196" s="80"/>
      <c r="C196" s="68"/>
      <c r="D196" s="68"/>
      <c r="E196" s="68"/>
      <c r="F196" s="68"/>
    </row>
    <row r="197" spans="2:6">
      <c r="B197" s="80"/>
      <c r="C197" s="68"/>
      <c r="D197" s="68"/>
      <c r="E197" s="68"/>
      <c r="F197" s="68"/>
    </row>
    <row r="198" spans="2:6">
      <c r="B198" s="80"/>
      <c r="C198" s="68"/>
      <c r="D198" s="68"/>
      <c r="E198" s="68"/>
      <c r="F198" s="68"/>
    </row>
    <row r="199" spans="2:6">
      <c r="B199" s="80"/>
      <c r="C199" s="68"/>
      <c r="D199" s="68"/>
      <c r="E199" s="68"/>
      <c r="F199" s="68"/>
    </row>
    <row r="200" spans="2:6">
      <c r="B200" s="80"/>
      <c r="C200" s="68"/>
      <c r="D200" s="68"/>
      <c r="E200" s="68"/>
      <c r="F200" s="68"/>
    </row>
    <row r="201" spans="2:6">
      <c r="B201" s="80"/>
      <c r="C201" s="68"/>
      <c r="D201" s="68"/>
      <c r="E201" s="68"/>
      <c r="F201" s="68"/>
    </row>
    <row r="202" spans="2:6">
      <c r="B202" s="80"/>
      <c r="C202" s="68"/>
      <c r="D202" s="68"/>
      <c r="E202" s="68"/>
      <c r="F202" s="68"/>
    </row>
    <row r="203" spans="2:6">
      <c r="B203" s="80"/>
      <c r="C203" s="68"/>
      <c r="D203" s="68"/>
      <c r="E203" s="68"/>
      <c r="F203" s="68"/>
    </row>
    <row r="204" spans="2:6">
      <c r="B204" s="80"/>
      <c r="C204" s="68"/>
      <c r="D204" s="68"/>
      <c r="E204" s="68"/>
      <c r="F204" s="68"/>
    </row>
    <row r="205" spans="2:6">
      <c r="B205" s="80"/>
      <c r="C205" s="68"/>
      <c r="D205" s="68"/>
      <c r="E205" s="68"/>
      <c r="F205" s="68"/>
    </row>
  </sheetData>
  <sheetProtection sheet="1" objects="1" scenarios="1"/>
  <mergeCells count="14">
    <mergeCell ref="D6:E6"/>
    <mergeCell ref="B1:F1"/>
    <mergeCell ref="C2:F2"/>
    <mergeCell ref="C3:F3"/>
    <mergeCell ref="C4:F4"/>
    <mergeCell ref="C5:F5"/>
    <mergeCell ref="C52:F52"/>
    <mergeCell ref="C7:F7"/>
    <mergeCell ref="C8:F8"/>
    <mergeCell ref="B47:F47"/>
    <mergeCell ref="C48:F48"/>
    <mergeCell ref="C49:F49"/>
    <mergeCell ref="C50:F50"/>
    <mergeCell ref="C51:F51"/>
  </mergeCells>
  <dataValidations count="1">
    <dataValidation type="list" allowBlank="1" showInputMessage="1" showErrorMessage="1" sqref="C7:F7">
      <formula1>Audit_Period</formula1>
    </dataValidation>
  </dataValidations>
  <pageMargins left="0.35433070866141736" right="0" top="0.98425196850393704" bottom="0.39370078740157483" header="0.51181102362204722" footer="0.51181102362204722"/>
  <pageSetup paperSize="9" orientation="portrait" r:id="rId1"/>
  <headerFooter alignWithMargins="0">
    <oddHeader>&amp;CResults</oddHeader>
  </headerFooter>
  <drawing r:id="rId2"/>
</worksheet>
</file>

<file path=xl/worksheets/sheet6.xml><?xml version="1.0" encoding="utf-8"?>
<worksheet xmlns="http://schemas.openxmlformats.org/spreadsheetml/2006/main" xmlns:r="http://schemas.openxmlformats.org/officeDocument/2006/relationships">
  <dimension ref="A1:N65"/>
  <sheetViews>
    <sheetView zoomScaleNormal="100" workbookViewId="0">
      <selection activeCell="F55" sqref="F55"/>
    </sheetView>
  </sheetViews>
  <sheetFormatPr defaultRowHeight="12.75"/>
  <cols>
    <col min="1" max="1" width="3.7109375" style="77" customWidth="1"/>
    <col min="2" max="2" width="45.7109375" style="80" customWidth="1"/>
    <col min="3" max="6" width="12.7109375" style="68" customWidth="1"/>
    <col min="7" max="16384" width="9.140625" style="68"/>
  </cols>
  <sheetData>
    <row r="1" spans="1:14" ht="15.75">
      <c r="A1" s="67"/>
      <c r="B1" s="148" t="str">
        <f ca="1">OFFSET(ExcelTool!B1,0,0,1,1)</f>
        <v>Audit of IMEWS Chart Completion</v>
      </c>
      <c r="C1" s="148"/>
      <c r="D1" s="148"/>
      <c r="E1" s="148"/>
      <c r="F1" s="149"/>
    </row>
    <row r="2" spans="1:14">
      <c r="A2" s="67"/>
      <c r="B2" s="58" t="str">
        <f>ExcelTool!B2</f>
        <v>Hospital</v>
      </c>
      <c r="C2" s="150" t="str">
        <f>ExcelTool!C2</f>
        <v>ABC</v>
      </c>
      <c r="D2" s="150"/>
      <c r="E2" s="150"/>
      <c r="F2" s="150"/>
      <c r="G2" s="69"/>
      <c r="H2" s="70"/>
      <c r="J2" s="71"/>
      <c r="K2" s="71"/>
      <c r="L2" s="71"/>
      <c r="M2" s="72"/>
      <c r="N2" s="72"/>
    </row>
    <row r="3" spans="1:14">
      <c r="A3" s="67"/>
      <c r="B3" s="58" t="str">
        <f>ExcelTool!B3</f>
        <v>Ward/ Area</v>
      </c>
      <c r="C3" s="150" t="str">
        <f>ExcelTool!C3</f>
        <v>XYZ</v>
      </c>
      <c r="D3" s="150"/>
      <c r="E3" s="150"/>
      <c r="F3" s="150"/>
      <c r="G3" s="73"/>
      <c r="H3" s="70"/>
      <c r="J3" s="71"/>
      <c r="K3" s="71"/>
      <c r="L3" s="71"/>
      <c r="M3" s="72"/>
      <c r="N3" s="72"/>
    </row>
    <row r="4" spans="1:14">
      <c r="A4" s="67"/>
      <c r="B4" s="58" t="str">
        <f>ExcelTool!B4</f>
        <v>Auditor(s)</v>
      </c>
      <c r="C4" s="150" t="str">
        <f>ExcelTool!C4</f>
        <v>Joe Bloogs</v>
      </c>
      <c r="D4" s="150"/>
      <c r="E4" s="150"/>
      <c r="F4" s="150"/>
      <c r="G4" s="71"/>
      <c r="H4" s="71"/>
      <c r="J4" s="71"/>
      <c r="K4" s="71"/>
      <c r="L4" s="71"/>
      <c r="M4" s="72"/>
      <c r="N4" s="72"/>
    </row>
    <row r="5" spans="1:14">
      <c r="A5" s="67"/>
      <c r="B5" s="58" t="str">
        <f>ExcelTool!B5</f>
        <v>Date of Audit</v>
      </c>
      <c r="C5" s="152">
        <f>ExcelTool!C5</f>
        <v>2018</v>
      </c>
      <c r="D5" s="153"/>
      <c r="E5" s="153"/>
      <c r="F5" s="154"/>
      <c r="G5" s="71"/>
      <c r="H5" s="71"/>
      <c r="J5" s="71"/>
      <c r="K5" s="71"/>
      <c r="L5" s="71"/>
      <c r="M5" s="72"/>
      <c r="N5" s="72"/>
    </row>
    <row r="6" spans="1:14">
      <c r="A6" s="67"/>
      <c r="B6" s="58" t="str">
        <f>ExcelTool!B6</f>
        <v>No. in Audit</v>
      </c>
      <c r="C6" s="40">
        <f>ExcelTool!C6</f>
        <v>5</v>
      </c>
      <c r="D6" s="151" t="str">
        <f>ExcelTool!F6</f>
        <v>No. of Questions</v>
      </c>
      <c r="E6" s="151"/>
      <c r="F6" s="41">
        <f>ExcelTool!I6</f>
        <v>22</v>
      </c>
      <c r="G6" s="71"/>
      <c r="H6" s="71"/>
      <c r="J6" s="71"/>
      <c r="K6" s="71"/>
      <c r="L6" s="71"/>
      <c r="M6" s="72"/>
      <c r="N6" s="72"/>
    </row>
    <row r="7" spans="1:14">
      <c r="A7" s="67"/>
      <c r="B7" s="58" t="s">
        <v>50</v>
      </c>
      <c r="C7" s="150" t="s">
        <v>52</v>
      </c>
      <c r="D7" s="162"/>
      <c r="E7" s="162"/>
      <c r="F7" s="162"/>
      <c r="G7" s="71"/>
      <c r="H7" s="71"/>
      <c r="J7" s="71"/>
      <c r="K7" s="71"/>
      <c r="L7" s="71"/>
      <c r="M7" s="72"/>
      <c r="N7" s="72"/>
    </row>
    <row r="8" spans="1:14">
      <c r="A8" s="67"/>
      <c r="B8" s="58" t="s">
        <v>45</v>
      </c>
      <c r="C8" s="150">
        <f>COUNTIF(ExcelTool!15:15,Audit)</f>
        <v>0</v>
      </c>
      <c r="D8" s="162"/>
      <c r="E8" s="162"/>
      <c r="F8" s="162"/>
      <c r="G8" s="71"/>
      <c r="H8" s="71"/>
      <c r="J8" s="71"/>
      <c r="K8" s="71"/>
      <c r="L8" s="71"/>
      <c r="M8" s="72"/>
      <c r="N8" s="72"/>
    </row>
    <row r="9" spans="1:14">
      <c r="A9" s="67"/>
      <c r="B9" s="59"/>
      <c r="C9" s="42"/>
      <c r="D9" s="81"/>
      <c r="E9" s="81"/>
      <c r="F9" s="81"/>
      <c r="G9" s="71"/>
      <c r="H9" s="71"/>
      <c r="J9" s="71"/>
      <c r="K9" s="71"/>
      <c r="L9" s="71"/>
      <c r="M9" s="72"/>
      <c r="N9" s="72"/>
    </row>
    <row r="10" spans="1:14" hidden="1">
      <c r="A10" s="67"/>
      <c r="B10" s="59"/>
      <c r="C10" s="42"/>
      <c r="D10" s="81"/>
      <c r="E10" s="81"/>
      <c r="F10" s="81"/>
      <c r="G10" s="71"/>
      <c r="H10" s="71"/>
      <c r="J10" s="71"/>
      <c r="K10" s="71"/>
      <c r="L10" s="71"/>
      <c r="M10" s="72"/>
      <c r="N10" s="72"/>
    </row>
    <row r="11" spans="1:14" hidden="1">
      <c r="A11" s="67"/>
      <c r="B11" s="59"/>
      <c r="C11" s="42"/>
      <c r="D11" s="81"/>
      <c r="E11" s="81"/>
      <c r="F11" s="81"/>
      <c r="G11" s="71"/>
      <c r="H11" s="71"/>
      <c r="J11" s="71"/>
      <c r="K11" s="71"/>
      <c r="L11" s="71"/>
      <c r="M11" s="72"/>
      <c r="N11" s="72"/>
    </row>
    <row r="12" spans="1:14" hidden="1">
      <c r="A12" s="67"/>
      <c r="B12" s="59"/>
      <c r="C12" s="42"/>
      <c r="D12" s="56"/>
      <c r="E12" s="56"/>
      <c r="F12" s="57"/>
      <c r="G12" s="71"/>
      <c r="H12" s="71"/>
      <c r="J12" s="71"/>
      <c r="K12" s="71"/>
      <c r="L12" s="71"/>
      <c r="M12" s="72"/>
      <c r="N12" s="72"/>
    </row>
    <row r="13" spans="1:14" hidden="1">
      <c r="A13" s="67"/>
      <c r="B13" s="59"/>
      <c r="C13" s="42"/>
      <c r="D13" s="56"/>
      <c r="E13" s="56"/>
      <c r="F13" s="57"/>
      <c r="G13" s="71"/>
      <c r="H13" s="71"/>
      <c r="J13" s="71"/>
      <c r="K13" s="71"/>
      <c r="L13" s="71"/>
      <c r="M13" s="72"/>
      <c r="N13" s="72"/>
    </row>
    <row r="14" spans="1:14">
      <c r="A14" s="67"/>
      <c r="B14" s="59"/>
      <c r="C14" s="42"/>
      <c r="D14" s="56"/>
      <c r="E14" s="56"/>
      <c r="F14" s="57"/>
      <c r="G14" s="71"/>
      <c r="H14" s="71"/>
      <c r="J14" s="71"/>
      <c r="K14" s="71"/>
      <c r="L14" s="71"/>
      <c r="M14" s="72"/>
      <c r="N14" s="72"/>
    </row>
    <row r="15" spans="1:14" ht="12.75" customHeight="1">
      <c r="A15" s="67"/>
      <c r="B15" s="60" t="s">
        <v>13</v>
      </c>
      <c r="C15" s="45" t="s">
        <v>3</v>
      </c>
      <c r="D15" s="45" t="s">
        <v>6</v>
      </c>
      <c r="E15" s="45" t="s">
        <v>7</v>
      </c>
      <c r="F15" s="46" t="s">
        <v>4</v>
      </c>
    </row>
    <row r="16" spans="1:14" ht="12.75" customHeight="1">
      <c r="A16" s="67"/>
      <c r="B16" s="61" t="str">
        <f>ExcelTool!B16</f>
        <v>Section 1: DOCUMENTATION STANDARDS</v>
      </c>
      <c r="C16" s="45"/>
      <c r="D16" s="45"/>
      <c r="E16" s="45"/>
      <c r="F16" s="46"/>
    </row>
    <row r="17" spans="1:6" ht="25.5">
      <c r="A17" s="74">
        <f>ExcelTool!A17</f>
        <v>1</v>
      </c>
      <c r="B17" s="62" t="str">
        <f>ExcelTool!B17</f>
        <v>The addressograph (or details) are recorded on both sides of the chart*</v>
      </c>
      <c r="C17" s="47">
        <f>COUNTIFS(ExcelTool!$15:$15,Audit,ExcelTool!17:17,$C$15)</f>
        <v>0</v>
      </c>
      <c r="D17" s="47">
        <f>COUNTIFS(ExcelTool!$15:$15,Audit,ExcelTool!17:17,$D$15)</f>
        <v>0</v>
      </c>
      <c r="E17" s="47">
        <f>COUNTIFS(ExcelTool!$15:$15,Audit,ExcelTool!17:17,$E$15)</f>
        <v>0</v>
      </c>
      <c r="F17" s="48" t="str">
        <f t="shared" ref="F17:F21" si="0">IF(ISERROR(((C17/(No_in_Current_Audit-E17)*100))),"NA",((C17/(No_in_Current_Audit-E17)*100)))</f>
        <v>NA</v>
      </c>
    </row>
    <row r="18" spans="1:6" ht="25.5">
      <c r="A18" s="74">
        <f>ExcelTool!A18</f>
        <v>2</v>
      </c>
      <c r="B18" s="62" t="str">
        <f>ExcelTool!B18</f>
        <v>The booking blood pressure, gestation at booking, booking BMI and large BP cuff are recorded</v>
      </c>
      <c r="C18" s="47">
        <f>COUNTIFS(ExcelTool!$15:$15,Audit,ExcelTool!18:18,$C$15)</f>
        <v>0</v>
      </c>
      <c r="D18" s="47">
        <f>COUNTIFS(ExcelTool!$15:$15,Audit,ExcelTool!18:18,$D$15)</f>
        <v>0</v>
      </c>
      <c r="E18" s="47">
        <f>COUNTIFS(ExcelTool!$15:$15,Audit,ExcelTool!18:18,$E$15)</f>
        <v>0</v>
      </c>
      <c r="F18" s="48" t="str">
        <f t="shared" si="0"/>
        <v>NA</v>
      </c>
    </row>
    <row r="19" spans="1:6" ht="12.75" customHeight="1">
      <c r="A19" s="74">
        <f>ExcelTool!A19</f>
        <v>3</v>
      </c>
      <c r="B19" s="62" t="str">
        <f>ExcelTool!B19</f>
        <v xml:space="preserve">Date and time of the observations are recorded </v>
      </c>
      <c r="C19" s="47">
        <f>COUNTIFS(ExcelTool!$15:$15,Audit,ExcelTool!19:19,$C$15)</f>
        <v>0</v>
      </c>
      <c r="D19" s="47">
        <f>COUNTIFS(ExcelTool!$15:$15,Audit,ExcelTool!19:19,$D$15)</f>
        <v>0</v>
      </c>
      <c r="E19" s="47">
        <f>COUNTIFS(ExcelTool!$15:$15,Audit,ExcelTool!19:19,$E$15)</f>
        <v>0</v>
      </c>
      <c r="F19" s="48" t="str">
        <f t="shared" si="0"/>
        <v>NA</v>
      </c>
    </row>
    <row r="20" spans="1:6">
      <c r="A20" s="74">
        <f>ExcelTool!A20</f>
        <v>4</v>
      </c>
      <c r="B20" s="62" t="str">
        <f>ExcelTool!B20</f>
        <v>Time is recorded using the 24 hour clock</v>
      </c>
      <c r="C20" s="47">
        <f>COUNTIFS(ExcelTool!$15:$15,Audit,ExcelTool!20:20,$C$15)</f>
        <v>0</v>
      </c>
      <c r="D20" s="47">
        <f>COUNTIFS(ExcelTool!$15:$15,Audit,ExcelTool!20:20,$D$15)</f>
        <v>0</v>
      </c>
      <c r="E20" s="47">
        <f>COUNTIFS(ExcelTool!$15:$15,Audit,ExcelTool!20:20,$E$15)</f>
        <v>0</v>
      </c>
      <c r="F20" s="48" t="str">
        <f t="shared" si="0"/>
        <v>NA</v>
      </c>
    </row>
    <row r="21" spans="1:6">
      <c r="A21" s="74">
        <f>ExcelTool!A21</f>
        <v>5</v>
      </c>
      <c r="B21" s="62" t="str">
        <f>ExcelTool!B21</f>
        <v>Each entry is initialed</v>
      </c>
      <c r="C21" s="47">
        <f>COUNTIFS(ExcelTool!$15:$15,Audit,ExcelTool!21:21,$C$15)</f>
        <v>0</v>
      </c>
      <c r="D21" s="47">
        <f>COUNTIFS(ExcelTool!$15:$15,Audit,ExcelTool!21:21,$D$15)</f>
        <v>0</v>
      </c>
      <c r="E21" s="47">
        <f>COUNTIFS(ExcelTool!$15:$15,Audit,ExcelTool!21:21,$E$15)</f>
        <v>0</v>
      </c>
      <c r="F21" s="48" t="str">
        <f t="shared" si="0"/>
        <v>NA</v>
      </c>
    </row>
    <row r="22" spans="1:6">
      <c r="A22" s="74"/>
      <c r="B22" s="63" t="s">
        <v>30</v>
      </c>
      <c r="C22" s="54">
        <f>SUM(C17:C21)</f>
        <v>0</v>
      </c>
      <c r="D22" s="54">
        <f>SUM(D17:D21)</f>
        <v>0</v>
      </c>
      <c r="E22" s="54">
        <f>SUM(E17:E21)</f>
        <v>0</v>
      </c>
      <c r="F22" s="55" t="str">
        <f>IF(ISERROR(((C22/(No_in_Current_Audit*No_of_Questions_Section_1-E22)*100))),"NA",((C22/(No_in_Current_Audit*No_of_Questions_Section_1-E22)*100)))</f>
        <v>NA</v>
      </c>
    </row>
    <row r="23" spans="1:6">
      <c r="A23" s="74"/>
      <c r="B23" s="63" t="str">
        <f>ExcelTool!B23</f>
        <v>Section 2: PARAMETERS</v>
      </c>
      <c r="C23" s="54"/>
      <c r="D23" s="54"/>
      <c r="E23" s="54"/>
      <c r="F23" s="55"/>
    </row>
    <row r="24" spans="1:6">
      <c r="A24" s="74">
        <f>ExcelTool!A24</f>
        <v>1</v>
      </c>
      <c r="B24" s="62" t="str">
        <f>ExcelTool!B24</f>
        <v>Respiratory rate is recorded numerically</v>
      </c>
      <c r="C24" s="47">
        <f>COUNTIFS(ExcelTool!$15:$15,Audit,ExcelTool!24:24,$C$15)</f>
        <v>0</v>
      </c>
      <c r="D24" s="47">
        <f>COUNTIFS(ExcelTool!$15:$15,Audit,ExcelTool!24:24,$D$15)</f>
        <v>0</v>
      </c>
      <c r="E24" s="47">
        <f>COUNTIFS(ExcelTool!$15:$15,Audit,ExcelTool!24:24,$E$15)</f>
        <v>0</v>
      </c>
      <c r="F24" s="48" t="str">
        <f t="shared" ref="F24:F25" si="1">IF(ISERROR(((C24/(No_in_Current_Audit-E24)*100))),"NA",((C24/(No_in_Current_Audit-E24)*100)))</f>
        <v>NA</v>
      </c>
    </row>
    <row r="25" spans="1:6" ht="12.75" customHeight="1">
      <c r="A25" s="74">
        <f>ExcelTool!A25</f>
        <v>2</v>
      </c>
      <c r="B25" s="62" t="str">
        <f>ExcelTool!B25</f>
        <v>Respiratory rate is recorded in the appropriate box*</v>
      </c>
      <c r="C25" s="47">
        <f>COUNTIFS(ExcelTool!$15:$15,Audit,ExcelTool!25:25,$C$15)</f>
        <v>0</v>
      </c>
      <c r="D25" s="47">
        <f>COUNTIFS(ExcelTool!$15:$15,Audit,ExcelTool!25:25,$D$15)</f>
        <v>0</v>
      </c>
      <c r="E25" s="47">
        <f>COUNTIFS(ExcelTool!$15:$15,Audit,ExcelTool!25:25,$E$15)</f>
        <v>0</v>
      </c>
      <c r="F25" s="48" t="str">
        <f t="shared" si="1"/>
        <v>NA</v>
      </c>
    </row>
    <row r="26" spans="1:6" ht="12.75" customHeight="1">
      <c r="A26" s="74">
        <f>ExcelTool!A26</f>
        <v>3</v>
      </c>
      <c r="B26" s="62" t="str">
        <f>ExcelTool!B26</f>
        <v xml:space="preserve">SpO2 (if applicable) is recorded numerically </v>
      </c>
      <c r="C26" s="47">
        <f>COUNTIFS(ExcelTool!$15:$15,Audit,ExcelTool!26:26,$C$15)</f>
        <v>0</v>
      </c>
      <c r="D26" s="47">
        <f>COUNTIFS(ExcelTool!$15:$15,Audit,ExcelTool!26:26,$D$15)</f>
        <v>0</v>
      </c>
      <c r="E26" s="47">
        <f>COUNTIFS(ExcelTool!$15:$15,Audit,ExcelTool!26:26,$E$15)</f>
        <v>0</v>
      </c>
      <c r="F26" s="48" t="str">
        <f t="shared" ref="F26:F34" si="2">IF(ISERROR(((C26/(No_in_Current_Audit-E26)*100))),"NA",((C26/(No_in_Current_Audit-E26)*100)))</f>
        <v>NA</v>
      </c>
    </row>
    <row r="27" spans="1:6" ht="12.75" customHeight="1">
      <c r="A27" s="74">
        <f>ExcelTool!A27</f>
        <v>4</v>
      </c>
      <c r="B27" s="62" t="str">
        <f>ExcelTool!B27</f>
        <v>SpO2 (if applicable) is recorded in the appropriate box*</v>
      </c>
      <c r="C27" s="47">
        <f>COUNTIFS(ExcelTool!$15:$15,Audit,ExcelTool!27:27,$C$15)</f>
        <v>0</v>
      </c>
      <c r="D27" s="47">
        <f>COUNTIFS(ExcelTool!$15:$15,Audit,ExcelTool!27:27,$D$15)</f>
        <v>0</v>
      </c>
      <c r="E27" s="47">
        <f>COUNTIFS(ExcelTool!$15:$15,Audit,ExcelTool!27:27,$E$15)</f>
        <v>0</v>
      </c>
      <c r="F27" s="48" t="str">
        <f t="shared" si="2"/>
        <v>NA</v>
      </c>
    </row>
    <row r="28" spans="1:6" ht="12.75" customHeight="1">
      <c r="A28" s="74">
        <f>ExcelTool!A28</f>
        <v>5</v>
      </c>
      <c r="B28" s="62" t="str">
        <f>ExcelTool!B28</f>
        <v>Temperature is recorded numerically</v>
      </c>
      <c r="C28" s="47">
        <f>COUNTIFS(ExcelTool!$15:$15,Audit,ExcelTool!28:28,$C$15)</f>
        <v>0</v>
      </c>
      <c r="D28" s="47">
        <f>COUNTIFS(ExcelTool!$15:$15,Audit,ExcelTool!28:28,$D$15)</f>
        <v>0</v>
      </c>
      <c r="E28" s="47">
        <f>COUNTIFS(ExcelTool!$15:$15,Audit,ExcelTool!28:28,$E$15)</f>
        <v>0</v>
      </c>
      <c r="F28" s="48" t="str">
        <f t="shared" si="2"/>
        <v>NA</v>
      </c>
    </row>
    <row r="29" spans="1:6" ht="12.75" customHeight="1">
      <c r="A29" s="74">
        <f>ExcelTool!A29</f>
        <v>6</v>
      </c>
      <c r="B29" s="62" t="str">
        <f>ExcelTool!B29</f>
        <v>Temperature is recorded in the appropriate box*</v>
      </c>
      <c r="C29" s="47">
        <f>COUNTIFS(ExcelTool!$15:$15,Audit,ExcelTool!29:29,$C$15)</f>
        <v>0</v>
      </c>
      <c r="D29" s="47">
        <f>COUNTIFS(ExcelTool!$15:$15,Audit,ExcelTool!29:29,$D$15)</f>
        <v>0</v>
      </c>
      <c r="E29" s="47">
        <f>COUNTIFS(ExcelTool!$15:$15,Audit,ExcelTool!29:29,$E$15)</f>
        <v>0</v>
      </c>
      <c r="F29" s="48" t="str">
        <f t="shared" si="2"/>
        <v>NA</v>
      </c>
    </row>
    <row r="30" spans="1:6" ht="12.75" customHeight="1">
      <c r="A30" s="74">
        <f>ExcelTool!A30</f>
        <v>7</v>
      </c>
      <c r="B30" s="62" t="str">
        <f>ExcelTool!B30</f>
        <v>Maternal Heart Rate is recorded numerically</v>
      </c>
      <c r="C30" s="47">
        <f>COUNTIFS(ExcelTool!$15:$15,Audit,ExcelTool!30:30,$C$15)</f>
        <v>0</v>
      </c>
      <c r="D30" s="47">
        <f>COUNTIFS(ExcelTool!$15:$15,Audit,ExcelTool!30:30,$D$15)</f>
        <v>0</v>
      </c>
      <c r="E30" s="47">
        <f>COUNTIFS(ExcelTool!$15:$15,Audit,ExcelTool!30:30,$E$15)</f>
        <v>0</v>
      </c>
      <c r="F30" s="48" t="str">
        <f t="shared" si="2"/>
        <v>NA</v>
      </c>
    </row>
    <row r="31" spans="1:6" ht="12.75" customHeight="1">
      <c r="A31" s="74">
        <f>ExcelTool!A31</f>
        <v>8</v>
      </c>
      <c r="B31" s="62" t="str">
        <f>ExcelTool!B31</f>
        <v xml:space="preserve">Maternal Heart Rate is recorded in appropriate box* </v>
      </c>
      <c r="C31" s="47">
        <f>COUNTIFS(ExcelTool!$15:$15,Audit,ExcelTool!31:31,$C$15)</f>
        <v>0</v>
      </c>
      <c r="D31" s="47">
        <f>COUNTIFS(ExcelTool!$15:$15,Audit,ExcelTool!31:31,$D$15)</f>
        <v>0</v>
      </c>
      <c r="E31" s="47">
        <f>COUNTIFS(ExcelTool!$15:$15,Audit,ExcelTool!31:31,$E$15)</f>
        <v>0</v>
      </c>
      <c r="F31" s="48" t="str">
        <f t="shared" si="2"/>
        <v>NA</v>
      </c>
    </row>
    <row r="32" spans="1:6" ht="12.75" customHeight="1">
      <c r="A32" s="74">
        <f>ExcelTool!A32</f>
        <v>9</v>
      </c>
      <c r="B32" s="62" t="str">
        <f>ExcelTool!B32</f>
        <v>Systolic B/P is recorded numerically</v>
      </c>
      <c r="C32" s="47">
        <f>COUNTIFS(ExcelTool!$15:$15,Audit,ExcelTool!32:32,$C$15)</f>
        <v>0</v>
      </c>
      <c r="D32" s="47">
        <f>COUNTIFS(ExcelTool!$15:$15,Audit,ExcelTool!32:32,$D$15)</f>
        <v>0</v>
      </c>
      <c r="E32" s="47">
        <f>COUNTIFS(ExcelTool!$15:$15,Audit,ExcelTool!32:32,$E$15)</f>
        <v>0</v>
      </c>
      <c r="F32" s="48" t="str">
        <f t="shared" si="2"/>
        <v>NA</v>
      </c>
    </row>
    <row r="33" spans="1:6" ht="12.75" customHeight="1">
      <c r="A33" s="74">
        <f>ExcelTool!A33</f>
        <v>10</v>
      </c>
      <c r="B33" s="62" t="str">
        <f>ExcelTool!B33</f>
        <v xml:space="preserve">Systolic B/P is recorded in the appropriate box* </v>
      </c>
      <c r="C33" s="47">
        <f>COUNTIFS(ExcelTool!$15:$15,Audit,ExcelTool!33:33,$C$15)</f>
        <v>0</v>
      </c>
      <c r="D33" s="47">
        <f>COUNTIFS(ExcelTool!$15:$15,Audit,ExcelTool!33:33,$D$15)</f>
        <v>0</v>
      </c>
      <c r="E33" s="47">
        <f>COUNTIFS(ExcelTool!$15:$15,Audit,ExcelTool!33:33,$E$15)</f>
        <v>0</v>
      </c>
      <c r="F33" s="48" t="str">
        <f t="shared" si="2"/>
        <v>NA</v>
      </c>
    </row>
    <row r="34" spans="1:6" ht="12.75" customHeight="1">
      <c r="A34" s="74">
        <f>ExcelTool!A34</f>
        <v>11</v>
      </c>
      <c r="B34" s="62" t="str">
        <f>ExcelTool!B34</f>
        <v>Diastolic B/P is recorded numerically</v>
      </c>
      <c r="C34" s="47">
        <f>COUNTIFS(ExcelTool!$15:$15,Audit,ExcelTool!34:34,$C$15)</f>
        <v>0</v>
      </c>
      <c r="D34" s="47">
        <f>COUNTIFS(ExcelTool!$15:$15,Audit,ExcelTool!34:34,$D$15)</f>
        <v>0</v>
      </c>
      <c r="E34" s="47">
        <f>COUNTIFS(ExcelTool!$15:$15,Audit,ExcelTool!34:34,$E$15)</f>
        <v>0</v>
      </c>
      <c r="F34" s="48" t="str">
        <f t="shared" si="2"/>
        <v>NA</v>
      </c>
    </row>
    <row r="35" spans="1:6">
      <c r="A35" s="74"/>
      <c r="B35" s="63" t="s">
        <v>30</v>
      </c>
      <c r="C35" s="54">
        <f>SUM(C24:C34)</f>
        <v>0</v>
      </c>
      <c r="D35" s="54">
        <f>SUM(D24:D25)</f>
        <v>0</v>
      </c>
      <c r="E35" s="54">
        <f>SUM(E24:E25)</f>
        <v>0</v>
      </c>
      <c r="F35" s="55" t="str">
        <f>IF(ISERROR(((C35/(No_in_Current_Audit*No_of_Questions_Section_2-E35)*100))),"NA",((C35/(No_in_Current_Audit*No_of_Questions_Section_2-E35)*100)))</f>
        <v>NA</v>
      </c>
    </row>
    <row r="36" spans="1:6">
      <c r="A36" s="74"/>
      <c r="B36" s="63" t="str">
        <f>ExcelTool!B40</f>
        <v>Section 3:</v>
      </c>
      <c r="C36" s="54"/>
      <c r="D36" s="54"/>
      <c r="E36" s="54"/>
      <c r="F36" s="55"/>
    </row>
    <row r="37" spans="1:6">
      <c r="A37" s="74">
        <f>ExcelTool!A41</f>
        <v>1</v>
      </c>
      <c r="B37" s="62" t="str">
        <f>ExcelTool!B41</f>
        <v>Total Yellow Zone is correct on every entry*</v>
      </c>
      <c r="C37" s="47">
        <f>COUNTIFS(ExcelTool!$15:$15,Audit,ExcelTool!41:41,$C$15)</f>
        <v>0</v>
      </c>
      <c r="D37" s="47">
        <f>COUNTIFS(ExcelTool!$15:$15,Audit,ExcelTool!41:41,$D$15)</f>
        <v>0</v>
      </c>
      <c r="E37" s="47">
        <f>COUNTIFS(ExcelTool!$15:$15,Audit,ExcelTool!41:41,$E$15)</f>
        <v>0</v>
      </c>
      <c r="F37" s="48" t="str">
        <f t="shared" ref="F37:F38" si="3">IF(ISERROR(((C37/(No_in_Current_Audit-E37)*100))),"NA",((C37/(No_in_Current_Audit-E37)*100)))</f>
        <v>NA</v>
      </c>
    </row>
    <row r="38" spans="1:6">
      <c r="A38" s="74">
        <f>ExcelTool!A42</f>
        <v>2</v>
      </c>
      <c r="B38" s="62" t="str">
        <f>ExcelTool!B42</f>
        <v>Total Pink Zone is correct on every entry*</v>
      </c>
      <c r="C38" s="47">
        <f>COUNTIFS(ExcelTool!$15:$15,Audit,ExcelTool!42:42,$C$15)</f>
        <v>0</v>
      </c>
      <c r="D38" s="47">
        <f>COUNTIFS(ExcelTool!$15:$15,Audit,ExcelTool!42:42,$D$15)</f>
        <v>0</v>
      </c>
      <c r="E38" s="47">
        <f>COUNTIFS(ExcelTool!$15:$15,Audit,ExcelTool!42:42,$E$15)</f>
        <v>0</v>
      </c>
      <c r="F38" s="48" t="str">
        <f t="shared" si="3"/>
        <v>NA</v>
      </c>
    </row>
    <row r="39" spans="1:6">
      <c r="A39" s="74"/>
      <c r="B39" s="63" t="s">
        <v>30</v>
      </c>
      <c r="C39" s="54">
        <f>SUM(C37:C38)</f>
        <v>0</v>
      </c>
      <c r="D39" s="54">
        <f>SUM(D37:D38)</f>
        <v>0</v>
      </c>
      <c r="E39" s="54">
        <f>SUM(E37:E38)</f>
        <v>0</v>
      </c>
      <c r="F39" s="55" t="str">
        <f>IF(ISERROR(((C39/(No_in_Current_Audit*No_of_Questions_Section_3-E39)*100))),"NA",((C39/(No_in_Current_Audit*No_of_Questions_Section_3-E39)*100)))</f>
        <v>NA</v>
      </c>
    </row>
    <row r="40" spans="1:6">
      <c r="A40" s="74"/>
      <c r="B40" s="63" t="e">
        <f>ExcelTool!#REF!</f>
        <v>#REF!</v>
      </c>
      <c r="C40" s="54"/>
      <c r="D40" s="54"/>
      <c r="E40" s="54"/>
      <c r="F40" s="55"/>
    </row>
    <row r="41" spans="1:6">
      <c r="A41" s="74" t="e">
        <f>ExcelTool!#REF!</f>
        <v>#REF!</v>
      </c>
      <c r="B41" s="62" t="e">
        <f>ExcelTool!#REF!</f>
        <v>#REF!</v>
      </c>
      <c r="C41" s="47" t="e">
        <f>COUNTIFS(ExcelTool!$15:$15,Audit,ExcelTool!#REF!,$C$15)</f>
        <v>#REF!</v>
      </c>
      <c r="D41" s="47" t="e">
        <f>COUNTIFS(ExcelTool!$14:$14,Audit,ExcelTool!#REF!,$D$15)</f>
        <v>#REF!</v>
      </c>
      <c r="E41" s="47" t="e">
        <f>COUNTIFS(ExcelTool!$14:$14,Audit,ExcelTool!#REF!,$E$15)</f>
        <v>#REF!</v>
      </c>
      <c r="F41" s="48" t="str">
        <f t="shared" ref="F41:F42" si="4">IF(ISERROR(((C41/(No_in_Current_Audit-E41)*100))),"NA",((C41/(No_in_Current_Audit-E41)*100)))</f>
        <v>NA</v>
      </c>
    </row>
    <row r="42" spans="1:6">
      <c r="A42" s="74" t="e">
        <f>ExcelTool!#REF!</f>
        <v>#REF!</v>
      </c>
      <c r="B42" s="62" t="e">
        <f>ExcelTool!#REF!</f>
        <v>#REF!</v>
      </c>
      <c r="C42" s="47" t="e">
        <f>COUNTIFS(ExcelTool!$15:$15,Audit,ExcelTool!#REF!,$C$15)</f>
        <v>#REF!</v>
      </c>
      <c r="D42" s="47" t="e">
        <f>COUNTIFS(ExcelTool!$14:$14,Audit,ExcelTool!#REF!,$D$15)</f>
        <v>#REF!</v>
      </c>
      <c r="E42" s="47" t="e">
        <f>COUNTIFS(ExcelTool!$14:$14,Audit,ExcelTool!#REF!,$E$15)</f>
        <v>#REF!</v>
      </c>
      <c r="F42" s="48" t="str">
        <f t="shared" si="4"/>
        <v>NA</v>
      </c>
    </row>
    <row r="43" spans="1:6">
      <c r="A43" s="74"/>
      <c r="B43" s="63" t="s">
        <v>30</v>
      </c>
      <c r="C43" s="54" t="e">
        <f>SUM(C41:C42)</f>
        <v>#REF!</v>
      </c>
      <c r="D43" s="54" t="e">
        <f>SUM(D41:D42)</f>
        <v>#REF!</v>
      </c>
      <c r="E43" s="54" t="e">
        <f>SUM(E41:E42)</f>
        <v>#REF!</v>
      </c>
      <c r="F43" s="55" t="str">
        <f>IF(ISERROR(((C43/(No_in_Current_Audit*No_of_Questions_Section_4-E43)*100))),"NA",((C43/(No_in_Current_Audit*No_of_Questions_Section_4-E43)*100)))</f>
        <v>NA</v>
      </c>
    </row>
    <row r="44" spans="1:6">
      <c r="A44" s="74"/>
      <c r="B44" s="63" t="e">
        <f>ExcelTool!#REF!</f>
        <v>#REF!</v>
      </c>
      <c r="C44" s="54"/>
      <c r="D44" s="54"/>
      <c r="E44" s="54"/>
      <c r="F44" s="55"/>
    </row>
    <row r="45" spans="1:6">
      <c r="A45" s="74" t="e">
        <f>ExcelTool!#REF!</f>
        <v>#REF!</v>
      </c>
      <c r="B45" s="62" t="e">
        <f>ExcelTool!#REF!</f>
        <v>#REF!</v>
      </c>
      <c r="C45" s="47" t="e">
        <f>COUNTIFS(ExcelTool!$15:$15,Audit,ExcelTool!#REF!,$C$15)</f>
        <v>#REF!</v>
      </c>
      <c r="D45" s="47" t="e">
        <f>COUNTIFS(ExcelTool!$15:$15,Audit,ExcelTool!#REF!,$D$15)</f>
        <v>#REF!</v>
      </c>
      <c r="E45" s="47" t="e">
        <f>COUNTIFS(ExcelTool!$15:$15,Audit,ExcelTool!#REF!,$E$15)</f>
        <v>#REF!</v>
      </c>
      <c r="F45" s="48" t="str">
        <f t="shared" ref="F45:F46" si="5">IF(ISERROR(((C45/(No_in_Current_Audit-E45)*100))),"NA",((C45/(No_in_Current_Audit-E45)*100)))</f>
        <v>NA</v>
      </c>
    </row>
    <row r="46" spans="1:6">
      <c r="A46" s="74" t="e">
        <f>ExcelTool!#REF!</f>
        <v>#REF!</v>
      </c>
      <c r="B46" s="62" t="e">
        <f>ExcelTool!#REF!</f>
        <v>#REF!</v>
      </c>
      <c r="C46" s="47" t="e">
        <f>COUNTIFS(ExcelTool!$15:$15,Audit,ExcelTool!#REF!,$C$15)</f>
        <v>#REF!</v>
      </c>
      <c r="D46" s="47" t="e">
        <f>COUNTIFS(ExcelTool!$15:$15,Audit,ExcelTool!#REF!,$D$15)</f>
        <v>#REF!</v>
      </c>
      <c r="E46" s="47" t="e">
        <f>COUNTIFS(ExcelTool!$15:$15,Audit,ExcelTool!#REF!,$E$15)</f>
        <v>#REF!</v>
      </c>
      <c r="F46" s="48" t="str">
        <f t="shared" si="5"/>
        <v>NA</v>
      </c>
    </row>
    <row r="47" spans="1:6">
      <c r="A47" s="74" t="e">
        <f>ExcelTool!#REF!</f>
        <v>#REF!</v>
      </c>
      <c r="B47" s="62" t="e">
        <f>ExcelTool!#REF!</f>
        <v>#REF!</v>
      </c>
      <c r="C47" s="47" t="e">
        <f>COUNTIFS(ExcelTool!$15:$15,Audit,ExcelTool!#REF!,$C$15)</f>
        <v>#REF!</v>
      </c>
      <c r="D47" s="47" t="e">
        <f>COUNTIFS(ExcelTool!$15:$15,Audit,ExcelTool!#REF!,$D$15)</f>
        <v>#REF!</v>
      </c>
      <c r="E47" s="47" t="e">
        <f>COUNTIFS(ExcelTool!$15:$15,Audit,ExcelTool!#REF!,$E$15)</f>
        <v>#REF!</v>
      </c>
      <c r="F47" s="48" t="str">
        <f t="shared" ref="F47:F54" si="6">IF(ISERROR(((C47/(No_in_Current_Audit-E47)*100))),"NA",((C47/(No_in_Current_Audit-E47)*100)))</f>
        <v>NA</v>
      </c>
    </row>
    <row r="48" spans="1:6">
      <c r="A48" s="74" t="e">
        <f>ExcelTool!#REF!</f>
        <v>#REF!</v>
      </c>
      <c r="B48" s="62" t="e">
        <f>ExcelTool!#REF!</f>
        <v>#REF!</v>
      </c>
      <c r="C48" s="47" t="e">
        <f>COUNTIFS(ExcelTool!$15:$15,Audit,ExcelTool!#REF!,$C$15)</f>
        <v>#REF!</v>
      </c>
      <c r="D48" s="47" t="e">
        <f>COUNTIFS(ExcelTool!$15:$15,Audit,ExcelTool!#REF!,$D$15)</f>
        <v>#REF!</v>
      </c>
      <c r="E48" s="47" t="e">
        <f>COUNTIFS(ExcelTool!$15:$15,Audit,ExcelTool!#REF!,$E$15)</f>
        <v>#REF!</v>
      </c>
      <c r="F48" s="48" t="str">
        <f t="shared" si="6"/>
        <v>NA</v>
      </c>
    </row>
    <row r="49" spans="1:6">
      <c r="A49" s="74" t="e">
        <f>ExcelTool!#REF!</f>
        <v>#REF!</v>
      </c>
      <c r="B49" s="62" t="e">
        <f>ExcelTool!#REF!</f>
        <v>#REF!</v>
      </c>
      <c r="C49" s="47" t="e">
        <f>COUNTIFS(ExcelTool!$15:$15,Audit,ExcelTool!#REF!,$C$15)</f>
        <v>#REF!</v>
      </c>
      <c r="D49" s="47" t="e">
        <f>COUNTIFS(ExcelTool!$15:$15,Audit,ExcelTool!#REF!,$D$15)</f>
        <v>#REF!</v>
      </c>
      <c r="E49" s="47" t="e">
        <f>COUNTIFS(ExcelTool!$15:$15,Audit,ExcelTool!#REF!,$E$15)</f>
        <v>#REF!</v>
      </c>
      <c r="F49" s="48" t="str">
        <f t="shared" si="6"/>
        <v>NA</v>
      </c>
    </row>
    <row r="50" spans="1:6">
      <c r="A50" s="74" t="e">
        <f>ExcelTool!#REF!</f>
        <v>#REF!</v>
      </c>
      <c r="B50" s="62" t="e">
        <f>ExcelTool!#REF!</f>
        <v>#REF!</v>
      </c>
      <c r="C50" s="47" t="e">
        <f>COUNTIFS(ExcelTool!$15:$15,Audit,ExcelTool!#REF!,$C$15)</f>
        <v>#REF!</v>
      </c>
      <c r="D50" s="47" t="e">
        <f>COUNTIFS(ExcelTool!$15:$15,Audit,ExcelTool!#REF!,$D$15)</f>
        <v>#REF!</v>
      </c>
      <c r="E50" s="47" t="e">
        <f>COUNTIFS(ExcelTool!$15:$15,Audit,ExcelTool!#REF!,$E$15)</f>
        <v>#REF!</v>
      </c>
      <c r="F50" s="48" t="str">
        <f t="shared" si="6"/>
        <v>NA</v>
      </c>
    </row>
    <row r="51" spans="1:6">
      <c r="A51" s="74" t="e">
        <f>ExcelTool!#REF!</f>
        <v>#REF!</v>
      </c>
      <c r="B51" s="62" t="e">
        <f>ExcelTool!#REF!</f>
        <v>#REF!</v>
      </c>
      <c r="C51" s="47" t="e">
        <f>COUNTIFS(ExcelTool!$15:$15,Audit,ExcelTool!#REF!,$C$15)</f>
        <v>#REF!</v>
      </c>
      <c r="D51" s="47" t="e">
        <f>COUNTIFS(ExcelTool!$15:$15,Audit,ExcelTool!#REF!,$D$15)</f>
        <v>#REF!</v>
      </c>
      <c r="E51" s="47" t="e">
        <f>COUNTIFS(ExcelTool!$15:$15,Audit,ExcelTool!#REF!,$E$15)</f>
        <v>#REF!</v>
      </c>
      <c r="F51" s="48" t="str">
        <f t="shared" si="6"/>
        <v>NA</v>
      </c>
    </row>
    <row r="52" spans="1:6">
      <c r="A52" s="74" t="e">
        <f>ExcelTool!#REF!</f>
        <v>#REF!</v>
      </c>
      <c r="B52" s="62" t="e">
        <f>ExcelTool!#REF!</f>
        <v>#REF!</v>
      </c>
      <c r="C52" s="47" t="e">
        <f>COUNTIFS(ExcelTool!$15:$15,Audit,ExcelTool!#REF!,$C$15)</f>
        <v>#REF!</v>
      </c>
      <c r="D52" s="47" t="e">
        <f>COUNTIFS(ExcelTool!$15:$15,Audit,ExcelTool!#REF!,$D$15)</f>
        <v>#REF!</v>
      </c>
      <c r="E52" s="47" t="e">
        <f>COUNTIFS(ExcelTool!$15:$15,Audit,ExcelTool!#REF!,$E$15)</f>
        <v>#REF!</v>
      </c>
      <c r="F52" s="48" t="str">
        <f t="shared" si="6"/>
        <v>NA</v>
      </c>
    </row>
    <row r="53" spans="1:6">
      <c r="A53" s="74" t="e">
        <f>ExcelTool!#REF!</f>
        <v>#REF!</v>
      </c>
      <c r="B53" s="62" t="e">
        <f>ExcelTool!#REF!</f>
        <v>#REF!</v>
      </c>
      <c r="C53" s="47" t="e">
        <f>COUNTIFS(ExcelTool!$15:$15,Audit,ExcelTool!#REF!,$C$15)</f>
        <v>#REF!</v>
      </c>
      <c r="D53" s="47" t="e">
        <f>COUNTIFS(ExcelTool!$15:$15,Audit,ExcelTool!#REF!,$D$15)</f>
        <v>#REF!</v>
      </c>
      <c r="E53" s="47" t="e">
        <f>COUNTIFS(ExcelTool!$15:$15,Audit,ExcelTool!#REF!,$E$15)</f>
        <v>#REF!</v>
      </c>
      <c r="F53" s="48" t="str">
        <f t="shared" si="6"/>
        <v>NA</v>
      </c>
    </row>
    <row r="54" spans="1:6">
      <c r="A54" s="74" t="e">
        <f>ExcelTool!#REF!</f>
        <v>#REF!</v>
      </c>
      <c r="B54" s="62" t="e">
        <f>ExcelTool!#REF!</f>
        <v>#REF!</v>
      </c>
      <c r="C54" s="47" t="e">
        <f>COUNTIFS(ExcelTool!$15:$15,Audit,ExcelTool!#REF!,$C$15)</f>
        <v>#REF!</v>
      </c>
      <c r="D54" s="47" t="e">
        <f>COUNTIFS(ExcelTool!$15:$15,Audit,ExcelTool!#REF!,$D$15)</f>
        <v>#REF!</v>
      </c>
      <c r="E54" s="47" t="e">
        <f>COUNTIFS(ExcelTool!$15:$15,Audit,ExcelTool!#REF!,$E$15)</f>
        <v>#REF!</v>
      </c>
      <c r="F54" s="48" t="str">
        <f t="shared" si="6"/>
        <v>NA</v>
      </c>
    </row>
    <row r="55" spans="1:6">
      <c r="A55" s="74"/>
      <c r="B55" s="63" t="s">
        <v>30</v>
      </c>
      <c r="C55" s="54" t="e">
        <f>SUM(C45:C54)</f>
        <v>#REF!</v>
      </c>
      <c r="D55" s="54" t="e">
        <f t="shared" ref="D55:E55" si="7">SUM(D45:D54)</f>
        <v>#REF!</v>
      </c>
      <c r="E55" s="54" t="e">
        <f t="shared" si="7"/>
        <v>#REF!</v>
      </c>
      <c r="F55" s="55" t="str">
        <f>IF(ISERROR(((C55/(No_in_Current_Audit*No_of_Questions_Section_5-E55)*100))),"NA",((C55/(No_in_Current_Audit*No_of_Questions_Section_5-E55)*100)))</f>
        <v>NA</v>
      </c>
    </row>
    <row r="56" spans="1:6">
      <c r="A56" s="74"/>
      <c r="B56" s="76" t="s">
        <v>37</v>
      </c>
      <c r="C56" s="75" t="e">
        <f>SUM(C22,C35,C39,C43,C55)</f>
        <v>#REF!</v>
      </c>
      <c r="D56" s="75" t="e">
        <f t="shared" ref="D56:E56" si="8">SUM(D22,D35,D39,D43,D55)</f>
        <v>#REF!</v>
      </c>
      <c r="E56" s="75" t="e">
        <f t="shared" si="8"/>
        <v>#REF!</v>
      </c>
      <c r="F56" s="55" t="str">
        <f>IF(ISERROR(((C56/(No_in_Current_Audit*No._of_Questions-E56)*100))),"NA",((C56/(No_in_Current_Audit*No._of_Questions-E56)*100)))</f>
        <v>NA</v>
      </c>
    </row>
    <row r="58" spans="1:6">
      <c r="B58" s="161" t="s">
        <v>44</v>
      </c>
      <c r="C58" s="161"/>
      <c r="D58" s="161"/>
      <c r="E58" s="161"/>
      <c r="F58" s="161"/>
    </row>
    <row r="59" spans="1:6">
      <c r="B59" s="78" t="s">
        <v>43</v>
      </c>
      <c r="C59" s="161" t="s">
        <v>4</v>
      </c>
      <c r="D59" s="161"/>
      <c r="E59" s="161"/>
      <c r="F59" s="161"/>
    </row>
    <row r="60" spans="1:6">
      <c r="B60" s="79" t="s">
        <v>38</v>
      </c>
      <c r="C60" s="145" t="str">
        <f>F22</f>
        <v>NA</v>
      </c>
      <c r="D60" s="146"/>
      <c r="E60" s="146"/>
      <c r="F60" s="146"/>
    </row>
    <row r="61" spans="1:6">
      <c r="B61" s="79" t="s">
        <v>39</v>
      </c>
      <c r="C61" s="145" t="str">
        <f>F35</f>
        <v>NA</v>
      </c>
      <c r="D61" s="146"/>
      <c r="E61" s="146"/>
      <c r="F61" s="146"/>
    </row>
    <row r="62" spans="1:6">
      <c r="B62" s="79" t="s">
        <v>40</v>
      </c>
      <c r="C62" s="145" t="str">
        <f>F39</f>
        <v>NA</v>
      </c>
      <c r="D62" s="146"/>
      <c r="E62" s="146"/>
      <c r="F62" s="146"/>
    </row>
    <row r="63" spans="1:6">
      <c r="B63" s="79" t="s">
        <v>41</v>
      </c>
      <c r="C63" s="145" t="str">
        <f>F43</f>
        <v>NA</v>
      </c>
      <c r="D63" s="146"/>
      <c r="E63" s="146"/>
      <c r="F63" s="146"/>
    </row>
    <row r="64" spans="1:6">
      <c r="B64" s="79" t="s">
        <v>42</v>
      </c>
      <c r="C64" s="145" t="str">
        <f>F55</f>
        <v>NA</v>
      </c>
      <c r="D64" s="146"/>
      <c r="E64" s="146"/>
      <c r="F64" s="146"/>
    </row>
    <row r="65" spans="2:6">
      <c r="B65" s="79" t="s">
        <v>37</v>
      </c>
      <c r="C65" s="145" t="str">
        <f>F56</f>
        <v>NA</v>
      </c>
      <c r="D65" s="146"/>
      <c r="E65" s="146"/>
      <c r="F65" s="146"/>
    </row>
  </sheetData>
  <sheetProtection sheet="1" objects="1" scenarios="1"/>
  <mergeCells count="16">
    <mergeCell ref="C65:F65"/>
    <mergeCell ref="C7:F7"/>
    <mergeCell ref="C8:F8"/>
    <mergeCell ref="B58:F58"/>
    <mergeCell ref="C59:F59"/>
    <mergeCell ref="C60:F60"/>
    <mergeCell ref="C61:F61"/>
    <mergeCell ref="C62:F62"/>
    <mergeCell ref="C63:F63"/>
    <mergeCell ref="C64:F64"/>
    <mergeCell ref="D6:E6"/>
    <mergeCell ref="B1:F1"/>
    <mergeCell ref="C2:F2"/>
    <mergeCell ref="C3:F3"/>
    <mergeCell ref="C4:F4"/>
    <mergeCell ref="C5:F5"/>
  </mergeCells>
  <pageMargins left="0.35433070866141736" right="0" top="0.98425196850393704" bottom="0.39370078740157483" header="0.51181102362204722" footer="0.51181102362204722"/>
  <pageSetup paperSize="9" orientation="portrait" r:id="rId1"/>
  <headerFooter alignWithMargins="0">
    <oddHeader>&amp;CResults</oddHeader>
  </headerFooter>
  <rowBreaks count="1" manualBreakCount="1">
    <brk id="66" max="16383" man="1"/>
  </rowBreaks>
  <drawing r:id="rId2"/>
</worksheet>
</file>

<file path=xl/worksheets/sheet7.xml><?xml version="1.0" encoding="utf-8"?>
<worksheet xmlns="http://schemas.openxmlformats.org/spreadsheetml/2006/main" xmlns:r="http://schemas.openxmlformats.org/officeDocument/2006/relationships">
  <dimension ref="A1:AL183"/>
  <sheetViews>
    <sheetView zoomScaleNormal="100" workbookViewId="0">
      <selection activeCell="AN29" sqref="AN29"/>
    </sheetView>
  </sheetViews>
  <sheetFormatPr defaultRowHeight="12.75"/>
  <cols>
    <col min="1" max="1" width="3.7109375" style="17" customWidth="1"/>
    <col min="2" max="2" width="41.28515625" style="66" customWidth="1"/>
    <col min="3" max="4" width="8.7109375" style="66" hidden="1" customWidth="1"/>
    <col min="5" max="5" width="9.7109375" style="106" customWidth="1"/>
    <col min="6" max="7" width="9.7109375" style="9" hidden="1" customWidth="1"/>
    <col min="8" max="8" width="8.5703125" style="106" customWidth="1"/>
    <col min="9" max="10" width="8.5703125" style="9" hidden="1" customWidth="1"/>
    <col min="11" max="11" width="9.7109375" style="106" customWidth="1"/>
    <col min="12" max="13" width="9.7109375" style="9" hidden="1" customWidth="1"/>
    <col min="14" max="14" width="9.7109375" style="106" customWidth="1"/>
    <col min="15" max="16" width="9.140625" style="9" hidden="1" customWidth="1"/>
    <col min="17" max="17" width="9.140625" style="106"/>
    <col min="18" max="19" width="9.140625" style="9" hidden="1" customWidth="1"/>
    <col min="20" max="20" width="9.140625" style="106"/>
    <col min="21" max="22" width="9.140625" style="9" hidden="1" customWidth="1"/>
    <col min="23" max="23" width="9.140625" style="106"/>
    <col min="24" max="25" width="9.140625" style="9" hidden="1" customWidth="1"/>
    <col min="26" max="26" width="9.140625" style="106"/>
    <col min="27" max="28" width="9.140625" style="9" hidden="1" customWidth="1"/>
    <col min="29" max="29" width="9.140625" style="106"/>
    <col min="30" max="31" width="9.140625" style="9" hidden="1" customWidth="1"/>
    <col min="32" max="32" width="9.5703125" style="106" customWidth="1"/>
    <col min="33" max="34" width="9.140625" style="9" hidden="1" customWidth="1"/>
    <col min="35" max="35" width="9.5703125" style="106" customWidth="1"/>
    <col min="36" max="37" width="9.140625" style="9" hidden="1" customWidth="1"/>
    <col min="38" max="38" width="9.85546875" style="106" customWidth="1"/>
    <col min="39" max="16384" width="9.140625" style="9"/>
  </cols>
  <sheetData>
    <row r="1" spans="1:38" ht="15.75">
      <c r="A1" s="16"/>
      <c r="B1" s="148" t="str">
        <f ca="1">OFFSET(ExcelTool!B1,0,0,1,1)</f>
        <v>Audit of IMEWS Chart Completion</v>
      </c>
      <c r="C1" s="148"/>
      <c r="D1" s="148"/>
      <c r="E1" s="148"/>
      <c r="F1" s="148"/>
      <c r="G1" s="148"/>
      <c r="H1" s="148"/>
      <c r="I1" s="148"/>
      <c r="J1" s="148"/>
      <c r="K1" s="148"/>
      <c r="L1" s="148"/>
      <c r="M1" s="148"/>
      <c r="N1" s="149"/>
    </row>
    <row r="2" spans="1:38">
      <c r="A2" s="16"/>
      <c r="B2" s="58" t="str">
        <f>ExcelTool!B2</f>
        <v>Hospital</v>
      </c>
      <c r="C2" s="58"/>
      <c r="D2" s="58"/>
      <c r="E2" s="150" t="str">
        <f>ExcelTool!C2</f>
        <v>ABC</v>
      </c>
      <c r="F2" s="150"/>
      <c r="G2" s="150"/>
      <c r="H2" s="150"/>
      <c r="I2" s="150"/>
      <c r="J2" s="150"/>
      <c r="K2" s="150"/>
      <c r="L2" s="150"/>
      <c r="M2" s="150"/>
      <c r="N2" s="150"/>
    </row>
    <row r="3" spans="1:38">
      <c r="A3" s="16"/>
      <c r="B3" s="58" t="str">
        <f>ExcelTool!B3</f>
        <v>Ward/ Area</v>
      </c>
      <c r="C3" s="58"/>
      <c r="D3" s="58"/>
      <c r="E3" s="150" t="str">
        <f>ExcelTool!C3</f>
        <v>XYZ</v>
      </c>
      <c r="F3" s="150"/>
      <c r="G3" s="150"/>
      <c r="H3" s="150"/>
      <c r="I3" s="150"/>
      <c r="J3" s="150"/>
      <c r="K3" s="150"/>
      <c r="L3" s="150"/>
      <c r="M3" s="150"/>
      <c r="N3" s="150"/>
    </row>
    <row r="4" spans="1:38">
      <c r="A4" s="16"/>
      <c r="B4" s="58" t="str">
        <f>ExcelTool!B4</f>
        <v>Auditor(s)</v>
      </c>
      <c r="C4" s="58"/>
      <c r="D4" s="58"/>
      <c r="E4" s="150" t="str">
        <f>ExcelTool!C4</f>
        <v>Joe Bloogs</v>
      </c>
      <c r="F4" s="150"/>
      <c r="G4" s="150"/>
      <c r="H4" s="150"/>
      <c r="I4" s="150"/>
      <c r="J4" s="150"/>
      <c r="K4" s="150"/>
      <c r="L4" s="150"/>
      <c r="M4" s="150"/>
      <c r="N4" s="150"/>
    </row>
    <row r="5" spans="1:38">
      <c r="A5" s="16"/>
      <c r="B5" s="58" t="str">
        <f>ExcelTool!B5</f>
        <v>Date of Audit</v>
      </c>
      <c r="C5" s="98"/>
      <c r="D5" s="98"/>
      <c r="E5" s="152">
        <f>ExcelTool!C5</f>
        <v>2018</v>
      </c>
      <c r="F5" s="163"/>
      <c r="G5" s="163"/>
      <c r="H5" s="153"/>
      <c r="I5" s="153"/>
      <c r="J5" s="153"/>
      <c r="K5" s="153"/>
      <c r="L5" s="153"/>
      <c r="M5" s="153"/>
      <c r="N5" s="154"/>
    </row>
    <row r="6" spans="1:38">
      <c r="A6" s="16"/>
      <c r="B6" s="58" t="str">
        <f>ExcelTool!B6</f>
        <v>No. in Audit</v>
      </c>
      <c r="C6" s="58"/>
      <c r="D6" s="58"/>
      <c r="E6" s="111">
        <f>ExcelTool!C6</f>
        <v>5</v>
      </c>
      <c r="F6" s="40"/>
      <c r="G6" s="40"/>
      <c r="H6" s="151" t="str">
        <f>ExcelTool!F6</f>
        <v>No. of Questions</v>
      </c>
      <c r="I6" s="151"/>
      <c r="J6" s="151"/>
      <c r="K6" s="151"/>
      <c r="L6" s="97"/>
      <c r="M6" s="97"/>
      <c r="N6" s="112">
        <f>ExcelTool!I6</f>
        <v>22</v>
      </c>
    </row>
    <row r="7" spans="1:38" hidden="1">
      <c r="A7" s="16"/>
      <c r="B7" s="59"/>
      <c r="C7" s="59"/>
      <c r="D7" s="59"/>
      <c r="E7" s="100"/>
      <c r="F7" s="49"/>
      <c r="G7" s="49"/>
      <c r="H7" s="107"/>
      <c r="I7" s="50"/>
      <c r="J7" s="50"/>
      <c r="K7" s="107"/>
      <c r="L7" s="50"/>
      <c r="M7" s="50"/>
      <c r="N7" s="110"/>
    </row>
    <row r="8" spans="1:38" hidden="1">
      <c r="A8" s="16"/>
      <c r="B8" s="59"/>
      <c r="C8" s="59"/>
      <c r="D8" s="59"/>
      <c r="E8" s="100"/>
      <c r="F8" s="49"/>
      <c r="G8" s="49"/>
      <c r="H8" s="107"/>
      <c r="I8" s="50"/>
      <c r="J8" s="50"/>
      <c r="K8" s="107"/>
      <c r="L8" s="50"/>
      <c r="M8" s="50"/>
      <c r="N8" s="110"/>
    </row>
    <row r="9" spans="1:38" hidden="1">
      <c r="A9" s="16"/>
      <c r="B9" s="59"/>
      <c r="C9" s="59"/>
      <c r="D9" s="59"/>
      <c r="E9" s="100"/>
      <c r="F9" s="49"/>
      <c r="G9" s="49"/>
      <c r="H9" s="107"/>
      <c r="I9" s="50"/>
      <c r="J9" s="50"/>
      <c r="K9" s="107"/>
      <c r="L9" s="50"/>
      <c r="M9" s="50"/>
      <c r="N9" s="110"/>
    </row>
    <row r="10" spans="1:38" hidden="1">
      <c r="A10" s="16"/>
      <c r="B10" s="59"/>
      <c r="C10" s="59"/>
      <c r="D10" s="59"/>
      <c r="E10" s="100"/>
      <c r="F10" s="49"/>
      <c r="G10" s="49"/>
      <c r="H10" s="107"/>
      <c r="I10" s="50"/>
      <c r="J10" s="50"/>
      <c r="K10" s="107"/>
      <c r="L10" s="50"/>
      <c r="M10" s="50"/>
      <c r="N10" s="110"/>
    </row>
    <row r="11" spans="1:38" hidden="1">
      <c r="A11" s="16"/>
      <c r="B11" s="59"/>
      <c r="C11" s="59"/>
      <c r="D11" s="59"/>
      <c r="E11" s="100"/>
      <c r="F11" s="49"/>
      <c r="G11" s="49"/>
      <c r="H11" s="107"/>
      <c r="I11" s="50"/>
      <c r="J11" s="50"/>
      <c r="K11" s="107"/>
      <c r="L11" s="50"/>
      <c r="M11" s="50"/>
      <c r="N11" s="110"/>
    </row>
    <row r="12" spans="1:38" hidden="1">
      <c r="A12" s="16"/>
      <c r="B12" s="59"/>
      <c r="C12" s="59"/>
      <c r="D12" s="59"/>
      <c r="E12" s="100"/>
      <c r="F12" s="49"/>
      <c r="G12" s="49"/>
      <c r="H12" s="107"/>
      <c r="I12" s="50"/>
      <c r="J12" s="50"/>
      <c r="K12" s="107"/>
      <c r="L12" s="50"/>
      <c r="M12" s="50"/>
      <c r="N12" s="110"/>
    </row>
    <row r="13" spans="1:38" hidden="1">
      <c r="A13" s="16"/>
      <c r="B13" s="59"/>
      <c r="C13" s="59"/>
      <c r="D13" s="59"/>
      <c r="E13" s="100"/>
      <c r="F13" s="49"/>
      <c r="G13" s="49"/>
      <c r="H13" s="107"/>
      <c r="I13" s="50"/>
      <c r="J13" s="50"/>
      <c r="K13" s="107"/>
      <c r="L13" s="50"/>
      <c r="M13" s="50"/>
      <c r="N13" s="110"/>
    </row>
    <row r="14" spans="1:38">
      <c r="A14" s="16"/>
      <c r="B14" s="59"/>
      <c r="C14" s="59"/>
      <c r="D14" s="59"/>
      <c r="E14" s="101"/>
      <c r="F14" s="42"/>
      <c r="G14" s="42"/>
      <c r="H14" s="108"/>
      <c r="I14" s="43"/>
      <c r="J14" s="43"/>
      <c r="K14" s="109"/>
      <c r="L14" s="44"/>
      <c r="M14" s="44"/>
      <c r="N14" s="109"/>
    </row>
    <row r="15" spans="1:38" s="66" customFormat="1" ht="30.75" customHeight="1">
      <c r="A15" s="99"/>
      <c r="B15" s="60" t="s">
        <v>13</v>
      </c>
      <c r="C15" s="60" t="s">
        <v>3</v>
      </c>
      <c r="D15" s="60" t="s">
        <v>7</v>
      </c>
      <c r="E15" s="102" t="s">
        <v>57</v>
      </c>
      <c r="F15" s="60" t="s">
        <v>3</v>
      </c>
      <c r="G15" s="60" t="s">
        <v>7</v>
      </c>
      <c r="H15" s="102" t="s">
        <v>58</v>
      </c>
      <c r="I15" s="60" t="s">
        <v>3</v>
      </c>
      <c r="J15" s="60" t="s">
        <v>7</v>
      </c>
      <c r="K15" s="102" t="s">
        <v>59</v>
      </c>
      <c r="L15" s="60" t="s">
        <v>3</v>
      </c>
      <c r="M15" s="60" t="s">
        <v>7</v>
      </c>
      <c r="N15" s="102" t="s">
        <v>60</v>
      </c>
      <c r="O15" s="60" t="s">
        <v>3</v>
      </c>
      <c r="P15" s="60" t="s">
        <v>7</v>
      </c>
      <c r="Q15" s="102" t="s">
        <v>61</v>
      </c>
      <c r="R15" s="60" t="s">
        <v>3</v>
      </c>
      <c r="S15" s="60" t="s">
        <v>7</v>
      </c>
      <c r="T15" s="102" t="s">
        <v>62</v>
      </c>
      <c r="U15" s="60" t="s">
        <v>3</v>
      </c>
      <c r="V15" s="60" t="s">
        <v>7</v>
      </c>
      <c r="W15" s="102" t="s">
        <v>63</v>
      </c>
      <c r="X15" s="60" t="s">
        <v>3</v>
      </c>
      <c r="Y15" s="60" t="s">
        <v>7</v>
      </c>
      <c r="Z15" s="102" t="s">
        <v>64</v>
      </c>
      <c r="AA15" s="60" t="s">
        <v>3</v>
      </c>
      <c r="AB15" s="60" t="s">
        <v>7</v>
      </c>
      <c r="AC15" s="102" t="s">
        <v>65</v>
      </c>
      <c r="AD15" s="60" t="s">
        <v>3</v>
      </c>
      <c r="AE15" s="60" t="s">
        <v>7</v>
      </c>
      <c r="AF15" s="102" t="s">
        <v>66</v>
      </c>
      <c r="AG15" s="60" t="s">
        <v>3</v>
      </c>
      <c r="AH15" s="60" t="s">
        <v>7</v>
      </c>
      <c r="AI15" s="102" t="s">
        <v>67</v>
      </c>
      <c r="AJ15" s="60" t="s">
        <v>3</v>
      </c>
      <c r="AK15" s="60" t="s">
        <v>7</v>
      </c>
      <c r="AL15" s="102" t="s">
        <v>68</v>
      </c>
    </row>
    <row r="16" spans="1:38" ht="12.75" customHeight="1">
      <c r="A16" s="16"/>
      <c r="B16" s="63" t="str">
        <f>ExcelTool!B16</f>
        <v>Section 1: DOCUMENTATION STANDARDS</v>
      </c>
      <c r="C16" s="63"/>
      <c r="D16" s="63"/>
      <c r="E16" s="103"/>
      <c r="F16" s="63"/>
      <c r="G16" s="63"/>
      <c r="H16" s="103"/>
      <c r="I16" s="63"/>
      <c r="J16" s="63"/>
      <c r="K16" s="103"/>
      <c r="L16" s="63"/>
      <c r="M16" s="63"/>
      <c r="N16" s="103"/>
      <c r="O16" s="63"/>
      <c r="P16" s="63"/>
      <c r="Q16" s="103"/>
      <c r="R16" s="63"/>
      <c r="S16" s="63"/>
      <c r="T16" s="103"/>
      <c r="U16" s="63"/>
      <c r="V16" s="63"/>
      <c r="W16" s="103"/>
      <c r="X16" s="63"/>
      <c r="Y16" s="63"/>
      <c r="Z16" s="103"/>
      <c r="AA16" s="63"/>
      <c r="AB16" s="63"/>
      <c r="AC16" s="103"/>
      <c r="AD16" s="63"/>
      <c r="AE16" s="63"/>
      <c r="AF16" s="103"/>
      <c r="AG16" s="63"/>
      <c r="AH16" s="63"/>
      <c r="AI16" s="103"/>
      <c r="AJ16" s="63"/>
      <c r="AK16" s="63"/>
      <c r="AL16" s="103"/>
    </row>
    <row r="17" spans="1:38" ht="25.5">
      <c r="A17" s="74">
        <f>ExcelTool!A17</f>
        <v>1</v>
      </c>
      <c r="B17" s="62" t="str">
        <f>ExcelTool!B17</f>
        <v>The addressograph (or details) are recorded on both sides of the chart*</v>
      </c>
      <c r="C17" s="62">
        <f>COUNTIFS(ExcelTool!$14:$14,$E$15,ExcelTool!17:17,$C$15)</f>
        <v>0</v>
      </c>
      <c r="D17" s="62">
        <f>COUNTIFS(ExcelTool!$14:$14,$E$15,ExcelTool!17:17,$D$15)</f>
        <v>0</v>
      </c>
      <c r="E17" s="104">
        <f>IF(ISERROR(((C17/(COUNTIF(ExcelTool!$14:$14,$E$15)-D17)*100))),"N/A",((C17/(COUNTIF(ExcelTool!$14:$14,$E$15)-D17)*100)))</f>
        <v>0</v>
      </c>
      <c r="F17" s="62">
        <f>COUNTIFS(ExcelTool!$14:$14,$H$15,ExcelTool!17:17,$F$15)</f>
        <v>0</v>
      </c>
      <c r="G17" s="62">
        <f>COUNTIFS(ExcelTool!$14:$14,$H$15,ExcelTool!17:17,$G$15)</f>
        <v>0</v>
      </c>
      <c r="H17" s="104" t="str">
        <f>IF(ISERROR(((F17/(COUNTIF(ExcelTool!$14:$14,$H$15)-G17)*100))),"N/A",((F17/(COUNTIF(ExcelTool!$14:$14,$H$15)-G17)*100)))</f>
        <v>N/A</v>
      </c>
      <c r="I17" s="62">
        <f>COUNTIFS(ExcelTool!$14:$14,$K$15,ExcelTool!17:17,$I$15)</f>
        <v>0</v>
      </c>
      <c r="J17" s="62">
        <f>COUNTIFS(ExcelTool!$14:$14,$K$15,ExcelTool!17:17,$J$15)</f>
        <v>0</v>
      </c>
      <c r="K17" s="104" t="str">
        <f>IF(ISERROR(((I17/(COUNTIF(ExcelTool!$14:$14,$K$15)-J17)*100))),"N/A",((I17/(COUNTIF(ExcelTool!$14:$14,$K$15)-J17)*100)))</f>
        <v>N/A</v>
      </c>
      <c r="L17" s="62">
        <f>COUNTIFS(ExcelTool!$14:$14,$N$15,ExcelTool!17:17,$L$15)</f>
        <v>0</v>
      </c>
      <c r="M17" s="62">
        <f>COUNTIFS(ExcelTool!$14:$14,$N$15,ExcelTool!17:17,$M$15)</f>
        <v>0</v>
      </c>
      <c r="N17" s="104" t="str">
        <f>IF(ISERROR(((L17/(COUNTIF(ExcelTool!$14:$14,$N$15)-M17)*100))),"N/A",((L17/(COUNTIF(ExcelTool!$14:$14,$N$15)-M17)*100)))</f>
        <v>N/A</v>
      </c>
      <c r="O17" s="62">
        <f>COUNTIFS(ExcelTool!$14:$14,$Q$15,ExcelTool!17:17,$O$15)</f>
        <v>0</v>
      </c>
      <c r="P17" s="62">
        <f>COUNTIFS(ExcelTool!$14:$14,$Q$15,ExcelTool!17:17,$P$15)</f>
        <v>0</v>
      </c>
      <c r="Q17" s="104" t="str">
        <f>IF(ISERROR(((O17/(COUNTIF(ExcelTool!$14:$14,$Q$15)-P17)*100))),"N/A",((O17/(COUNTIF(ExcelTool!$14:$14,$Q$15)-P17)*100)))</f>
        <v>N/A</v>
      </c>
      <c r="R17" s="62">
        <f>COUNTIFS(ExcelTool!$14:$14,$T$15,ExcelTool!17:17,$R$15)</f>
        <v>0</v>
      </c>
      <c r="S17" s="62">
        <f>COUNTIFS(ExcelTool!$14:$14,$T$15,ExcelTool!17:17,$S$15)</f>
        <v>0</v>
      </c>
      <c r="T17" s="104" t="str">
        <f>IF(ISERROR(((R17/(COUNTIF(ExcelTool!$14:$14,$T$15)-S17)*100))),"N/A",((R17/(COUNTIF(ExcelTool!$14:$14,$T$15)-S17)*100)))</f>
        <v>N/A</v>
      </c>
      <c r="U17" s="62">
        <f>COUNTIFS(ExcelTool!$14:$14,$W$15,ExcelTool!17:17,$U$15)</f>
        <v>0</v>
      </c>
      <c r="V17" s="62">
        <f>COUNTIFS(ExcelTool!$14:$14,$W$15,ExcelTool!17:17,$V$15)</f>
        <v>0</v>
      </c>
      <c r="W17" s="104" t="str">
        <f>IF(ISERROR(((U17/(COUNTIF(ExcelTool!$14:$14,$W$15)-V17)*100))),"N/A",((U17/(COUNTIF(ExcelTool!$14:$14,$W$15)-V17)*100)))</f>
        <v>N/A</v>
      </c>
      <c r="X17" s="62">
        <f>COUNTIFS(ExcelTool!$14:$14,$Z$15,ExcelTool!17:17,$X$15)</f>
        <v>0</v>
      </c>
      <c r="Y17" s="62">
        <f>COUNTIFS(ExcelTool!$14:$14,$Z$15,ExcelTool!17:17,$Y$15)</f>
        <v>0</v>
      </c>
      <c r="Z17" s="104" t="str">
        <f>IF(ISERROR(((X17/(COUNTIF(ExcelTool!$14:$14,$Z$15)-Y17)*100))),"N/A",((X17/(COUNTIF(ExcelTool!$14:$14,$Z$15)-Y17)*100)))</f>
        <v>N/A</v>
      </c>
      <c r="AA17" s="62">
        <f>COUNTIFS(ExcelTool!$14:$14,$AC$15,ExcelTool!17:17,$AA$15)</f>
        <v>0</v>
      </c>
      <c r="AB17" s="62">
        <f>COUNTIFS(ExcelTool!$14:$14,$AC$15,ExcelTool!17:17,$AB$15)</f>
        <v>0</v>
      </c>
      <c r="AC17" s="104" t="str">
        <f>IF(ISERROR(((AA17/(COUNTIF(ExcelTool!$14:$14,$AC$15)-AB17)*100))),"N/A",((AA17/(COUNTIF(ExcelTool!$14:$14,$AC$15)-AB17)*100)))</f>
        <v>N/A</v>
      </c>
      <c r="AD17" s="62">
        <f>COUNTIFS(ExcelTool!$14:$14,$AF$15,ExcelTool!17:17,$AD$15)</f>
        <v>0</v>
      </c>
      <c r="AE17" s="62">
        <f>COUNTIFS(ExcelTool!$14:$14,$AF$15,ExcelTool!17:17,$AE$15)</f>
        <v>0</v>
      </c>
      <c r="AF17" s="104" t="str">
        <f>IF(ISERROR(((AD17/(COUNTIF(ExcelTool!$14:$14,$AF$15)-AE17)*100))),"N/A",((AD17/(COUNTIF(ExcelTool!$14:$14,$AF$15)-AE17)*100)))</f>
        <v>N/A</v>
      </c>
      <c r="AG17" s="62">
        <f>COUNTIFS(ExcelTool!$14:$14,$AI$15,ExcelTool!17:17,$AG$15)</f>
        <v>0</v>
      </c>
      <c r="AH17" s="62">
        <f>COUNTIFS(ExcelTool!$14:$14,$AI$15,ExcelTool!17:17,$AH$15)</f>
        <v>0</v>
      </c>
      <c r="AI17" s="104" t="str">
        <f>IF(ISERROR(((AG17/(COUNTIF(ExcelTool!$14:$14,$AI$15)-AH17)*100))),"N/A",((AG17/(COUNTIF(ExcelTool!$14:$14,$AI$15)-AH17)*100)))</f>
        <v>N/A</v>
      </c>
      <c r="AJ17" s="62">
        <f>COUNTIFS(ExcelTool!$14:$14,$AL$15,ExcelTool!17:17,$AJ$15)</f>
        <v>0</v>
      </c>
      <c r="AK17" s="62">
        <f>COUNTIFS(ExcelTool!$14:$14,$AL$15,ExcelTool!17:17,$AK$15)</f>
        <v>0</v>
      </c>
      <c r="AL17" s="104" t="str">
        <f>IF(ISERROR(((AJ17/(COUNTIF(ExcelTool!$14:$14,$AL$15)-AK17)*100))),"N/A",((AJ17/(COUNTIF(ExcelTool!$14:$14,$AL$15)-AK17)*100)))</f>
        <v>N/A</v>
      </c>
    </row>
    <row r="18" spans="1:38" ht="38.25">
      <c r="A18" s="74">
        <f>ExcelTool!A18</f>
        <v>2</v>
      </c>
      <c r="B18" s="62" t="str">
        <f>ExcelTool!B18</f>
        <v>The booking blood pressure, gestation at booking, booking BMI and large BP cuff are recorded</v>
      </c>
      <c r="C18" s="62">
        <f>COUNTIFS(ExcelTool!$14:$14,$E$15,ExcelTool!18:18,$C$15)</f>
        <v>0</v>
      </c>
      <c r="D18" s="62">
        <f>COUNTIFS(ExcelTool!$14:$14,$E$15,ExcelTool!18:18,$D$15)</f>
        <v>0</v>
      </c>
      <c r="E18" s="104">
        <f>IF(ISERROR(((C18/(COUNTIF(ExcelTool!$14:$14,$E$15)-D18)*100))),"N/A",((C18/(COUNTIF(ExcelTool!$14:$14,$E$15)-D18)*100)))</f>
        <v>0</v>
      </c>
      <c r="F18" s="62">
        <f>COUNTIFS(ExcelTool!$14:$14,$H$15,ExcelTool!18:18,$F$15)</f>
        <v>0</v>
      </c>
      <c r="G18" s="62">
        <f>COUNTIFS(ExcelTool!$14:$14,$H$15,ExcelTool!18:18,$G$15)</f>
        <v>0</v>
      </c>
      <c r="H18" s="104" t="str">
        <f>IF(ISERROR(((F18/(COUNTIF(ExcelTool!$14:$14,$H$15)-G18)*100))),"N/A",((F18/(COUNTIF(ExcelTool!$14:$14,$H$15)-G18)*100)))</f>
        <v>N/A</v>
      </c>
      <c r="I18" s="62">
        <f>COUNTIFS(ExcelTool!$14:$14,$K$15,ExcelTool!18:18,$I$15)</f>
        <v>0</v>
      </c>
      <c r="J18" s="62">
        <f>COUNTIFS(ExcelTool!$14:$14,$K$15,ExcelTool!18:18,$J$15)</f>
        <v>0</v>
      </c>
      <c r="K18" s="104" t="str">
        <f>IF(ISERROR(((I18/(COUNTIF(ExcelTool!$14:$14,$K$15)-J18)*100))),"N/A",((I18/(COUNTIF(ExcelTool!$14:$14,$K$15)-J18)*100)))</f>
        <v>N/A</v>
      </c>
      <c r="L18" s="62">
        <f>COUNTIFS(ExcelTool!$14:$14,$N$15,ExcelTool!18:18,$L$15)</f>
        <v>0</v>
      </c>
      <c r="M18" s="62">
        <f>COUNTIFS(ExcelTool!$14:$14,$N$15,ExcelTool!18:18,$M$15)</f>
        <v>0</v>
      </c>
      <c r="N18" s="104" t="str">
        <f>IF(ISERROR(((L18/(COUNTIF(ExcelTool!$14:$14,$N$15)-M18)*100))),"N/A",((L18/(COUNTIF(ExcelTool!$14:$14,$N$15)-M18)*100)))</f>
        <v>N/A</v>
      </c>
      <c r="O18" s="62">
        <f>COUNTIFS(ExcelTool!$14:$14,$Q$15,ExcelTool!18:18,$O$15)</f>
        <v>0</v>
      </c>
      <c r="P18" s="62">
        <f>COUNTIFS(ExcelTool!$14:$14,$Q$15,ExcelTool!18:18,$P$15)</f>
        <v>0</v>
      </c>
      <c r="Q18" s="104" t="str">
        <f>IF(ISERROR(((O18/(COUNTIF(ExcelTool!$14:$14,$Q$15)-P18)*100))),"N/A",((O18/(COUNTIF(ExcelTool!$14:$14,$Q$15)-P18)*100)))</f>
        <v>N/A</v>
      </c>
      <c r="R18" s="62">
        <f>COUNTIFS(ExcelTool!$14:$14,$T$15,ExcelTool!18:18,$R$15)</f>
        <v>0</v>
      </c>
      <c r="S18" s="62">
        <f>COUNTIFS(ExcelTool!$14:$14,$T$15,ExcelTool!18:18,$S$15)</f>
        <v>0</v>
      </c>
      <c r="T18" s="104" t="str">
        <f>IF(ISERROR(((R18/(COUNTIF(ExcelTool!$14:$14,$T$15)-S18)*100))),"N/A",((R18/(COUNTIF(ExcelTool!$14:$14,$T$15)-S18)*100)))</f>
        <v>N/A</v>
      </c>
      <c r="U18" s="62">
        <f>COUNTIFS(ExcelTool!$14:$14,$W$15,ExcelTool!18:18,$U$15)</f>
        <v>0</v>
      </c>
      <c r="V18" s="62">
        <f>COUNTIFS(ExcelTool!$14:$14,$W$15,ExcelTool!18:18,$V$15)</f>
        <v>0</v>
      </c>
      <c r="W18" s="104" t="str">
        <f>IF(ISERROR(((U18/(COUNTIF(ExcelTool!$14:$14,$W$15)-V18)*100))),"N/A",((U18/(COUNTIF(ExcelTool!$14:$14,$W$15)-V18)*100)))</f>
        <v>N/A</v>
      </c>
      <c r="X18" s="62">
        <f>COUNTIFS(ExcelTool!$14:$14,$Z$15,ExcelTool!18:18,$X$15)</f>
        <v>0</v>
      </c>
      <c r="Y18" s="62">
        <f>COUNTIFS(ExcelTool!$14:$14,$Z$15,ExcelTool!18:18,$Y$15)</f>
        <v>0</v>
      </c>
      <c r="Z18" s="104" t="str">
        <f>IF(ISERROR(((X18/(COUNTIF(ExcelTool!$14:$14,$Z$15)-Y18)*100))),"N/A",((X18/(COUNTIF(ExcelTool!$14:$14,$Z$15)-Y18)*100)))</f>
        <v>N/A</v>
      </c>
      <c r="AA18" s="62">
        <f>COUNTIFS(ExcelTool!$14:$14,$AC$15,ExcelTool!18:18,$AA$15)</f>
        <v>0</v>
      </c>
      <c r="AB18" s="62">
        <f>COUNTIFS(ExcelTool!$14:$14,$AC$15,ExcelTool!18:18,$AB$15)</f>
        <v>0</v>
      </c>
      <c r="AC18" s="104" t="str">
        <f>IF(ISERROR(((AA18/(COUNTIF(ExcelTool!$14:$14,$AC$15)-AB18)*100))),"N/A",((AA18/(COUNTIF(ExcelTool!$14:$14,$AC$15)-AB18)*100)))</f>
        <v>N/A</v>
      </c>
      <c r="AD18" s="62">
        <f>COUNTIFS(ExcelTool!$14:$14,$AF$15,ExcelTool!18:18,$AD$15)</f>
        <v>0</v>
      </c>
      <c r="AE18" s="62">
        <f>COUNTIFS(ExcelTool!$14:$14,$AF$15,ExcelTool!18:18,$AE$15)</f>
        <v>0</v>
      </c>
      <c r="AF18" s="104" t="str">
        <f>IF(ISERROR(((AD18/(COUNTIF(ExcelTool!$14:$14,$AF$15)-AE18)*100))),"N/A",((AD18/(COUNTIF(ExcelTool!$14:$14,$AF$15)-AE18)*100)))</f>
        <v>N/A</v>
      </c>
      <c r="AG18" s="62">
        <f>COUNTIFS(ExcelTool!$14:$14,$AI$15,ExcelTool!18:18,$AG$15)</f>
        <v>0</v>
      </c>
      <c r="AH18" s="62">
        <f>COUNTIFS(ExcelTool!$14:$14,$AI$15,ExcelTool!18:18,$AH$15)</f>
        <v>0</v>
      </c>
      <c r="AI18" s="104" t="str">
        <f>IF(ISERROR(((AG18/(COUNTIF(ExcelTool!$14:$14,$AI$15)-AH18)*100))),"N/A",((AG18/(COUNTIF(ExcelTool!$14:$14,$AI$15)-AH18)*100)))</f>
        <v>N/A</v>
      </c>
      <c r="AJ18" s="62">
        <f>COUNTIFS(ExcelTool!$14:$14,$AL$15,ExcelTool!18:18,$AJ$15)</f>
        <v>0</v>
      </c>
      <c r="AK18" s="62">
        <f>COUNTIFS(ExcelTool!$14:$14,$AL$15,ExcelTool!18:18,$AK$15)</f>
        <v>0</v>
      </c>
      <c r="AL18" s="104" t="str">
        <f>IF(ISERROR(((AJ18/(COUNTIF(ExcelTool!$14:$14,$AL$15)-AK18)*100))),"N/A",((AJ18/(COUNTIF(ExcelTool!$14:$14,$AL$15)-AK18)*100)))</f>
        <v>N/A</v>
      </c>
    </row>
    <row r="19" spans="1:38">
      <c r="A19" s="74">
        <f>ExcelTool!A19</f>
        <v>3</v>
      </c>
      <c r="B19" s="62" t="str">
        <f>ExcelTool!B19</f>
        <v xml:space="preserve">Date and time of the observations are recorded </v>
      </c>
      <c r="C19" s="62">
        <f>COUNTIFS(ExcelTool!$14:$14,$E$15,ExcelTool!19:19,$C$15)</f>
        <v>0</v>
      </c>
      <c r="D19" s="62">
        <f>COUNTIFS(ExcelTool!$14:$14,$E$15,ExcelTool!19:19,$D$15)</f>
        <v>0</v>
      </c>
      <c r="E19" s="104">
        <f>IF(ISERROR(((C19/(COUNTIF(ExcelTool!$14:$14,$E$15)-D19)*100))),"N/A",((C19/(COUNTIF(ExcelTool!$14:$14,$E$15)-D19)*100)))</f>
        <v>0</v>
      </c>
      <c r="F19" s="62">
        <f>COUNTIFS(ExcelTool!$14:$14,$H$15,ExcelTool!19:19,$F$15)</f>
        <v>0</v>
      </c>
      <c r="G19" s="62">
        <f>COUNTIFS(ExcelTool!$14:$14,$H$15,ExcelTool!19:19,$G$15)</f>
        <v>0</v>
      </c>
      <c r="H19" s="104" t="str">
        <f>IF(ISERROR(((F19/(COUNTIF(ExcelTool!$14:$14,$H$15)-G19)*100))),"N/A",((F19/(COUNTIF(ExcelTool!$14:$14,$H$15)-G19)*100)))</f>
        <v>N/A</v>
      </c>
      <c r="I19" s="62">
        <f>COUNTIFS(ExcelTool!$14:$14,$K$15,ExcelTool!19:19,$I$15)</f>
        <v>0</v>
      </c>
      <c r="J19" s="62">
        <f>COUNTIFS(ExcelTool!$14:$14,$K$15,ExcelTool!19:19,$J$15)</f>
        <v>0</v>
      </c>
      <c r="K19" s="104" t="str">
        <f>IF(ISERROR(((I19/(COUNTIF(ExcelTool!$14:$14,$K$15)-J19)*100))),"N/A",((I19/(COUNTIF(ExcelTool!$14:$14,$K$15)-J19)*100)))</f>
        <v>N/A</v>
      </c>
      <c r="L19" s="62">
        <f>COUNTIFS(ExcelTool!$14:$14,$N$15,ExcelTool!19:19,$L$15)</f>
        <v>0</v>
      </c>
      <c r="M19" s="62">
        <f>COUNTIFS(ExcelTool!$14:$14,$N$15,ExcelTool!19:19,$M$15)</f>
        <v>0</v>
      </c>
      <c r="N19" s="104" t="str">
        <f>IF(ISERROR(((L19/(COUNTIF(ExcelTool!$14:$14,$N$15)-M19)*100))),"N/A",((L19/(COUNTIF(ExcelTool!$14:$14,$N$15)-M19)*100)))</f>
        <v>N/A</v>
      </c>
      <c r="O19" s="62">
        <f>COUNTIFS(ExcelTool!$14:$14,$Q$15,ExcelTool!19:19,$O$15)</f>
        <v>0</v>
      </c>
      <c r="P19" s="62">
        <f>COUNTIFS(ExcelTool!$14:$14,$Q$15,ExcelTool!19:19,$P$15)</f>
        <v>0</v>
      </c>
      <c r="Q19" s="104" t="str">
        <f>IF(ISERROR(((O19/(COUNTIF(ExcelTool!$14:$14,$Q$15)-P19)*100))),"N/A",((O19/(COUNTIF(ExcelTool!$14:$14,$Q$15)-P19)*100)))</f>
        <v>N/A</v>
      </c>
      <c r="R19" s="62">
        <f>COUNTIFS(ExcelTool!$14:$14,$T$15,ExcelTool!19:19,$R$15)</f>
        <v>0</v>
      </c>
      <c r="S19" s="62">
        <f>COUNTIFS(ExcelTool!$14:$14,$T$15,ExcelTool!19:19,$S$15)</f>
        <v>0</v>
      </c>
      <c r="T19" s="104" t="str">
        <f>IF(ISERROR(((R19/(COUNTIF(ExcelTool!$14:$14,$T$15)-S19)*100))),"N/A",((R19/(COUNTIF(ExcelTool!$14:$14,$T$15)-S19)*100)))</f>
        <v>N/A</v>
      </c>
      <c r="U19" s="62">
        <f>COUNTIFS(ExcelTool!$14:$14,$W$15,ExcelTool!19:19,$U$15)</f>
        <v>0</v>
      </c>
      <c r="V19" s="62">
        <f>COUNTIFS(ExcelTool!$14:$14,$W$15,ExcelTool!19:19,$V$15)</f>
        <v>0</v>
      </c>
      <c r="W19" s="104" t="str">
        <f>IF(ISERROR(((U19/(COUNTIF(ExcelTool!$14:$14,$W$15)-V19)*100))),"N/A",((U19/(COUNTIF(ExcelTool!$14:$14,$W$15)-V19)*100)))</f>
        <v>N/A</v>
      </c>
      <c r="X19" s="62">
        <f>COUNTIFS(ExcelTool!$14:$14,$Z$15,ExcelTool!19:19,$X$15)</f>
        <v>0</v>
      </c>
      <c r="Y19" s="62">
        <f>COUNTIFS(ExcelTool!$14:$14,$Z$15,ExcelTool!19:19,$Y$15)</f>
        <v>0</v>
      </c>
      <c r="Z19" s="104" t="str">
        <f>IF(ISERROR(((X19/(COUNTIF(ExcelTool!$14:$14,$Z$15)-Y19)*100))),"N/A",((X19/(COUNTIF(ExcelTool!$14:$14,$Z$15)-Y19)*100)))</f>
        <v>N/A</v>
      </c>
      <c r="AA19" s="62">
        <f>COUNTIFS(ExcelTool!$14:$14,$AC$15,ExcelTool!19:19,$AA$15)</f>
        <v>0</v>
      </c>
      <c r="AB19" s="62">
        <f>COUNTIFS(ExcelTool!$14:$14,$AC$15,ExcelTool!19:19,$AB$15)</f>
        <v>0</v>
      </c>
      <c r="AC19" s="104" t="str">
        <f>IF(ISERROR(((AA19/(COUNTIF(ExcelTool!$14:$14,$AC$15)-AB19)*100))),"N/A",((AA19/(COUNTIF(ExcelTool!$14:$14,$AC$15)-AB19)*100)))</f>
        <v>N/A</v>
      </c>
      <c r="AD19" s="62">
        <f>COUNTIFS(ExcelTool!$14:$14,$AF$15,ExcelTool!19:19,$AD$15)</f>
        <v>0</v>
      </c>
      <c r="AE19" s="62">
        <f>COUNTIFS(ExcelTool!$14:$14,$AF$15,ExcelTool!19:19,$AE$15)</f>
        <v>0</v>
      </c>
      <c r="AF19" s="104" t="str">
        <f>IF(ISERROR(((AD19/(COUNTIF(ExcelTool!$14:$14,$AF$15)-AE19)*100))),"N/A",((AD19/(COUNTIF(ExcelTool!$14:$14,$AF$15)-AE19)*100)))</f>
        <v>N/A</v>
      </c>
      <c r="AG19" s="62">
        <f>COUNTIFS(ExcelTool!$14:$14,$AI$15,ExcelTool!19:19,$AG$15)</f>
        <v>0</v>
      </c>
      <c r="AH19" s="62">
        <f>COUNTIFS(ExcelTool!$14:$14,$AI$15,ExcelTool!19:19,$AH$15)</f>
        <v>0</v>
      </c>
      <c r="AI19" s="104" t="str">
        <f>IF(ISERROR(((AG19/(COUNTIF(ExcelTool!$14:$14,$AI$15)-AH19)*100))),"N/A",((AG19/(COUNTIF(ExcelTool!$14:$14,$AI$15)-AH19)*100)))</f>
        <v>N/A</v>
      </c>
      <c r="AJ19" s="62">
        <f>COUNTIFS(ExcelTool!$14:$14,$AL$15,ExcelTool!19:19,$AJ$15)</f>
        <v>0</v>
      </c>
      <c r="AK19" s="62">
        <f>COUNTIFS(ExcelTool!$14:$14,$AL$15,ExcelTool!19:19,$AK$15)</f>
        <v>0</v>
      </c>
      <c r="AL19" s="104" t="str">
        <f>IF(ISERROR(((AJ19/(COUNTIF(ExcelTool!$14:$14,$AL$15)-AK19)*100))),"N/A",((AJ19/(COUNTIF(ExcelTool!$14:$14,$AL$15)-AK19)*100)))</f>
        <v>N/A</v>
      </c>
    </row>
    <row r="20" spans="1:38">
      <c r="A20" s="74">
        <f>ExcelTool!A20</f>
        <v>4</v>
      </c>
      <c r="B20" s="62" t="str">
        <f>ExcelTool!B20</f>
        <v>Time is recorded using the 24 hour clock</v>
      </c>
      <c r="C20" s="62">
        <f>COUNTIFS(ExcelTool!$14:$14,$E$15,ExcelTool!20:20,$C$15)</f>
        <v>0</v>
      </c>
      <c r="D20" s="62">
        <f>COUNTIFS(ExcelTool!$14:$14,$E$15,ExcelTool!20:20,$D$15)</f>
        <v>0</v>
      </c>
      <c r="E20" s="104">
        <f>IF(ISERROR(((C20/(COUNTIF(ExcelTool!$14:$14,$E$15)-D20)*100))),"N/A",((C20/(COUNTIF(ExcelTool!$14:$14,$E$15)-D20)*100)))</f>
        <v>0</v>
      </c>
      <c r="F20" s="62">
        <f>COUNTIFS(ExcelTool!$14:$14,$H$15,ExcelTool!20:20,$F$15)</f>
        <v>0</v>
      </c>
      <c r="G20" s="62">
        <f>COUNTIFS(ExcelTool!$14:$14,$H$15,ExcelTool!20:20,$G$15)</f>
        <v>0</v>
      </c>
      <c r="H20" s="104" t="str">
        <f>IF(ISERROR(((F20/(COUNTIF(ExcelTool!$14:$14,$H$15)-G20)*100))),"N/A",((F20/(COUNTIF(ExcelTool!$14:$14,$H$15)-G20)*100)))</f>
        <v>N/A</v>
      </c>
      <c r="I20" s="62">
        <f>COUNTIFS(ExcelTool!$14:$14,$K$15,ExcelTool!20:20,$I$15)</f>
        <v>0</v>
      </c>
      <c r="J20" s="62">
        <f>COUNTIFS(ExcelTool!$14:$14,$K$15,ExcelTool!20:20,$J$15)</f>
        <v>0</v>
      </c>
      <c r="K20" s="104" t="str">
        <f>IF(ISERROR(((I20/(COUNTIF(ExcelTool!$14:$14,$K$15)-J20)*100))),"N/A",((I20/(COUNTIF(ExcelTool!$14:$14,$K$15)-J20)*100)))</f>
        <v>N/A</v>
      </c>
      <c r="L20" s="62">
        <f>COUNTIFS(ExcelTool!$14:$14,$N$15,ExcelTool!20:20,$L$15)</f>
        <v>0</v>
      </c>
      <c r="M20" s="62">
        <f>COUNTIFS(ExcelTool!$14:$14,$N$15,ExcelTool!20:20,$M$15)</f>
        <v>0</v>
      </c>
      <c r="N20" s="104" t="str">
        <f>IF(ISERROR(((L20/(COUNTIF(ExcelTool!$14:$14,$N$15)-M20)*100))),"N/A",((L20/(COUNTIF(ExcelTool!$14:$14,$N$15)-M20)*100)))</f>
        <v>N/A</v>
      </c>
      <c r="O20" s="62">
        <f>COUNTIFS(ExcelTool!$14:$14,$Q$15,ExcelTool!20:20,$O$15)</f>
        <v>0</v>
      </c>
      <c r="P20" s="62">
        <f>COUNTIFS(ExcelTool!$14:$14,$Q$15,ExcelTool!20:20,$P$15)</f>
        <v>0</v>
      </c>
      <c r="Q20" s="104" t="str">
        <f>IF(ISERROR(((O20/(COUNTIF(ExcelTool!$14:$14,$Q$15)-P20)*100))),"N/A",((O20/(COUNTIF(ExcelTool!$14:$14,$Q$15)-P20)*100)))</f>
        <v>N/A</v>
      </c>
      <c r="R20" s="62">
        <f>COUNTIFS(ExcelTool!$14:$14,$T$15,ExcelTool!20:20,$R$15)</f>
        <v>0</v>
      </c>
      <c r="S20" s="62">
        <f>COUNTIFS(ExcelTool!$14:$14,$T$15,ExcelTool!20:20,$S$15)</f>
        <v>0</v>
      </c>
      <c r="T20" s="104" t="str">
        <f>IF(ISERROR(((R20/(COUNTIF(ExcelTool!$14:$14,$T$15)-S20)*100))),"N/A",((R20/(COUNTIF(ExcelTool!$14:$14,$T$15)-S20)*100)))</f>
        <v>N/A</v>
      </c>
      <c r="U20" s="62">
        <f>COUNTIFS(ExcelTool!$14:$14,$W$15,ExcelTool!20:20,$U$15)</f>
        <v>0</v>
      </c>
      <c r="V20" s="62">
        <f>COUNTIFS(ExcelTool!$14:$14,$W$15,ExcelTool!20:20,$V$15)</f>
        <v>0</v>
      </c>
      <c r="W20" s="104" t="str">
        <f>IF(ISERROR(((U20/(COUNTIF(ExcelTool!$14:$14,$W$15)-V20)*100))),"N/A",((U20/(COUNTIF(ExcelTool!$14:$14,$W$15)-V20)*100)))</f>
        <v>N/A</v>
      </c>
      <c r="X20" s="62">
        <f>COUNTIFS(ExcelTool!$14:$14,$Z$15,ExcelTool!20:20,$X$15)</f>
        <v>0</v>
      </c>
      <c r="Y20" s="62">
        <f>COUNTIFS(ExcelTool!$14:$14,$Z$15,ExcelTool!20:20,$Y$15)</f>
        <v>0</v>
      </c>
      <c r="Z20" s="104" t="str">
        <f>IF(ISERROR(((X20/(COUNTIF(ExcelTool!$14:$14,$Z$15)-Y20)*100))),"N/A",((X20/(COUNTIF(ExcelTool!$14:$14,$Z$15)-Y20)*100)))</f>
        <v>N/A</v>
      </c>
      <c r="AA20" s="62">
        <f>COUNTIFS(ExcelTool!$14:$14,$AC$15,ExcelTool!20:20,$AA$15)</f>
        <v>0</v>
      </c>
      <c r="AB20" s="62">
        <f>COUNTIFS(ExcelTool!$14:$14,$AC$15,ExcelTool!20:20,$AB$15)</f>
        <v>0</v>
      </c>
      <c r="AC20" s="104" t="str">
        <f>IF(ISERROR(((AA20/(COUNTIF(ExcelTool!$14:$14,$AC$15)-AB20)*100))),"N/A",((AA20/(COUNTIF(ExcelTool!$14:$14,$AC$15)-AB20)*100)))</f>
        <v>N/A</v>
      </c>
      <c r="AD20" s="62">
        <f>COUNTIFS(ExcelTool!$14:$14,$AF$15,ExcelTool!20:20,$AD$15)</f>
        <v>0</v>
      </c>
      <c r="AE20" s="62">
        <f>COUNTIFS(ExcelTool!$14:$14,$AF$15,ExcelTool!20:20,$AE$15)</f>
        <v>0</v>
      </c>
      <c r="AF20" s="104" t="str">
        <f>IF(ISERROR(((AD20/(COUNTIF(ExcelTool!$14:$14,$AF$15)-AE20)*100))),"N/A",((AD20/(COUNTIF(ExcelTool!$14:$14,$AF$15)-AE20)*100)))</f>
        <v>N/A</v>
      </c>
      <c r="AG20" s="62">
        <f>COUNTIFS(ExcelTool!$14:$14,$AI$15,ExcelTool!20:20,$AG$15)</f>
        <v>0</v>
      </c>
      <c r="AH20" s="62">
        <f>COUNTIFS(ExcelTool!$14:$14,$AI$15,ExcelTool!20:20,$AH$15)</f>
        <v>0</v>
      </c>
      <c r="AI20" s="104" t="str">
        <f>IF(ISERROR(((AG20/(COUNTIF(ExcelTool!$14:$14,$AI$15)-AH20)*100))),"N/A",((AG20/(COUNTIF(ExcelTool!$14:$14,$AI$15)-AH20)*100)))</f>
        <v>N/A</v>
      </c>
      <c r="AJ20" s="62">
        <f>COUNTIFS(ExcelTool!$14:$14,$AL$15,ExcelTool!20:20,$AJ$15)</f>
        <v>0</v>
      </c>
      <c r="AK20" s="62">
        <f>COUNTIFS(ExcelTool!$14:$14,$AL$15,ExcelTool!20:20,$AK$15)</f>
        <v>0</v>
      </c>
      <c r="AL20" s="104" t="str">
        <f>IF(ISERROR(((AJ20/(COUNTIF(ExcelTool!$14:$14,$AL$15)-AK20)*100))),"N/A",((AJ20/(COUNTIF(ExcelTool!$14:$14,$AL$15)-AK20)*100)))</f>
        <v>N/A</v>
      </c>
    </row>
    <row r="21" spans="1:38">
      <c r="A21" s="74">
        <f>ExcelTool!A21</f>
        <v>5</v>
      </c>
      <c r="B21" s="62" t="str">
        <f>ExcelTool!B21</f>
        <v>Each entry is initialed</v>
      </c>
      <c r="C21" s="62">
        <f>COUNTIFS(ExcelTool!$14:$14,$E$15,ExcelTool!21:21,$C$15)</f>
        <v>0</v>
      </c>
      <c r="D21" s="62">
        <f>COUNTIFS(ExcelTool!$14:$14,$E$15,ExcelTool!21:21,$D$15)</f>
        <v>0</v>
      </c>
      <c r="E21" s="104">
        <f>IF(ISERROR(((C21/(COUNTIF(ExcelTool!$14:$14,$E$15)-D21)*100))),"N/A",((C21/(COUNTIF(ExcelTool!$14:$14,$E$15)-D21)*100)))</f>
        <v>0</v>
      </c>
      <c r="F21" s="62">
        <f>COUNTIFS(ExcelTool!$14:$14,$H$15,ExcelTool!21:21,$F$15)</f>
        <v>0</v>
      </c>
      <c r="G21" s="62">
        <f>COUNTIFS(ExcelTool!$14:$14,$H$15,ExcelTool!21:21,$G$15)</f>
        <v>0</v>
      </c>
      <c r="H21" s="104" t="str">
        <f>IF(ISERROR(((F21/(COUNTIF(ExcelTool!$14:$14,$H$15)-G21)*100))),"N/A",((F21/(COUNTIF(ExcelTool!$14:$14,$H$15)-G21)*100)))</f>
        <v>N/A</v>
      </c>
      <c r="I21" s="62">
        <f>COUNTIFS(ExcelTool!$14:$14,$K$15,ExcelTool!21:21,$I$15)</f>
        <v>0</v>
      </c>
      <c r="J21" s="62">
        <f>COUNTIFS(ExcelTool!$14:$14,$K$15,ExcelTool!21:21,$J$15)</f>
        <v>0</v>
      </c>
      <c r="K21" s="104" t="str">
        <f>IF(ISERROR(((I21/(COUNTIF(ExcelTool!$14:$14,$K$15)-J21)*100))),"N/A",((I21/(COUNTIF(ExcelTool!$14:$14,$K$15)-J21)*100)))</f>
        <v>N/A</v>
      </c>
      <c r="L21" s="62">
        <f>COUNTIFS(ExcelTool!$14:$14,$N$15,ExcelTool!21:21,$L$15)</f>
        <v>0</v>
      </c>
      <c r="M21" s="62">
        <f>COUNTIFS(ExcelTool!$14:$14,$N$15,ExcelTool!21:21,$M$15)</f>
        <v>0</v>
      </c>
      <c r="N21" s="104" t="str">
        <f>IF(ISERROR(((L21/(COUNTIF(ExcelTool!$14:$14,$N$15)-M21)*100))),"N/A",((L21/(COUNTIF(ExcelTool!$14:$14,$N$15)-M21)*100)))</f>
        <v>N/A</v>
      </c>
      <c r="O21" s="62">
        <f>COUNTIFS(ExcelTool!$14:$14,$Q$15,ExcelTool!21:21,$O$15)</f>
        <v>0</v>
      </c>
      <c r="P21" s="62">
        <f>COUNTIFS(ExcelTool!$14:$14,$Q$15,ExcelTool!21:21,$P$15)</f>
        <v>0</v>
      </c>
      <c r="Q21" s="104" t="str">
        <f>IF(ISERROR(((O21/(COUNTIF(ExcelTool!$14:$14,$Q$15)-P21)*100))),"N/A",((O21/(COUNTIF(ExcelTool!$14:$14,$Q$15)-P21)*100)))</f>
        <v>N/A</v>
      </c>
      <c r="R21" s="62">
        <f>COUNTIFS(ExcelTool!$14:$14,$T$15,ExcelTool!21:21,$R$15)</f>
        <v>0</v>
      </c>
      <c r="S21" s="62">
        <f>COUNTIFS(ExcelTool!$14:$14,$T$15,ExcelTool!21:21,$S$15)</f>
        <v>0</v>
      </c>
      <c r="T21" s="104" t="str">
        <f>IF(ISERROR(((R21/(COUNTIF(ExcelTool!$14:$14,$T$15)-S21)*100))),"N/A",((R21/(COUNTIF(ExcelTool!$14:$14,$T$15)-S21)*100)))</f>
        <v>N/A</v>
      </c>
      <c r="U21" s="62">
        <f>COUNTIFS(ExcelTool!$14:$14,$W$15,ExcelTool!21:21,$U$15)</f>
        <v>0</v>
      </c>
      <c r="V21" s="62">
        <f>COUNTIFS(ExcelTool!$14:$14,$W$15,ExcelTool!21:21,$V$15)</f>
        <v>0</v>
      </c>
      <c r="W21" s="104" t="str">
        <f>IF(ISERROR(((U21/(COUNTIF(ExcelTool!$14:$14,$W$15)-V21)*100))),"N/A",((U21/(COUNTIF(ExcelTool!$14:$14,$W$15)-V21)*100)))</f>
        <v>N/A</v>
      </c>
      <c r="X21" s="62">
        <f>COUNTIFS(ExcelTool!$14:$14,$Z$15,ExcelTool!21:21,$X$15)</f>
        <v>0</v>
      </c>
      <c r="Y21" s="62">
        <f>COUNTIFS(ExcelTool!$14:$14,$Z$15,ExcelTool!21:21,$Y$15)</f>
        <v>0</v>
      </c>
      <c r="Z21" s="104" t="str">
        <f>IF(ISERROR(((X21/(COUNTIF(ExcelTool!$14:$14,$Z$15)-Y21)*100))),"N/A",((X21/(COUNTIF(ExcelTool!$14:$14,$Z$15)-Y21)*100)))</f>
        <v>N/A</v>
      </c>
      <c r="AA21" s="62">
        <f>COUNTIFS(ExcelTool!$14:$14,$AC$15,ExcelTool!21:21,$AA$15)</f>
        <v>0</v>
      </c>
      <c r="AB21" s="62">
        <f>COUNTIFS(ExcelTool!$14:$14,$AC$15,ExcelTool!21:21,$AB$15)</f>
        <v>0</v>
      </c>
      <c r="AC21" s="104" t="str">
        <f>IF(ISERROR(((AA21/(COUNTIF(ExcelTool!$14:$14,$AC$15)-AB21)*100))),"N/A",((AA21/(COUNTIF(ExcelTool!$14:$14,$AC$15)-AB21)*100)))</f>
        <v>N/A</v>
      </c>
      <c r="AD21" s="62">
        <f>COUNTIFS(ExcelTool!$14:$14,$AF$15,ExcelTool!21:21,$AD$15)</f>
        <v>0</v>
      </c>
      <c r="AE21" s="62">
        <f>COUNTIFS(ExcelTool!$14:$14,$AF$15,ExcelTool!21:21,$AE$15)</f>
        <v>0</v>
      </c>
      <c r="AF21" s="104" t="str">
        <f>IF(ISERROR(((AD21/(COUNTIF(ExcelTool!$14:$14,$AF$15)-AE21)*100))),"N/A",((AD21/(COUNTIF(ExcelTool!$14:$14,$AF$15)-AE21)*100)))</f>
        <v>N/A</v>
      </c>
      <c r="AG21" s="62">
        <f>COUNTIFS(ExcelTool!$14:$14,$AI$15,ExcelTool!21:21,$AG$15)</f>
        <v>0</v>
      </c>
      <c r="AH21" s="62">
        <f>COUNTIFS(ExcelTool!$14:$14,$AI$15,ExcelTool!21:21,$AH$15)</f>
        <v>0</v>
      </c>
      <c r="AI21" s="104" t="str">
        <f>IF(ISERROR(((AG21/(COUNTIF(ExcelTool!$14:$14,$AI$15)-AH21)*100))),"N/A",((AG21/(COUNTIF(ExcelTool!$14:$14,$AI$15)-AH21)*100)))</f>
        <v>N/A</v>
      </c>
      <c r="AJ21" s="62">
        <f>COUNTIFS(ExcelTool!$14:$14,$AL$15,ExcelTool!21:21,$AJ$15)</f>
        <v>0</v>
      </c>
      <c r="AK21" s="62">
        <f>COUNTIFS(ExcelTool!$14:$14,$AL$15,ExcelTool!21:21,$AK$15)</f>
        <v>0</v>
      </c>
      <c r="AL21" s="104" t="str">
        <f>IF(ISERROR(((AJ21/(COUNTIF(ExcelTool!$14:$14,$AL$15)-AK21)*100))),"N/A",((AJ21/(COUNTIF(ExcelTool!$14:$14,$AL$15)-AK21)*100)))</f>
        <v>N/A</v>
      </c>
    </row>
    <row r="22" spans="1:38">
      <c r="A22" s="28"/>
      <c r="B22" s="63" t="s">
        <v>46</v>
      </c>
      <c r="C22" s="63">
        <f>SUM(C17:C21)</f>
        <v>0</v>
      </c>
      <c r="D22" s="63">
        <f>SUM(D17:D21)</f>
        <v>0</v>
      </c>
      <c r="E22" s="105">
        <f>IF(ISERROR(((C22/(COUNTIF(ExcelTool!$14:$14,Comparison!$E$15)*No_of_Questions_Section_1-D22)*100))),"NA",((C22/(COUNTIF(ExcelTool!$14:$14,Comparison!$E$15)*No_of_Questions_Section_1-D22)*100)))</f>
        <v>0</v>
      </c>
      <c r="F22" s="63">
        <f>SUM(F17:F21)</f>
        <v>0</v>
      </c>
      <c r="G22" s="63">
        <f>SUM(G17:G21)</f>
        <v>0</v>
      </c>
      <c r="H22" s="105" t="str">
        <f>IF(ISERROR(((F22/(COUNTIF(ExcelTool!$14:$14,Comparison!H$15)*No_of_Questions_Section_1-G22)*100))),"NA",((F22/(COUNTIF(ExcelTool!$14:$14,Comparison!$H$15)*No_of_Questions_Section_1-G22)*100)))</f>
        <v>NA</v>
      </c>
      <c r="I22" s="63">
        <f>SUM(I17:I21)</f>
        <v>0</v>
      </c>
      <c r="J22" s="63">
        <f>SUM(J17:J21)</f>
        <v>0</v>
      </c>
      <c r="K22" s="105" t="str">
        <f>IF(ISERROR(((I22/(COUNTIF(ExcelTool!$14:$14,Comparison!$K$15)*No_of_Questions_Section_1-J22)*100))),"NA",((I22/(COUNTIF(ExcelTool!$14:$14,Comparison!$K$15)*No_of_Questions_Section_1-J22)*100)))</f>
        <v>NA</v>
      </c>
      <c r="L22" s="63">
        <f>SUM(L17:L21)</f>
        <v>0</v>
      </c>
      <c r="M22" s="63">
        <f>SUM(M17:M21)</f>
        <v>0</v>
      </c>
      <c r="N22" s="105" t="str">
        <f>IF(ISERROR(((L22/(COUNTIF(ExcelTool!$14:$14,Comparison!$N$15)*No_of_Questions_Section_1-M22)*100))),"NA",((L22/(COUNTIF(ExcelTool!$14:$14,Comparison!$N$15)*No_of_Questions_Section_1-M22)*100)))</f>
        <v>NA</v>
      </c>
      <c r="O22" s="63">
        <f>SUM(O17:O21)</f>
        <v>0</v>
      </c>
      <c r="P22" s="63">
        <f>SUM(P17:P21)</f>
        <v>0</v>
      </c>
      <c r="Q22" s="105" t="str">
        <f>IF(ISERROR(((O22/(COUNTIF(ExcelTool!$14:$14,Comparison!$Q$15)*No_of_Questions_Section_1-P22)*100))),"NA",((O22/(COUNTIF(ExcelTool!$14:$14,Comparison!$Q$15)*No_of_Questions_Section_1-P22)*100)))</f>
        <v>NA</v>
      </c>
      <c r="R22" s="63">
        <f>SUM(R17:R21)</f>
        <v>0</v>
      </c>
      <c r="S22" s="63">
        <f>SUM(S17:S21)</f>
        <v>0</v>
      </c>
      <c r="T22" s="105" t="str">
        <f>IF(ISERROR(((R22/(COUNTIF(ExcelTool!$14:$14,Comparison!$T$15)*No_of_Questions_Section_1-S22)*100))),"NA",((R22/(COUNTIF(ExcelTool!$14:$14,Comparison!$T$15)*No_of_Questions_Section_1-S22)*100)))</f>
        <v>NA</v>
      </c>
      <c r="U22" s="63">
        <f>SUM(U17:U21)</f>
        <v>0</v>
      </c>
      <c r="V22" s="63">
        <f>SUM(V17:V21)</f>
        <v>0</v>
      </c>
      <c r="W22" s="105" t="str">
        <f>IF(ISERROR(((U22/(COUNTIF(ExcelTool!$14:$14,Comparison!$W$15)*No_of_Questions_Section_1-V22)*100))),"NA",((U22/(COUNTIF(ExcelTool!$14:$14,Comparison!$W$15)*No_of_Questions_Section_1-V22)*100)))</f>
        <v>NA</v>
      </c>
      <c r="X22" s="63">
        <f>SUM(X17:X21)</f>
        <v>0</v>
      </c>
      <c r="Y22" s="63">
        <f>SUM(Y17:Y21)</f>
        <v>0</v>
      </c>
      <c r="Z22" s="105" t="str">
        <f>IF(ISERROR(((X22/(COUNTIF(ExcelTool!$14:$14,Comparison!$Z$15)*No_of_Questions_Section_1-Y22)*100))),"NA",((X22/(COUNTIF(ExcelTool!$14:$14,Comparison!$Z$15)*No_of_Questions_Section_1-Y22)*100)))</f>
        <v>NA</v>
      </c>
      <c r="AA22" s="63">
        <f>SUM(AA17:AA21)</f>
        <v>0</v>
      </c>
      <c r="AB22" s="63">
        <f>SUM(AB17:AB21)</f>
        <v>0</v>
      </c>
      <c r="AC22" s="105" t="str">
        <f>IF(ISERROR(((AA22/(COUNTIF(ExcelTool!$14:$14,Comparison!$AC$15)*No_of_Questions_Section_1-AB22)*100))),"NA",((AA22/(COUNTIF(ExcelTool!$14:$14,Comparison!$AC$15)*No_of_Questions_Section_1-AB22)*100)))</f>
        <v>NA</v>
      </c>
      <c r="AD22" s="63">
        <f>SUM(AD17:AD21)</f>
        <v>0</v>
      </c>
      <c r="AE22" s="63">
        <f>SUM(AE17:AE21)</f>
        <v>0</v>
      </c>
      <c r="AF22" s="105" t="str">
        <f>IF(ISERROR(((AD22/(COUNTIF(ExcelTool!$14:$14,Comparison!$AF$15)*No_of_Questions_Section_1-AE22)*100))),"NA",((AD22/(COUNTIF(ExcelTool!$14:$14,Comparison!$AF$15)*No_of_Questions_Section_1-AE22)*100)))</f>
        <v>NA</v>
      </c>
      <c r="AG22" s="63">
        <f>SUM(AG17:AG21)</f>
        <v>0</v>
      </c>
      <c r="AH22" s="63">
        <f>SUM(AH17:AH21)</f>
        <v>0</v>
      </c>
      <c r="AI22" s="105" t="str">
        <f>IF(ISERROR(((AG22/(COUNTIF(ExcelTool!$14:$14,Comparison!$AI$15)*No_of_Questions_Section_1-AH22)*100))),"NA",((AG22/(COUNTIF(ExcelTool!$14:$14,Comparison!$AI$15)*No_of_Questions_Section_1-AH22)*100)))</f>
        <v>NA</v>
      </c>
      <c r="AJ22" s="63">
        <f>SUM(AJ17:AJ21)</f>
        <v>0</v>
      </c>
      <c r="AK22" s="63">
        <f>SUM(AK17:AK21)</f>
        <v>0</v>
      </c>
      <c r="AL22" s="105" t="str">
        <f>IF(ISERROR(((AJ22/(COUNTIF(ExcelTool!$14:$14,Comparison!$AL$15)*No_of_Questions_Section_1-AK22)*100))),"NA",((AJ22/(COUNTIF(ExcelTool!$14:$14,Comparison!$AL$15)*No_of_Questions_Section_1-AK22)*100)))</f>
        <v>NA</v>
      </c>
    </row>
    <row r="23" spans="1:38">
      <c r="A23" s="28"/>
      <c r="B23" s="63" t="str">
        <f>ExcelTool!B23</f>
        <v>Section 2: PARAMETERS</v>
      </c>
      <c r="C23" s="63"/>
      <c r="D23" s="63"/>
      <c r="E23" s="105"/>
      <c r="F23" s="92"/>
      <c r="G23" s="92"/>
      <c r="H23" s="105"/>
      <c r="I23" s="92"/>
      <c r="J23" s="92"/>
      <c r="K23" s="105"/>
      <c r="L23" s="92"/>
      <c r="M23" s="92"/>
      <c r="N23" s="105"/>
      <c r="O23" s="63"/>
      <c r="P23" s="63"/>
      <c r="Q23" s="105"/>
      <c r="R23" s="92"/>
      <c r="S23" s="92"/>
      <c r="T23" s="105"/>
      <c r="U23" s="92"/>
      <c r="V23" s="92"/>
      <c r="W23" s="105"/>
      <c r="X23" s="92"/>
      <c r="Y23" s="92"/>
      <c r="Z23" s="105"/>
      <c r="AA23" s="63"/>
      <c r="AB23" s="63"/>
      <c r="AC23" s="105"/>
      <c r="AD23" s="92"/>
      <c r="AE23" s="92"/>
      <c r="AF23" s="105"/>
      <c r="AG23" s="92"/>
      <c r="AH23" s="92"/>
      <c r="AI23" s="105"/>
      <c r="AJ23" s="92"/>
      <c r="AK23" s="92"/>
      <c r="AL23" s="105"/>
    </row>
    <row r="24" spans="1:38">
      <c r="A24" s="28">
        <f>ExcelTool!A24</f>
        <v>1</v>
      </c>
      <c r="B24" s="62" t="str">
        <f>ExcelTool!B24</f>
        <v>Respiratory rate is recorded numerically</v>
      </c>
      <c r="C24" s="62">
        <f>COUNTIFS(ExcelTool!$14:$14,$E$15,ExcelTool!24:24,$C$15)</f>
        <v>0</v>
      </c>
      <c r="D24" s="62">
        <f>COUNTIFS(ExcelTool!$14:$14,$E$15,ExcelTool!24:24,$D$15)</f>
        <v>0</v>
      </c>
      <c r="E24" s="104">
        <f>IF(ISERROR(((C24/(COUNTIF(ExcelTool!$14:$14,$E$15)-D24)*100))),"N/A",((C24/(COUNTIF(ExcelTool!$14:$14,$E$15)-D24)*100)))</f>
        <v>0</v>
      </c>
      <c r="F24" s="62">
        <f>COUNTIFS(ExcelTool!$14:$14,$H$15,ExcelTool!24:24,$F$15)</f>
        <v>0</v>
      </c>
      <c r="G24" s="62">
        <f>COUNTIFS(ExcelTool!$14:$14,$H$15,ExcelTool!24:24,$G$15)</f>
        <v>0</v>
      </c>
      <c r="H24" s="104" t="str">
        <f>IF(ISERROR(((F24/(COUNTIF(ExcelTool!$14:$14,$H$15)-G24)*100))),"N/A",((F24/(COUNTIF(ExcelTool!$14:$14,$H$15)-G24)*100)))</f>
        <v>N/A</v>
      </c>
      <c r="I24" s="62">
        <f>COUNTIFS(ExcelTool!$14:$14,$K$15,ExcelTool!24:24,$I$15)</f>
        <v>0</v>
      </c>
      <c r="J24" s="62">
        <f>COUNTIFS(ExcelTool!$14:$14,$K$15,ExcelTool!24:24,$J$15)</f>
        <v>0</v>
      </c>
      <c r="K24" s="104" t="str">
        <f>IF(ISERROR(((I24/(COUNTIF(ExcelTool!$14:$14,$K$15)-J24)*100))),"N/A",((I24/(COUNTIF(ExcelTool!$14:$14,$K$15)-J24)*100)))</f>
        <v>N/A</v>
      </c>
      <c r="L24" s="62">
        <f>COUNTIFS(ExcelTool!$14:$14,$N$15,ExcelTool!24:24,$L$15)</f>
        <v>0</v>
      </c>
      <c r="M24" s="62">
        <f>COUNTIFS(ExcelTool!$14:$14,$N$15,ExcelTool!24:24,$M$15)</f>
        <v>0</v>
      </c>
      <c r="N24" s="104" t="str">
        <f>IF(ISERROR(((L24/(COUNTIF(ExcelTool!$14:$14,$N$15)-M24)*100))),"N/A",((L24/(COUNTIF(ExcelTool!$14:$14,$N$15)-M24)*100)))</f>
        <v>N/A</v>
      </c>
      <c r="O24" s="62">
        <f>COUNTIFS(ExcelTool!$14:$14,$Q$15,ExcelTool!24:24,$O$15)</f>
        <v>0</v>
      </c>
      <c r="P24" s="62">
        <f>COUNTIFS(ExcelTool!$14:$14,$Q$15,ExcelTool!24:24,$P$15)</f>
        <v>0</v>
      </c>
      <c r="Q24" s="104" t="str">
        <f>IF(ISERROR(((O24/(COUNTIF(ExcelTool!$14:$14,$Q$15)-P24)*100))),"N/A",((O24/(COUNTIF(ExcelTool!$14:$14,$Q$15)-P24)*100)))</f>
        <v>N/A</v>
      </c>
      <c r="R24" s="62">
        <f>COUNTIFS(ExcelTool!$14:$14,$T$15,ExcelTool!24:24,$R$15)</f>
        <v>0</v>
      </c>
      <c r="S24" s="62">
        <f>COUNTIFS(ExcelTool!$14:$14,$T$15,ExcelTool!24:24,$S$15)</f>
        <v>0</v>
      </c>
      <c r="T24" s="104" t="str">
        <f>IF(ISERROR(((R24/(COUNTIF(ExcelTool!$14:$14,$T$15)-S24)*100))),"N/A",((R24/(COUNTIF(ExcelTool!$14:$14,$T$15)-S24)*100)))</f>
        <v>N/A</v>
      </c>
      <c r="U24" s="62">
        <f>COUNTIFS(ExcelTool!$14:$14,$W$15,ExcelTool!24:24,$U$15)</f>
        <v>0</v>
      </c>
      <c r="V24" s="62">
        <f>COUNTIFS(ExcelTool!$14:$14,$W$15,ExcelTool!24:24,$V$15)</f>
        <v>0</v>
      </c>
      <c r="W24" s="104" t="str">
        <f>IF(ISERROR(((U24/(COUNTIF(ExcelTool!$14:$14,$W$15)-V24)*100))),"N/A",((U24/(COUNTIF(ExcelTool!$14:$14,$W$15)-V24)*100)))</f>
        <v>N/A</v>
      </c>
      <c r="X24" s="62">
        <f>COUNTIFS(ExcelTool!$14:$14,$Z$15,ExcelTool!24:24,$X$15)</f>
        <v>0</v>
      </c>
      <c r="Y24" s="62">
        <f>COUNTIFS(ExcelTool!$14:$14,$Z$15,ExcelTool!24:24,$Y$15)</f>
        <v>0</v>
      </c>
      <c r="Z24" s="104" t="str">
        <f>IF(ISERROR(((X24/(COUNTIF(ExcelTool!$14:$14,$Z$15)-Y24)*100))),"N/A",((X24/(COUNTIF(ExcelTool!$14:$14,$Z$15)-Y24)*100)))</f>
        <v>N/A</v>
      </c>
      <c r="AA24" s="62">
        <f>COUNTIFS(ExcelTool!$14:$14,$AC$15,ExcelTool!24:24,$AA$15)</f>
        <v>0</v>
      </c>
      <c r="AB24" s="62">
        <f>COUNTIFS(ExcelTool!$14:$14,$AC$15,ExcelTool!24:24,$AB$15)</f>
        <v>0</v>
      </c>
      <c r="AC24" s="104" t="str">
        <f>IF(ISERROR(((AA24/(COUNTIF(ExcelTool!$14:$14,$AC$15)-AB24)*100))),"N/A",((AA24/(COUNTIF(ExcelTool!$14:$14,$AC$15)-AB24)*100)))</f>
        <v>N/A</v>
      </c>
      <c r="AD24" s="62">
        <f>COUNTIFS(ExcelTool!$14:$14,$AF$15,ExcelTool!24:24,$AD$15)</f>
        <v>0</v>
      </c>
      <c r="AE24" s="62">
        <f>COUNTIFS(ExcelTool!$14:$14,$AF$15,ExcelTool!24:24,$AE$15)</f>
        <v>0</v>
      </c>
      <c r="AF24" s="104" t="str">
        <f>IF(ISERROR(((AD24/(COUNTIF(ExcelTool!$14:$14,$AF$15)-AE24)*100))),"N/A",((AD24/(COUNTIF(ExcelTool!$14:$14,$AF$15)-AE24)*100)))</f>
        <v>N/A</v>
      </c>
      <c r="AG24" s="62">
        <f>COUNTIFS(ExcelTool!$14:$14,$AI$15,ExcelTool!24:24,$AG$15)</f>
        <v>0</v>
      </c>
      <c r="AH24" s="62">
        <f>COUNTIFS(ExcelTool!$14:$14,$AI$15,ExcelTool!24:24,$AH$15)</f>
        <v>0</v>
      </c>
      <c r="AI24" s="104" t="str">
        <f>IF(ISERROR(((AG24/(COUNTIF(ExcelTool!$14:$14,$AI$15)-AH24)*100))),"N/A",((AG24/(COUNTIF(ExcelTool!$14:$14,$AI$15)-AH24)*100)))</f>
        <v>N/A</v>
      </c>
      <c r="AJ24" s="62">
        <f>COUNTIFS(ExcelTool!$14:$14,$AL$15,ExcelTool!24:24,$AJ$15)</f>
        <v>0</v>
      </c>
      <c r="AK24" s="62">
        <f>COUNTIFS(ExcelTool!$14:$14,$AL$15,ExcelTool!24:24,$AK$15)</f>
        <v>0</v>
      </c>
      <c r="AL24" s="104" t="str">
        <f>IF(ISERROR(((AJ24/(COUNTIF(ExcelTool!$14:$14,$AL$15)-AK24)*100))),"N/A",((AJ24/(COUNTIF(ExcelTool!$14:$14,$AL$15)-AK24)*100)))</f>
        <v>N/A</v>
      </c>
    </row>
    <row r="25" spans="1:38" ht="25.5">
      <c r="A25" s="28">
        <f>ExcelTool!A25</f>
        <v>2</v>
      </c>
      <c r="B25" s="62" t="str">
        <f>ExcelTool!B25</f>
        <v>Respiratory rate is recorded in the appropriate box*</v>
      </c>
      <c r="C25" s="62">
        <f>COUNTIFS(ExcelTool!$14:$14,$E$15,ExcelTool!25:25,$C$15)</f>
        <v>0</v>
      </c>
      <c r="D25" s="62">
        <f>COUNTIFS(ExcelTool!$14:$14,$E$15,ExcelTool!25:25,$D$15)</f>
        <v>0</v>
      </c>
      <c r="E25" s="104">
        <f>IF(ISERROR(((C25/(COUNTIF(ExcelTool!$14:$14,$E$15)-D25)*100))),"N/A",((C25/(COUNTIF(ExcelTool!$14:$14,$E$15)-D25)*100)))</f>
        <v>0</v>
      </c>
      <c r="F25" s="62">
        <f>COUNTIFS(ExcelTool!$14:$14,$H$15,ExcelTool!25:25,$F$15)</f>
        <v>0</v>
      </c>
      <c r="G25" s="62">
        <f>COUNTIFS(ExcelTool!$14:$14,$H$15,ExcelTool!25:25,$G$15)</f>
        <v>0</v>
      </c>
      <c r="H25" s="104" t="str">
        <f>IF(ISERROR(((F25/(COUNTIF(ExcelTool!$14:$14,$H$15)-G25)*100))),"N/A",((F25/(COUNTIF(ExcelTool!$14:$14,$H$15)-G25)*100)))</f>
        <v>N/A</v>
      </c>
      <c r="I25" s="62">
        <f>COUNTIFS(ExcelTool!$14:$14,$K$15,ExcelTool!25:25,$I$15)</f>
        <v>0</v>
      </c>
      <c r="J25" s="62">
        <f>COUNTIFS(ExcelTool!$14:$14,$K$15,ExcelTool!25:25,$J$15)</f>
        <v>0</v>
      </c>
      <c r="K25" s="104" t="str">
        <f>IF(ISERROR(((I25/(COUNTIF(ExcelTool!$14:$14,$K$15)-J25)*100))),"N/A",((I25/(COUNTIF(ExcelTool!$14:$14,$K$15)-J25)*100)))</f>
        <v>N/A</v>
      </c>
      <c r="L25" s="62">
        <f>COUNTIFS(ExcelTool!$14:$14,$N$15,ExcelTool!25:25,$L$15)</f>
        <v>0</v>
      </c>
      <c r="M25" s="62">
        <f>COUNTIFS(ExcelTool!$14:$14,$N$15,ExcelTool!25:25,$M$15)</f>
        <v>0</v>
      </c>
      <c r="N25" s="104" t="str">
        <f>IF(ISERROR(((L25/(COUNTIF(ExcelTool!$14:$14,$N$15)-M25)*100))),"N/A",((L25/(COUNTIF(ExcelTool!$14:$14,$N$15)-M25)*100)))</f>
        <v>N/A</v>
      </c>
      <c r="O25" s="62">
        <f>COUNTIFS(ExcelTool!$14:$14,$Q$15,ExcelTool!25:25,$O$15)</f>
        <v>0</v>
      </c>
      <c r="P25" s="62">
        <f>COUNTIFS(ExcelTool!$14:$14,$Q$15,ExcelTool!25:25,$P$15)</f>
        <v>0</v>
      </c>
      <c r="Q25" s="104" t="str">
        <f>IF(ISERROR(((O25/(COUNTIF(ExcelTool!$14:$14,$Q$15)-P25)*100))),"N/A",((O25/(COUNTIF(ExcelTool!$14:$14,$Q$15)-P25)*100)))</f>
        <v>N/A</v>
      </c>
      <c r="R25" s="62">
        <f>COUNTIFS(ExcelTool!$14:$14,$T$15,ExcelTool!25:25,$R$15)</f>
        <v>0</v>
      </c>
      <c r="S25" s="62">
        <f>COUNTIFS(ExcelTool!$14:$14,$T$15,ExcelTool!25:25,$S$15)</f>
        <v>0</v>
      </c>
      <c r="T25" s="104" t="str">
        <f>IF(ISERROR(((R25/(COUNTIF(ExcelTool!$14:$14,$T$15)-S25)*100))),"N/A",((R25/(COUNTIF(ExcelTool!$14:$14,$T$15)-S25)*100)))</f>
        <v>N/A</v>
      </c>
      <c r="U25" s="62">
        <f>COUNTIFS(ExcelTool!$14:$14,$W$15,ExcelTool!25:25,$U$15)</f>
        <v>0</v>
      </c>
      <c r="V25" s="62">
        <f>COUNTIFS(ExcelTool!$14:$14,$W$15,ExcelTool!25:25,$V$15)</f>
        <v>0</v>
      </c>
      <c r="W25" s="104" t="str">
        <f>IF(ISERROR(((U25/(COUNTIF(ExcelTool!$14:$14,$W$15)-V25)*100))),"N/A",((U25/(COUNTIF(ExcelTool!$14:$14,$W$15)-V25)*100)))</f>
        <v>N/A</v>
      </c>
      <c r="X25" s="62">
        <f>COUNTIFS(ExcelTool!$14:$14,$Z$15,ExcelTool!25:25,$X$15)</f>
        <v>0</v>
      </c>
      <c r="Y25" s="62">
        <f>COUNTIFS(ExcelTool!$14:$14,$Z$15,ExcelTool!25:25,$Y$15)</f>
        <v>0</v>
      </c>
      <c r="Z25" s="104" t="str">
        <f>IF(ISERROR(((X25/(COUNTIF(ExcelTool!$14:$14,$Z$15)-Y25)*100))),"N/A",((X25/(COUNTIF(ExcelTool!$14:$14,$Z$15)-Y25)*100)))</f>
        <v>N/A</v>
      </c>
      <c r="AA25" s="62">
        <f>COUNTIFS(ExcelTool!$14:$14,$AC$15,ExcelTool!25:25,$AA$15)</f>
        <v>0</v>
      </c>
      <c r="AB25" s="62">
        <f>COUNTIFS(ExcelTool!$14:$14,$AC$15,ExcelTool!25:25,$AB$15)</f>
        <v>0</v>
      </c>
      <c r="AC25" s="104" t="str">
        <f>IF(ISERROR(((AA25/(COUNTIF(ExcelTool!$14:$14,$AC$15)-AB25)*100))),"N/A",((AA25/(COUNTIF(ExcelTool!$14:$14,$AC$15)-AB25)*100)))</f>
        <v>N/A</v>
      </c>
      <c r="AD25" s="62">
        <f>COUNTIFS(ExcelTool!$14:$14,$AF$15,ExcelTool!25:25,$AD$15)</f>
        <v>0</v>
      </c>
      <c r="AE25" s="62">
        <f>COUNTIFS(ExcelTool!$14:$14,$AF$15,ExcelTool!25:25,$AE$15)</f>
        <v>0</v>
      </c>
      <c r="AF25" s="104" t="str">
        <f>IF(ISERROR(((AD25/(COUNTIF(ExcelTool!$14:$14,$AF$15)-AE25)*100))),"N/A",((AD25/(COUNTIF(ExcelTool!$14:$14,$AF$15)-AE25)*100)))</f>
        <v>N/A</v>
      </c>
      <c r="AG25" s="62">
        <f>COUNTIFS(ExcelTool!$14:$14,$AI$15,ExcelTool!25:25,$AG$15)</f>
        <v>0</v>
      </c>
      <c r="AH25" s="62">
        <f>COUNTIFS(ExcelTool!$14:$14,$AI$15,ExcelTool!25:25,$AH$15)</f>
        <v>0</v>
      </c>
      <c r="AI25" s="104" t="str">
        <f>IF(ISERROR(((AG25/(COUNTIF(ExcelTool!$14:$14,$AI$15)-AH25)*100))),"N/A",((AG25/(COUNTIF(ExcelTool!$14:$14,$AI$15)-AH25)*100)))</f>
        <v>N/A</v>
      </c>
      <c r="AJ25" s="62">
        <f>COUNTIFS(ExcelTool!$14:$14,$AL$15,ExcelTool!25:25,$AJ$15)</f>
        <v>0</v>
      </c>
      <c r="AK25" s="62">
        <f>COUNTIFS(ExcelTool!$14:$14,$AL$15,ExcelTool!25:25,$AK$15)</f>
        <v>0</v>
      </c>
      <c r="AL25" s="104" t="str">
        <f>IF(ISERROR(((AJ25/(COUNTIF(ExcelTool!$14:$14,$AL$15)-AK25)*100))),"N/A",((AJ25/(COUNTIF(ExcelTool!$14:$14,$AL$15)-AK25)*100)))</f>
        <v>N/A</v>
      </c>
    </row>
    <row r="26" spans="1:38">
      <c r="A26" s="74">
        <f>ExcelTool!A26</f>
        <v>3</v>
      </c>
      <c r="B26" s="62" t="str">
        <f>ExcelTool!B26</f>
        <v xml:space="preserve">SpO2 (if applicable) is recorded numerically </v>
      </c>
      <c r="C26" s="62">
        <f>COUNTIFS(ExcelTool!$14:$14,$E$15,ExcelTool!26:26,$C$15)</f>
        <v>0</v>
      </c>
      <c r="D26" s="62">
        <f>COUNTIFS(ExcelTool!$14:$14,$E$15,ExcelTool!26:26,$D$15)</f>
        <v>0</v>
      </c>
      <c r="E26" s="104">
        <f>IF(ISERROR(((C26/(COUNTIF(ExcelTool!$14:$14,$E$15)-D26)*100))),"N/A",((C26/(COUNTIF(ExcelTool!$14:$14,$E$15)-D26)*100)))</f>
        <v>0</v>
      </c>
      <c r="F26" s="62">
        <f>COUNTIFS(ExcelTool!$14:$14,$H$15,ExcelTool!26:26,$F$15)</f>
        <v>0</v>
      </c>
      <c r="G26" s="62">
        <f>COUNTIFS(ExcelTool!$14:$14,$H$15,ExcelTool!26:26,$G$15)</f>
        <v>0</v>
      </c>
      <c r="H26" s="104" t="str">
        <f>IF(ISERROR(((F26/(COUNTIF(ExcelTool!$14:$14,$H$15)-G26)*100))),"N/A",((F26/(COUNTIF(ExcelTool!$14:$14,$H$15)-G26)*100)))</f>
        <v>N/A</v>
      </c>
      <c r="I26" s="62">
        <f>COUNTIFS(ExcelTool!$14:$14,$K$15,ExcelTool!26:26,$I$15)</f>
        <v>0</v>
      </c>
      <c r="J26" s="62">
        <f>COUNTIFS(ExcelTool!$14:$14,$K$15,ExcelTool!26:26,$J$15)</f>
        <v>0</v>
      </c>
      <c r="K26" s="104" t="str">
        <f>IF(ISERROR(((I26/(COUNTIF(ExcelTool!$14:$14,$K$15)-J26)*100))),"N/A",((I26/(COUNTIF(ExcelTool!$14:$14,$K$15)-J26)*100)))</f>
        <v>N/A</v>
      </c>
      <c r="L26" s="62">
        <f>COUNTIFS(ExcelTool!$14:$14,$N$15,ExcelTool!26:26,$L$15)</f>
        <v>0</v>
      </c>
      <c r="M26" s="62">
        <f>COUNTIFS(ExcelTool!$14:$14,$N$15,ExcelTool!26:26,$M$15)</f>
        <v>0</v>
      </c>
      <c r="N26" s="104" t="str">
        <f>IF(ISERROR(((L26/(COUNTIF(ExcelTool!$14:$14,$N$15)-M26)*100))),"N/A",((L26/(COUNTIF(ExcelTool!$14:$14,$N$15)-M26)*100)))</f>
        <v>N/A</v>
      </c>
      <c r="O26" s="62">
        <f>COUNTIFS(ExcelTool!$14:$14,$Q$15,ExcelTool!26:26,$O$15)</f>
        <v>0</v>
      </c>
      <c r="P26" s="62">
        <f>COUNTIFS(ExcelTool!$14:$14,$Q$15,ExcelTool!26:26,$P$15)</f>
        <v>0</v>
      </c>
      <c r="Q26" s="104" t="str">
        <f>IF(ISERROR(((O26/(COUNTIF(ExcelTool!$14:$14,$Q$15)-P26)*100))),"N/A",((O26/(COUNTIF(ExcelTool!$14:$14,$Q$15)-P26)*100)))</f>
        <v>N/A</v>
      </c>
      <c r="R26" s="62">
        <f>COUNTIFS(ExcelTool!$14:$14,$T$15,ExcelTool!26:26,$R$15)</f>
        <v>0</v>
      </c>
      <c r="S26" s="62">
        <f>COUNTIFS(ExcelTool!$14:$14,$T$15,ExcelTool!26:26,$S$15)</f>
        <v>0</v>
      </c>
      <c r="T26" s="104" t="str">
        <f>IF(ISERROR(((R26/(COUNTIF(ExcelTool!$14:$14,$T$15)-S26)*100))),"N/A",((R26/(COUNTIF(ExcelTool!$14:$14,$T$15)-S26)*100)))</f>
        <v>N/A</v>
      </c>
      <c r="U26" s="62">
        <f>COUNTIFS(ExcelTool!$14:$14,$W$15,ExcelTool!26:26,$U$15)</f>
        <v>0</v>
      </c>
      <c r="V26" s="62">
        <f>COUNTIFS(ExcelTool!$14:$14,$W$15,ExcelTool!26:26,$V$15)</f>
        <v>0</v>
      </c>
      <c r="W26" s="104" t="str">
        <f>IF(ISERROR(((U26/(COUNTIF(ExcelTool!$14:$14,$W$15)-V26)*100))),"N/A",((U26/(COUNTIF(ExcelTool!$14:$14,$W$15)-V26)*100)))</f>
        <v>N/A</v>
      </c>
      <c r="X26" s="62">
        <f>COUNTIFS(ExcelTool!$14:$14,$Z$15,ExcelTool!26:26,$X$15)</f>
        <v>0</v>
      </c>
      <c r="Y26" s="62">
        <f>COUNTIFS(ExcelTool!$14:$14,$Z$15,ExcelTool!26:26,$Y$15)</f>
        <v>0</v>
      </c>
      <c r="Z26" s="104" t="str">
        <f>IF(ISERROR(((X26/(COUNTIF(ExcelTool!$14:$14,$Z$15)-Y26)*100))),"N/A",((X26/(COUNTIF(ExcelTool!$14:$14,$Z$15)-Y26)*100)))</f>
        <v>N/A</v>
      </c>
      <c r="AA26" s="62">
        <f>COUNTIFS(ExcelTool!$14:$14,$AC$15,ExcelTool!26:26,$AA$15)</f>
        <v>0</v>
      </c>
      <c r="AB26" s="62">
        <f>COUNTIFS(ExcelTool!$14:$14,$AC$15,ExcelTool!26:26,$AB$15)</f>
        <v>0</v>
      </c>
      <c r="AC26" s="104" t="str">
        <f>IF(ISERROR(((AA26/(COUNTIF(ExcelTool!$14:$14,$AC$15)-AB26)*100))),"N/A",((AA26/(COUNTIF(ExcelTool!$14:$14,$AC$15)-AB26)*100)))</f>
        <v>N/A</v>
      </c>
      <c r="AD26" s="62">
        <f>COUNTIFS(ExcelTool!$14:$14,$AF$15,ExcelTool!26:26,$AD$15)</f>
        <v>0</v>
      </c>
      <c r="AE26" s="62">
        <f>COUNTIFS(ExcelTool!$14:$14,$AF$15,ExcelTool!26:26,$AE$15)</f>
        <v>0</v>
      </c>
      <c r="AF26" s="104" t="str">
        <f>IF(ISERROR(((AD26/(COUNTIF(ExcelTool!$14:$14,$AF$15)-AE26)*100))),"N/A",((AD26/(COUNTIF(ExcelTool!$14:$14,$AF$15)-AE26)*100)))</f>
        <v>N/A</v>
      </c>
      <c r="AG26" s="62">
        <f>COUNTIFS(ExcelTool!$14:$14,$AI$15,ExcelTool!26:26,$AG$15)</f>
        <v>0</v>
      </c>
      <c r="AH26" s="62">
        <f>COUNTIFS(ExcelTool!$14:$14,$AI$15,ExcelTool!26:26,$AH$15)</f>
        <v>0</v>
      </c>
      <c r="AI26" s="104" t="str">
        <f>IF(ISERROR(((AG26/(COUNTIF(ExcelTool!$14:$14,$AI$15)-AH26)*100))),"N/A",((AG26/(COUNTIF(ExcelTool!$14:$14,$AI$15)-AH26)*100)))</f>
        <v>N/A</v>
      </c>
      <c r="AJ26" s="62">
        <f>COUNTIFS(ExcelTool!$14:$14,$AL$15,ExcelTool!26:26,$AJ$15)</f>
        <v>0</v>
      </c>
      <c r="AK26" s="62">
        <f>COUNTIFS(ExcelTool!$14:$14,$AL$15,ExcelTool!26:26,$AK$15)</f>
        <v>0</v>
      </c>
      <c r="AL26" s="104" t="str">
        <f>IF(ISERROR(((AJ26/(COUNTIF(ExcelTool!$14:$14,$AL$15)-AK26)*100))),"N/A",((AJ26/(COUNTIF(ExcelTool!$14:$14,$AL$15)-AK26)*100)))</f>
        <v>N/A</v>
      </c>
    </row>
    <row r="27" spans="1:38" ht="25.5">
      <c r="A27" s="74">
        <f>ExcelTool!A27</f>
        <v>4</v>
      </c>
      <c r="B27" s="62" t="str">
        <f>ExcelTool!B27</f>
        <v>SpO2 (if applicable) is recorded in the appropriate box*</v>
      </c>
      <c r="C27" s="62">
        <f>COUNTIFS(ExcelTool!$14:$14,$E$15,ExcelTool!27:27,$C$15)</f>
        <v>0</v>
      </c>
      <c r="D27" s="62">
        <f>COUNTIFS(ExcelTool!$14:$14,$E$15,ExcelTool!27:27,$D$15)</f>
        <v>0</v>
      </c>
      <c r="E27" s="104">
        <f>IF(ISERROR(((C27/(COUNTIF(ExcelTool!$14:$14,$E$15)-D27)*100))),"N/A",((C27/(COUNTIF(ExcelTool!$14:$14,$E$15)-D27)*100)))</f>
        <v>0</v>
      </c>
      <c r="F27" s="62">
        <f>COUNTIFS(ExcelTool!$14:$14,$H$15,ExcelTool!27:27,$F$15)</f>
        <v>0</v>
      </c>
      <c r="G27" s="62">
        <f>COUNTIFS(ExcelTool!$14:$14,$H$15,ExcelTool!27:27,$G$15)</f>
        <v>0</v>
      </c>
      <c r="H27" s="104" t="str">
        <f>IF(ISERROR(((F27/(COUNTIF(ExcelTool!$14:$14,$H$15)-G27)*100))),"N/A",((F27/(COUNTIF(ExcelTool!$14:$14,$H$15)-G27)*100)))</f>
        <v>N/A</v>
      </c>
      <c r="I27" s="62">
        <f>COUNTIFS(ExcelTool!$14:$14,$K$15,ExcelTool!27:27,$I$15)</f>
        <v>0</v>
      </c>
      <c r="J27" s="62">
        <f>COUNTIFS(ExcelTool!$14:$14,$K$15,ExcelTool!27:27,$J$15)</f>
        <v>0</v>
      </c>
      <c r="K27" s="104" t="str">
        <f>IF(ISERROR(((I27/(COUNTIF(ExcelTool!$14:$14,$K$15)-J27)*100))),"N/A",((I27/(COUNTIF(ExcelTool!$14:$14,$K$15)-J27)*100)))</f>
        <v>N/A</v>
      </c>
      <c r="L27" s="62">
        <f>COUNTIFS(ExcelTool!$14:$14,$N$15,ExcelTool!27:27,$L$15)</f>
        <v>0</v>
      </c>
      <c r="M27" s="62">
        <f>COUNTIFS(ExcelTool!$14:$14,$N$15,ExcelTool!27:27,$M$15)</f>
        <v>0</v>
      </c>
      <c r="N27" s="104" t="str">
        <f>IF(ISERROR(((L27/(COUNTIF(ExcelTool!$14:$14,$N$15)-M27)*100))),"N/A",((L27/(COUNTIF(ExcelTool!$14:$14,$N$15)-M27)*100)))</f>
        <v>N/A</v>
      </c>
      <c r="O27" s="62">
        <f>COUNTIFS(ExcelTool!$14:$14,$Q$15,ExcelTool!27:27,$O$15)</f>
        <v>0</v>
      </c>
      <c r="P27" s="62">
        <f>COUNTIFS(ExcelTool!$14:$14,$Q$15,ExcelTool!27:27,$P$15)</f>
        <v>0</v>
      </c>
      <c r="Q27" s="104" t="str">
        <f>IF(ISERROR(((O27/(COUNTIF(ExcelTool!$14:$14,$Q$15)-P27)*100))),"N/A",((O27/(COUNTIF(ExcelTool!$14:$14,$Q$15)-P27)*100)))</f>
        <v>N/A</v>
      </c>
      <c r="R27" s="62">
        <f>COUNTIFS(ExcelTool!$14:$14,$T$15,ExcelTool!27:27,$R$15)</f>
        <v>0</v>
      </c>
      <c r="S27" s="62">
        <f>COUNTIFS(ExcelTool!$14:$14,$T$15,ExcelTool!27:27,$S$15)</f>
        <v>0</v>
      </c>
      <c r="T27" s="104" t="str">
        <f>IF(ISERROR(((R27/(COUNTIF(ExcelTool!$14:$14,$T$15)-S27)*100))),"N/A",((R27/(COUNTIF(ExcelTool!$14:$14,$T$15)-S27)*100)))</f>
        <v>N/A</v>
      </c>
      <c r="U27" s="62">
        <f>COUNTIFS(ExcelTool!$14:$14,$W$15,ExcelTool!27:27,$U$15)</f>
        <v>0</v>
      </c>
      <c r="V27" s="62">
        <f>COUNTIFS(ExcelTool!$14:$14,$W$15,ExcelTool!27:27,$V$15)</f>
        <v>0</v>
      </c>
      <c r="W27" s="104" t="str">
        <f>IF(ISERROR(((U27/(COUNTIF(ExcelTool!$14:$14,$W$15)-V27)*100))),"N/A",((U27/(COUNTIF(ExcelTool!$14:$14,$W$15)-V27)*100)))</f>
        <v>N/A</v>
      </c>
      <c r="X27" s="62">
        <f>COUNTIFS(ExcelTool!$14:$14,$Z$15,ExcelTool!27:27,$X$15)</f>
        <v>0</v>
      </c>
      <c r="Y27" s="62">
        <f>COUNTIFS(ExcelTool!$14:$14,$Z$15,ExcelTool!27:27,$Y$15)</f>
        <v>0</v>
      </c>
      <c r="Z27" s="104" t="str">
        <f>IF(ISERROR(((X27/(COUNTIF(ExcelTool!$14:$14,$Z$15)-Y27)*100))),"N/A",((X27/(COUNTIF(ExcelTool!$14:$14,$Z$15)-Y27)*100)))</f>
        <v>N/A</v>
      </c>
      <c r="AA27" s="62">
        <f>COUNTIFS(ExcelTool!$14:$14,$AC$15,ExcelTool!27:27,$AA$15)</f>
        <v>0</v>
      </c>
      <c r="AB27" s="62">
        <f>COUNTIFS(ExcelTool!$14:$14,$AC$15,ExcelTool!27:27,$AB$15)</f>
        <v>0</v>
      </c>
      <c r="AC27" s="104" t="str">
        <f>IF(ISERROR(((AA27/(COUNTIF(ExcelTool!$14:$14,$AC$15)-AB27)*100))),"N/A",((AA27/(COUNTIF(ExcelTool!$14:$14,$AC$15)-AB27)*100)))</f>
        <v>N/A</v>
      </c>
      <c r="AD27" s="62">
        <f>COUNTIFS(ExcelTool!$14:$14,$AF$15,ExcelTool!27:27,$AD$15)</f>
        <v>0</v>
      </c>
      <c r="AE27" s="62">
        <f>COUNTIFS(ExcelTool!$14:$14,$AF$15,ExcelTool!27:27,$AE$15)</f>
        <v>0</v>
      </c>
      <c r="AF27" s="104" t="str">
        <f>IF(ISERROR(((AD27/(COUNTIF(ExcelTool!$14:$14,$AF$15)-AE27)*100))),"N/A",((AD27/(COUNTIF(ExcelTool!$14:$14,$AF$15)-AE27)*100)))</f>
        <v>N/A</v>
      </c>
      <c r="AG27" s="62">
        <f>COUNTIFS(ExcelTool!$14:$14,$AI$15,ExcelTool!27:27,$AG$15)</f>
        <v>0</v>
      </c>
      <c r="AH27" s="62">
        <f>COUNTIFS(ExcelTool!$14:$14,$AI$15,ExcelTool!27:27,$AH$15)</f>
        <v>0</v>
      </c>
      <c r="AI27" s="104" t="str">
        <f>IF(ISERROR(((AG27/(COUNTIF(ExcelTool!$14:$14,$AI$15)-AH27)*100))),"N/A",((AG27/(COUNTIF(ExcelTool!$14:$14,$AI$15)-AH27)*100)))</f>
        <v>N/A</v>
      </c>
      <c r="AJ27" s="62">
        <f>COUNTIFS(ExcelTool!$14:$14,$AL$15,ExcelTool!27:27,$AJ$15)</f>
        <v>0</v>
      </c>
      <c r="AK27" s="62">
        <f>COUNTIFS(ExcelTool!$14:$14,$AL$15,ExcelTool!27:27,$AK$15)</f>
        <v>0</v>
      </c>
      <c r="AL27" s="104" t="str">
        <f>IF(ISERROR(((AJ27/(COUNTIF(ExcelTool!$14:$14,$AL$15)-AK27)*100))),"N/A",((AJ27/(COUNTIF(ExcelTool!$14:$14,$AL$15)-AK27)*100)))</f>
        <v>N/A</v>
      </c>
    </row>
    <row r="28" spans="1:38">
      <c r="A28" s="74">
        <f>ExcelTool!A28</f>
        <v>5</v>
      </c>
      <c r="B28" s="62" t="str">
        <f>ExcelTool!B28</f>
        <v>Temperature is recorded numerically</v>
      </c>
      <c r="C28" s="62">
        <f>COUNTIFS(ExcelTool!$14:$14,$E$15,ExcelTool!28:28,$C$15)</f>
        <v>0</v>
      </c>
      <c r="D28" s="62">
        <f>COUNTIFS(ExcelTool!$14:$14,$E$15,ExcelTool!28:28,$D$15)</f>
        <v>0</v>
      </c>
      <c r="E28" s="104">
        <f>IF(ISERROR(((C28/(COUNTIF(ExcelTool!$14:$14,$E$15)-D28)*100))),"N/A",((C28/(COUNTIF(ExcelTool!$14:$14,$E$15)-D28)*100)))</f>
        <v>0</v>
      </c>
      <c r="F28" s="62">
        <f>COUNTIFS(ExcelTool!$14:$14,$H$15,ExcelTool!28:28,$F$15)</f>
        <v>0</v>
      </c>
      <c r="G28" s="62">
        <f>COUNTIFS(ExcelTool!$14:$14,$H$15,ExcelTool!28:28,$G$15)</f>
        <v>0</v>
      </c>
      <c r="H28" s="104" t="str">
        <f>IF(ISERROR(((F28/(COUNTIF(ExcelTool!$14:$14,$H$15)-G28)*100))),"N/A",((F28/(COUNTIF(ExcelTool!$14:$14,$H$15)-G28)*100)))</f>
        <v>N/A</v>
      </c>
      <c r="I28" s="62">
        <f>COUNTIFS(ExcelTool!$14:$14,$K$15,ExcelTool!28:28,$I$15)</f>
        <v>0</v>
      </c>
      <c r="J28" s="62">
        <f>COUNTIFS(ExcelTool!$14:$14,$K$15,ExcelTool!28:28,$J$15)</f>
        <v>0</v>
      </c>
      <c r="K28" s="104" t="str">
        <f>IF(ISERROR(((I28/(COUNTIF(ExcelTool!$14:$14,$K$15)-J28)*100))),"N/A",((I28/(COUNTIF(ExcelTool!$14:$14,$K$15)-J28)*100)))</f>
        <v>N/A</v>
      </c>
      <c r="L28" s="62">
        <f>COUNTIFS(ExcelTool!$14:$14,$N$15,ExcelTool!28:28,$L$15)</f>
        <v>0</v>
      </c>
      <c r="M28" s="62">
        <f>COUNTIFS(ExcelTool!$14:$14,$N$15,ExcelTool!28:28,$M$15)</f>
        <v>0</v>
      </c>
      <c r="N28" s="104" t="str">
        <f>IF(ISERROR(((L28/(COUNTIF(ExcelTool!$14:$14,$N$15)-M28)*100))),"N/A",((L28/(COUNTIF(ExcelTool!$14:$14,$N$15)-M28)*100)))</f>
        <v>N/A</v>
      </c>
      <c r="O28" s="62">
        <f>COUNTIFS(ExcelTool!$14:$14,$Q$15,ExcelTool!28:28,$O$15)</f>
        <v>0</v>
      </c>
      <c r="P28" s="62">
        <f>COUNTIFS(ExcelTool!$14:$14,$Q$15,ExcelTool!28:28,$P$15)</f>
        <v>0</v>
      </c>
      <c r="Q28" s="104" t="str">
        <f>IF(ISERROR(((O28/(COUNTIF(ExcelTool!$14:$14,$Q$15)-P28)*100))),"N/A",((O28/(COUNTIF(ExcelTool!$14:$14,$Q$15)-P28)*100)))</f>
        <v>N/A</v>
      </c>
      <c r="R28" s="62">
        <f>COUNTIFS(ExcelTool!$14:$14,$T$15,ExcelTool!28:28,$R$15)</f>
        <v>0</v>
      </c>
      <c r="S28" s="62">
        <f>COUNTIFS(ExcelTool!$14:$14,$T$15,ExcelTool!28:28,$S$15)</f>
        <v>0</v>
      </c>
      <c r="T28" s="104" t="str">
        <f>IF(ISERROR(((R28/(COUNTIF(ExcelTool!$14:$14,$T$15)-S28)*100))),"N/A",((R28/(COUNTIF(ExcelTool!$14:$14,$T$15)-S28)*100)))</f>
        <v>N/A</v>
      </c>
      <c r="U28" s="62">
        <f>COUNTIFS(ExcelTool!$14:$14,$W$15,ExcelTool!28:28,$U$15)</f>
        <v>0</v>
      </c>
      <c r="V28" s="62">
        <f>COUNTIFS(ExcelTool!$14:$14,$W$15,ExcelTool!28:28,$V$15)</f>
        <v>0</v>
      </c>
      <c r="W28" s="104" t="str">
        <f>IF(ISERROR(((U28/(COUNTIF(ExcelTool!$14:$14,$W$15)-V28)*100))),"N/A",((U28/(COUNTIF(ExcelTool!$14:$14,$W$15)-V28)*100)))</f>
        <v>N/A</v>
      </c>
      <c r="X28" s="62">
        <f>COUNTIFS(ExcelTool!$14:$14,$Z$15,ExcelTool!28:28,$X$15)</f>
        <v>0</v>
      </c>
      <c r="Y28" s="62">
        <f>COUNTIFS(ExcelTool!$14:$14,$Z$15,ExcelTool!28:28,$Y$15)</f>
        <v>0</v>
      </c>
      <c r="Z28" s="104" t="str">
        <f>IF(ISERROR(((X28/(COUNTIF(ExcelTool!$14:$14,$Z$15)-Y28)*100))),"N/A",((X28/(COUNTIF(ExcelTool!$14:$14,$Z$15)-Y28)*100)))</f>
        <v>N/A</v>
      </c>
      <c r="AA28" s="62">
        <f>COUNTIFS(ExcelTool!$14:$14,$AC$15,ExcelTool!28:28,$AA$15)</f>
        <v>0</v>
      </c>
      <c r="AB28" s="62">
        <f>COUNTIFS(ExcelTool!$14:$14,$AC$15,ExcelTool!28:28,$AB$15)</f>
        <v>0</v>
      </c>
      <c r="AC28" s="104" t="str">
        <f>IF(ISERROR(((AA28/(COUNTIF(ExcelTool!$14:$14,$AC$15)-AB28)*100))),"N/A",((AA28/(COUNTIF(ExcelTool!$14:$14,$AC$15)-AB28)*100)))</f>
        <v>N/A</v>
      </c>
      <c r="AD28" s="62">
        <f>COUNTIFS(ExcelTool!$14:$14,$AF$15,ExcelTool!28:28,$AD$15)</f>
        <v>0</v>
      </c>
      <c r="AE28" s="62">
        <f>COUNTIFS(ExcelTool!$14:$14,$AF$15,ExcelTool!28:28,$AE$15)</f>
        <v>0</v>
      </c>
      <c r="AF28" s="104" t="str">
        <f>IF(ISERROR(((AD28/(COUNTIF(ExcelTool!$14:$14,$AF$15)-AE28)*100))),"N/A",((AD28/(COUNTIF(ExcelTool!$14:$14,$AF$15)-AE28)*100)))</f>
        <v>N/A</v>
      </c>
      <c r="AG28" s="62">
        <f>COUNTIFS(ExcelTool!$14:$14,$AI$15,ExcelTool!28:28,$AG$15)</f>
        <v>0</v>
      </c>
      <c r="AH28" s="62">
        <f>COUNTIFS(ExcelTool!$14:$14,$AI$15,ExcelTool!28:28,$AH$15)</f>
        <v>0</v>
      </c>
      <c r="AI28" s="104" t="str">
        <f>IF(ISERROR(((AG28/(COUNTIF(ExcelTool!$14:$14,$AI$15)-AH28)*100))),"N/A",((AG28/(COUNTIF(ExcelTool!$14:$14,$AI$15)-AH28)*100)))</f>
        <v>N/A</v>
      </c>
      <c r="AJ28" s="62">
        <f>COUNTIFS(ExcelTool!$14:$14,$AL$15,ExcelTool!28:28,$AJ$15)</f>
        <v>0</v>
      </c>
      <c r="AK28" s="62">
        <f>COUNTIFS(ExcelTool!$14:$14,$AL$15,ExcelTool!28:28,$AK$15)</f>
        <v>0</v>
      </c>
      <c r="AL28" s="104" t="str">
        <f>IF(ISERROR(((AJ28/(COUNTIF(ExcelTool!$14:$14,$AL$15)-AK28)*100))),"N/A",((AJ28/(COUNTIF(ExcelTool!$14:$14,$AL$15)-AK28)*100)))</f>
        <v>N/A</v>
      </c>
    </row>
    <row r="29" spans="1:38">
      <c r="A29" s="74">
        <f>ExcelTool!A29</f>
        <v>6</v>
      </c>
      <c r="B29" s="62" t="str">
        <f>ExcelTool!B29</f>
        <v>Temperature is recorded in the appropriate box*</v>
      </c>
      <c r="C29" s="62">
        <f>COUNTIFS(ExcelTool!$14:$14,$E$15,ExcelTool!29:29,$C$15)</f>
        <v>0</v>
      </c>
      <c r="D29" s="62">
        <f>COUNTIFS(ExcelTool!$14:$14,$E$15,ExcelTool!29:29,$D$15)</f>
        <v>0</v>
      </c>
      <c r="E29" s="104">
        <f>IF(ISERROR(((C29/(COUNTIF(ExcelTool!$14:$14,$E$15)-D29)*100))),"N/A",((C29/(COUNTIF(ExcelTool!$14:$14,$E$15)-D29)*100)))</f>
        <v>0</v>
      </c>
      <c r="F29" s="62">
        <f>COUNTIFS(ExcelTool!$14:$14,$H$15,ExcelTool!29:29,$F$15)</f>
        <v>0</v>
      </c>
      <c r="G29" s="62">
        <f>COUNTIFS(ExcelTool!$14:$14,$H$15,ExcelTool!29:29,$G$15)</f>
        <v>0</v>
      </c>
      <c r="H29" s="104" t="str">
        <f>IF(ISERROR(((F29/(COUNTIF(ExcelTool!$14:$14,$H$15)-G29)*100))),"N/A",((F29/(COUNTIF(ExcelTool!$14:$14,$H$15)-G29)*100)))</f>
        <v>N/A</v>
      </c>
      <c r="I29" s="62">
        <f>COUNTIFS(ExcelTool!$14:$14,$K$15,ExcelTool!29:29,$I$15)</f>
        <v>0</v>
      </c>
      <c r="J29" s="62">
        <f>COUNTIFS(ExcelTool!$14:$14,$K$15,ExcelTool!29:29,$J$15)</f>
        <v>0</v>
      </c>
      <c r="K29" s="104" t="str">
        <f>IF(ISERROR(((I29/(COUNTIF(ExcelTool!$14:$14,$K$15)-J29)*100))),"N/A",((I29/(COUNTIF(ExcelTool!$14:$14,$K$15)-J29)*100)))</f>
        <v>N/A</v>
      </c>
      <c r="L29" s="62">
        <f>COUNTIFS(ExcelTool!$14:$14,$N$15,ExcelTool!29:29,$L$15)</f>
        <v>0</v>
      </c>
      <c r="M29" s="62">
        <f>COUNTIFS(ExcelTool!$14:$14,$N$15,ExcelTool!29:29,$M$15)</f>
        <v>0</v>
      </c>
      <c r="N29" s="104" t="str">
        <f>IF(ISERROR(((L29/(COUNTIF(ExcelTool!$14:$14,$N$15)-M29)*100))),"N/A",((L29/(COUNTIF(ExcelTool!$14:$14,$N$15)-M29)*100)))</f>
        <v>N/A</v>
      </c>
      <c r="O29" s="62">
        <f>COUNTIFS(ExcelTool!$14:$14,$Q$15,ExcelTool!29:29,$O$15)</f>
        <v>0</v>
      </c>
      <c r="P29" s="62">
        <f>COUNTIFS(ExcelTool!$14:$14,$Q$15,ExcelTool!29:29,$P$15)</f>
        <v>0</v>
      </c>
      <c r="Q29" s="104" t="str">
        <f>IF(ISERROR(((O29/(COUNTIF(ExcelTool!$14:$14,$Q$15)-P29)*100))),"N/A",((O29/(COUNTIF(ExcelTool!$14:$14,$Q$15)-P29)*100)))</f>
        <v>N/A</v>
      </c>
      <c r="R29" s="62">
        <f>COUNTIFS(ExcelTool!$14:$14,$T$15,ExcelTool!29:29,$R$15)</f>
        <v>0</v>
      </c>
      <c r="S29" s="62">
        <f>COUNTIFS(ExcelTool!$14:$14,$T$15,ExcelTool!29:29,$S$15)</f>
        <v>0</v>
      </c>
      <c r="T29" s="104" t="str">
        <f>IF(ISERROR(((R29/(COUNTIF(ExcelTool!$14:$14,$T$15)-S29)*100))),"N/A",((R29/(COUNTIF(ExcelTool!$14:$14,$T$15)-S29)*100)))</f>
        <v>N/A</v>
      </c>
      <c r="U29" s="62">
        <f>COUNTIFS(ExcelTool!$14:$14,$W$15,ExcelTool!29:29,$U$15)</f>
        <v>0</v>
      </c>
      <c r="V29" s="62">
        <f>COUNTIFS(ExcelTool!$14:$14,$W$15,ExcelTool!29:29,$V$15)</f>
        <v>0</v>
      </c>
      <c r="W29" s="104" t="str">
        <f>IF(ISERROR(((U29/(COUNTIF(ExcelTool!$14:$14,$W$15)-V29)*100))),"N/A",((U29/(COUNTIF(ExcelTool!$14:$14,$W$15)-V29)*100)))</f>
        <v>N/A</v>
      </c>
      <c r="X29" s="62">
        <f>COUNTIFS(ExcelTool!$14:$14,$Z$15,ExcelTool!29:29,$X$15)</f>
        <v>0</v>
      </c>
      <c r="Y29" s="62">
        <f>COUNTIFS(ExcelTool!$14:$14,$Z$15,ExcelTool!29:29,$Y$15)</f>
        <v>0</v>
      </c>
      <c r="Z29" s="104" t="str">
        <f>IF(ISERROR(((X29/(COUNTIF(ExcelTool!$14:$14,$Z$15)-Y29)*100))),"N/A",((X29/(COUNTIF(ExcelTool!$14:$14,$Z$15)-Y29)*100)))</f>
        <v>N/A</v>
      </c>
      <c r="AA29" s="62">
        <f>COUNTIFS(ExcelTool!$14:$14,$AC$15,ExcelTool!29:29,$AA$15)</f>
        <v>0</v>
      </c>
      <c r="AB29" s="62">
        <f>COUNTIFS(ExcelTool!$14:$14,$AC$15,ExcelTool!29:29,$AB$15)</f>
        <v>0</v>
      </c>
      <c r="AC29" s="104" t="str">
        <f>IF(ISERROR(((AA29/(COUNTIF(ExcelTool!$14:$14,$AC$15)-AB29)*100))),"N/A",((AA29/(COUNTIF(ExcelTool!$14:$14,$AC$15)-AB29)*100)))</f>
        <v>N/A</v>
      </c>
      <c r="AD29" s="62">
        <f>COUNTIFS(ExcelTool!$14:$14,$AF$15,ExcelTool!29:29,$AD$15)</f>
        <v>0</v>
      </c>
      <c r="AE29" s="62">
        <f>COUNTIFS(ExcelTool!$14:$14,$AF$15,ExcelTool!29:29,$AE$15)</f>
        <v>0</v>
      </c>
      <c r="AF29" s="104" t="str">
        <f>IF(ISERROR(((AD29/(COUNTIF(ExcelTool!$14:$14,$AF$15)-AE29)*100))),"N/A",((AD29/(COUNTIF(ExcelTool!$14:$14,$AF$15)-AE29)*100)))</f>
        <v>N/A</v>
      </c>
      <c r="AG29" s="62">
        <f>COUNTIFS(ExcelTool!$14:$14,$AI$15,ExcelTool!29:29,$AG$15)</f>
        <v>0</v>
      </c>
      <c r="AH29" s="62">
        <f>COUNTIFS(ExcelTool!$14:$14,$AI$15,ExcelTool!29:29,$AH$15)</f>
        <v>0</v>
      </c>
      <c r="AI29" s="104" t="str">
        <f>IF(ISERROR(((AG29/(COUNTIF(ExcelTool!$14:$14,$AI$15)-AH29)*100))),"N/A",((AG29/(COUNTIF(ExcelTool!$14:$14,$AI$15)-AH29)*100)))</f>
        <v>N/A</v>
      </c>
      <c r="AJ29" s="62">
        <f>COUNTIFS(ExcelTool!$14:$14,$AL$15,ExcelTool!29:29,$AJ$15)</f>
        <v>0</v>
      </c>
      <c r="AK29" s="62">
        <f>COUNTIFS(ExcelTool!$14:$14,$AL$15,ExcelTool!29:29,$AK$15)</f>
        <v>0</v>
      </c>
      <c r="AL29" s="104" t="str">
        <f>IF(ISERROR(((AJ29/(COUNTIF(ExcelTool!$14:$14,$AL$15)-AK29)*100))),"N/A",((AJ29/(COUNTIF(ExcelTool!$14:$14,$AL$15)-AK29)*100)))</f>
        <v>N/A</v>
      </c>
    </row>
    <row r="30" spans="1:38">
      <c r="A30" s="74">
        <f>ExcelTool!A30</f>
        <v>7</v>
      </c>
      <c r="B30" s="62" t="str">
        <f>ExcelTool!B30</f>
        <v>Maternal Heart Rate is recorded numerically</v>
      </c>
      <c r="C30" s="62">
        <f>COUNTIFS(ExcelTool!$14:$14,$E$15,ExcelTool!30:30,$C$15)</f>
        <v>0</v>
      </c>
      <c r="D30" s="62">
        <f>COUNTIFS(ExcelTool!$14:$14,$E$15,ExcelTool!30:30,$D$15)</f>
        <v>0</v>
      </c>
      <c r="E30" s="104">
        <f>IF(ISERROR(((C30/(COUNTIF(ExcelTool!$14:$14,$E$15)-D30)*100))),"N/A",((C30/(COUNTIF(ExcelTool!$14:$14,$E$15)-D30)*100)))</f>
        <v>0</v>
      </c>
      <c r="F30" s="62">
        <f>COUNTIFS(ExcelTool!$14:$14,$H$15,ExcelTool!30:30,$F$15)</f>
        <v>0</v>
      </c>
      <c r="G30" s="62">
        <f>COUNTIFS(ExcelTool!$14:$14,$H$15,ExcelTool!30:30,$G$15)</f>
        <v>0</v>
      </c>
      <c r="H30" s="104" t="str">
        <f>IF(ISERROR(((F30/(COUNTIF(ExcelTool!$14:$14,$H$15)-G30)*100))),"N/A",((F30/(COUNTIF(ExcelTool!$14:$14,$H$15)-G30)*100)))</f>
        <v>N/A</v>
      </c>
      <c r="I30" s="62">
        <f>COUNTIFS(ExcelTool!$14:$14,$K$15,ExcelTool!30:30,$I$15)</f>
        <v>0</v>
      </c>
      <c r="J30" s="62">
        <f>COUNTIFS(ExcelTool!$14:$14,$K$15,ExcelTool!30:30,$J$15)</f>
        <v>0</v>
      </c>
      <c r="K30" s="104" t="str">
        <f>IF(ISERROR(((I30/(COUNTIF(ExcelTool!$14:$14,$K$15)-J30)*100))),"N/A",((I30/(COUNTIF(ExcelTool!$14:$14,$K$15)-J30)*100)))</f>
        <v>N/A</v>
      </c>
      <c r="L30" s="62">
        <f>COUNTIFS(ExcelTool!$14:$14,$N$15,ExcelTool!30:30,$L$15)</f>
        <v>0</v>
      </c>
      <c r="M30" s="62">
        <f>COUNTIFS(ExcelTool!$14:$14,$N$15,ExcelTool!30:30,$M$15)</f>
        <v>0</v>
      </c>
      <c r="N30" s="104" t="str">
        <f>IF(ISERROR(((L30/(COUNTIF(ExcelTool!$14:$14,$N$15)-M30)*100))),"N/A",((L30/(COUNTIF(ExcelTool!$14:$14,$N$15)-M30)*100)))</f>
        <v>N/A</v>
      </c>
      <c r="O30" s="62">
        <f>COUNTIFS(ExcelTool!$14:$14,$Q$15,ExcelTool!30:30,$O$15)</f>
        <v>0</v>
      </c>
      <c r="P30" s="62">
        <f>COUNTIFS(ExcelTool!$14:$14,$Q$15,ExcelTool!30:30,$P$15)</f>
        <v>0</v>
      </c>
      <c r="Q30" s="104" t="str">
        <f>IF(ISERROR(((O30/(COUNTIF(ExcelTool!$14:$14,$Q$15)-P30)*100))),"N/A",((O30/(COUNTIF(ExcelTool!$14:$14,$Q$15)-P30)*100)))</f>
        <v>N/A</v>
      </c>
      <c r="R30" s="62">
        <f>COUNTIFS(ExcelTool!$14:$14,$T$15,ExcelTool!30:30,$R$15)</f>
        <v>0</v>
      </c>
      <c r="S30" s="62">
        <f>COUNTIFS(ExcelTool!$14:$14,$T$15,ExcelTool!30:30,$S$15)</f>
        <v>0</v>
      </c>
      <c r="T30" s="104" t="str">
        <f>IF(ISERROR(((R30/(COUNTIF(ExcelTool!$14:$14,$T$15)-S30)*100))),"N/A",((R30/(COUNTIF(ExcelTool!$14:$14,$T$15)-S30)*100)))</f>
        <v>N/A</v>
      </c>
      <c r="U30" s="62">
        <f>COUNTIFS(ExcelTool!$14:$14,$W$15,ExcelTool!30:30,$U$15)</f>
        <v>0</v>
      </c>
      <c r="V30" s="62">
        <f>COUNTIFS(ExcelTool!$14:$14,$W$15,ExcelTool!30:30,$V$15)</f>
        <v>0</v>
      </c>
      <c r="W30" s="104" t="str">
        <f>IF(ISERROR(((U30/(COUNTIF(ExcelTool!$14:$14,$W$15)-V30)*100))),"N/A",((U30/(COUNTIF(ExcelTool!$14:$14,$W$15)-V30)*100)))</f>
        <v>N/A</v>
      </c>
      <c r="X30" s="62">
        <f>COUNTIFS(ExcelTool!$14:$14,$Z$15,ExcelTool!30:30,$X$15)</f>
        <v>0</v>
      </c>
      <c r="Y30" s="62">
        <f>COUNTIFS(ExcelTool!$14:$14,$Z$15,ExcelTool!30:30,$Y$15)</f>
        <v>0</v>
      </c>
      <c r="Z30" s="104" t="str">
        <f>IF(ISERROR(((X30/(COUNTIF(ExcelTool!$14:$14,$Z$15)-Y30)*100))),"N/A",((X30/(COUNTIF(ExcelTool!$14:$14,$Z$15)-Y30)*100)))</f>
        <v>N/A</v>
      </c>
      <c r="AA30" s="62">
        <f>COUNTIFS(ExcelTool!$14:$14,$AC$15,ExcelTool!30:30,$AA$15)</f>
        <v>0</v>
      </c>
      <c r="AB30" s="62">
        <f>COUNTIFS(ExcelTool!$14:$14,$AC$15,ExcelTool!30:30,$AB$15)</f>
        <v>0</v>
      </c>
      <c r="AC30" s="104" t="str">
        <f>IF(ISERROR(((AA30/(COUNTIF(ExcelTool!$14:$14,$AC$15)-AB30)*100))),"N/A",((AA30/(COUNTIF(ExcelTool!$14:$14,$AC$15)-AB30)*100)))</f>
        <v>N/A</v>
      </c>
      <c r="AD30" s="62">
        <f>COUNTIFS(ExcelTool!$14:$14,$AF$15,ExcelTool!30:30,$AD$15)</f>
        <v>0</v>
      </c>
      <c r="AE30" s="62">
        <f>COUNTIFS(ExcelTool!$14:$14,$AF$15,ExcelTool!30:30,$AE$15)</f>
        <v>0</v>
      </c>
      <c r="AF30" s="104" t="str">
        <f>IF(ISERROR(((AD30/(COUNTIF(ExcelTool!$14:$14,$AF$15)-AE30)*100))),"N/A",((AD30/(COUNTIF(ExcelTool!$14:$14,$AF$15)-AE30)*100)))</f>
        <v>N/A</v>
      </c>
      <c r="AG30" s="62">
        <f>COUNTIFS(ExcelTool!$14:$14,$AI$15,ExcelTool!30:30,$AG$15)</f>
        <v>0</v>
      </c>
      <c r="AH30" s="62">
        <f>COUNTIFS(ExcelTool!$14:$14,$AI$15,ExcelTool!30:30,$AH$15)</f>
        <v>0</v>
      </c>
      <c r="AI30" s="104" t="str">
        <f>IF(ISERROR(((AG30/(COUNTIF(ExcelTool!$14:$14,$AI$15)-AH30)*100))),"N/A",((AG30/(COUNTIF(ExcelTool!$14:$14,$AI$15)-AH30)*100)))</f>
        <v>N/A</v>
      </c>
      <c r="AJ30" s="62">
        <f>COUNTIFS(ExcelTool!$14:$14,$AL$15,ExcelTool!30:30,$AJ$15)</f>
        <v>0</v>
      </c>
      <c r="AK30" s="62">
        <f>COUNTIFS(ExcelTool!$14:$14,$AL$15,ExcelTool!30:30,$AK$15)</f>
        <v>0</v>
      </c>
      <c r="AL30" s="104" t="str">
        <f>IF(ISERROR(((AJ30/(COUNTIF(ExcelTool!$14:$14,$AL$15)-AK30)*100))),"N/A",((AJ30/(COUNTIF(ExcelTool!$14:$14,$AL$15)-AK30)*100)))</f>
        <v>N/A</v>
      </c>
    </row>
    <row r="31" spans="1:38" ht="25.5">
      <c r="A31" s="74">
        <f>ExcelTool!A31</f>
        <v>8</v>
      </c>
      <c r="B31" s="62" t="str">
        <f>ExcelTool!B31</f>
        <v xml:space="preserve">Maternal Heart Rate is recorded in appropriate box* </v>
      </c>
      <c r="C31" s="62">
        <f>COUNTIFS(ExcelTool!$14:$14,$E$15,ExcelTool!31:31,$C$15)</f>
        <v>0</v>
      </c>
      <c r="D31" s="62">
        <f>COUNTIFS(ExcelTool!$14:$14,$E$15,ExcelTool!31:31,$D$15)</f>
        <v>0</v>
      </c>
      <c r="E31" s="104">
        <f>IF(ISERROR(((C31/(COUNTIF(ExcelTool!$14:$14,$E$15)-D31)*100))),"N/A",((C31/(COUNTIF(ExcelTool!$14:$14,$E$15)-D31)*100)))</f>
        <v>0</v>
      </c>
      <c r="F31" s="62">
        <f>COUNTIFS(ExcelTool!$14:$14,$H$15,ExcelTool!31:31,$F$15)</f>
        <v>0</v>
      </c>
      <c r="G31" s="62">
        <f>COUNTIFS(ExcelTool!$14:$14,$H$15,ExcelTool!31:31,$G$15)</f>
        <v>0</v>
      </c>
      <c r="H31" s="104" t="str">
        <f>IF(ISERROR(((F31/(COUNTIF(ExcelTool!$14:$14,$H$15)-G31)*100))),"N/A",((F31/(COUNTIF(ExcelTool!$14:$14,$H$15)-G31)*100)))</f>
        <v>N/A</v>
      </c>
      <c r="I31" s="62">
        <f>COUNTIFS(ExcelTool!$14:$14,$K$15,ExcelTool!31:31,$I$15)</f>
        <v>0</v>
      </c>
      <c r="J31" s="62">
        <f>COUNTIFS(ExcelTool!$14:$14,$K$15,ExcelTool!31:31,$J$15)</f>
        <v>0</v>
      </c>
      <c r="K31" s="104" t="str">
        <f>IF(ISERROR(((I31/(COUNTIF(ExcelTool!$14:$14,$K$15)-J31)*100))),"N/A",((I31/(COUNTIF(ExcelTool!$14:$14,$K$15)-J31)*100)))</f>
        <v>N/A</v>
      </c>
      <c r="L31" s="62">
        <f>COUNTIFS(ExcelTool!$14:$14,$N$15,ExcelTool!31:31,$L$15)</f>
        <v>0</v>
      </c>
      <c r="M31" s="62">
        <f>COUNTIFS(ExcelTool!$14:$14,$N$15,ExcelTool!31:31,$M$15)</f>
        <v>0</v>
      </c>
      <c r="N31" s="104" t="str">
        <f>IF(ISERROR(((L31/(COUNTIF(ExcelTool!$14:$14,$N$15)-M31)*100))),"N/A",((L31/(COUNTIF(ExcelTool!$14:$14,$N$15)-M31)*100)))</f>
        <v>N/A</v>
      </c>
      <c r="O31" s="62">
        <f>COUNTIFS(ExcelTool!$14:$14,$Q$15,ExcelTool!31:31,$O$15)</f>
        <v>0</v>
      </c>
      <c r="P31" s="62">
        <f>COUNTIFS(ExcelTool!$14:$14,$Q$15,ExcelTool!31:31,$P$15)</f>
        <v>0</v>
      </c>
      <c r="Q31" s="104" t="str">
        <f>IF(ISERROR(((O31/(COUNTIF(ExcelTool!$14:$14,$Q$15)-P31)*100))),"N/A",((O31/(COUNTIF(ExcelTool!$14:$14,$Q$15)-P31)*100)))</f>
        <v>N/A</v>
      </c>
      <c r="R31" s="62">
        <f>COUNTIFS(ExcelTool!$14:$14,$T$15,ExcelTool!31:31,$R$15)</f>
        <v>0</v>
      </c>
      <c r="S31" s="62">
        <f>COUNTIFS(ExcelTool!$14:$14,$T$15,ExcelTool!31:31,$S$15)</f>
        <v>0</v>
      </c>
      <c r="T31" s="104" t="str">
        <f>IF(ISERROR(((R31/(COUNTIF(ExcelTool!$14:$14,$T$15)-S31)*100))),"N/A",((R31/(COUNTIF(ExcelTool!$14:$14,$T$15)-S31)*100)))</f>
        <v>N/A</v>
      </c>
      <c r="U31" s="62">
        <f>COUNTIFS(ExcelTool!$14:$14,$W$15,ExcelTool!31:31,$U$15)</f>
        <v>0</v>
      </c>
      <c r="V31" s="62">
        <f>COUNTIFS(ExcelTool!$14:$14,$W$15,ExcelTool!31:31,$V$15)</f>
        <v>0</v>
      </c>
      <c r="W31" s="104" t="str">
        <f>IF(ISERROR(((U31/(COUNTIF(ExcelTool!$14:$14,$W$15)-V31)*100))),"N/A",((U31/(COUNTIF(ExcelTool!$14:$14,$W$15)-V31)*100)))</f>
        <v>N/A</v>
      </c>
      <c r="X31" s="62">
        <f>COUNTIFS(ExcelTool!$14:$14,$Z$15,ExcelTool!31:31,$X$15)</f>
        <v>0</v>
      </c>
      <c r="Y31" s="62">
        <f>COUNTIFS(ExcelTool!$14:$14,$Z$15,ExcelTool!31:31,$Y$15)</f>
        <v>0</v>
      </c>
      <c r="Z31" s="104" t="str">
        <f>IF(ISERROR(((X31/(COUNTIF(ExcelTool!$14:$14,$Z$15)-Y31)*100))),"N/A",((X31/(COUNTIF(ExcelTool!$14:$14,$Z$15)-Y31)*100)))</f>
        <v>N/A</v>
      </c>
      <c r="AA31" s="62">
        <f>COUNTIFS(ExcelTool!$14:$14,$AC$15,ExcelTool!31:31,$AA$15)</f>
        <v>0</v>
      </c>
      <c r="AB31" s="62">
        <f>COUNTIFS(ExcelTool!$14:$14,$AC$15,ExcelTool!31:31,$AB$15)</f>
        <v>0</v>
      </c>
      <c r="AC31" s="104" t="str">
        <f>IF(ISERROR(((AA31/(COUNTIF(ExcelTool!$14:$14,$AC$15)-AB31)*100))),"N/A",((AA31/(COUNTIF(ExcelTool!$14:$14,$AC$15)-AB31)*100)))</f>
        <v>N/A</v>
      </c>
      <c r="AD31" s="62">
        <f>COUNTIFS(ExcelTool!$14:$14,$AF$15,ExcelTool!31:31,$AD$15)</f>
        <v>0</v>
      </c>
      <c r="AE31" s="62">
        <f>COUNTIFS(ExcelTool!$14:$14,$AF$15,ExcelTool!31:31,$AE$15)</f>
        <v>0</v>
      </c>
      <c r="AF31" s="104" t="str">
        <f>IF(ISERROR(((AD31/(COUNTIF(ExcelTool!$14:$14,$AF$15)-AE31)*100))),"N/A",((AD31/(COUNTIF(ExcelTool!$14:$14,$AF$15)-AE31)*100)))</f>
        <v>N/A</v>
      </c>
      <c r="AG31" s="62">
        <f>COUNTIFS(ExcelTool!$14:$14,$AI$15,ExcelTool!31:31,$AG$15)</f>
        <v>0</v>
      </c>
      <c r="AH31" s="62">
        <f>COUNTIFS(ExcelTool!$14:$14,$AI$15,ExcelTool!31:31,$AH$15)</f>
        <v>0</v>
      </c>
      <c r="AI31" s="104" t="str">
        <f>IF(ISERROR(((AG31/(COUNTIF(ExcelTool!$14:$14,$AI$15)-AH31)*100))),"N/A",((AG31/(COUNTIF(ExcelTool!$14:$14,$AI$15)-AH31)*100)))</f>
        <v>N/A</v>
      </c>
      <c r="AJ31" s="62">
        <f>COUNTIFS(ExcelTool!$14:$14,$AL$15,ExcelTool!31:31,$AJ$15)</f>
        <v>0</v>
      </c>
      <c r="AK31" s="62">
        <f>COUNTIFS(ExcelTool!$14:$14,$AL$15,ExcelTool!31:31,$AK$15)</f>
        <v>0</v>
      </c>
      <c r="AL31" s="104" t="str">
        <f>IF(ISERROR(((AJ31/(COUNTIF(ExcelTool!$14:$14,$AL$15)-AK31)*100))),"N/A",((AJ31/(COUNTIF(ExcelTool!$14:$14,$AL$15)-AK31)*100)))</f>
        <v>N/A</v>
      </c>
    </row>
    <row r="32" spans="1:38">
      <c r="A32" s="74">
        <f>ExcelTool!A32</f>
        <v>9</v>
      </c>
      <c r="B32" s="62" t="str">
        <f>ExcelTool!B32</f>
        <v>Systolic B/P is recorded numerically</v>
      </c>
      <c r="C32" s="62">
        <f>COUNTIFS(ExcelTool!$14:$14,$E$15,ExcelTool!32:32,$C$15)</f>
        <v>0</v>
      </c>
      <c r="D32" s="62">
        <f>COUNTIFS(ExcelTool!$14:$14,$E$15,ExcelTool!32:32,$D$15)</f>
        <v>0</v>
      </c>
      <c r="E32" s="104">
        <f>IF(ISERROR(((C32/(COUNTIF(ExcelTool!$14:$14,$E$15)-D32)*100))),"N/A",((C32/(COUNTIF(ExcelTool!$14:$14,$E$15)-D32)*100)))</f>
        <v>0</v>
      </c>
      <c r="F32" s="62">
        <f>COUNTIFS(ExcelTool!$14:$14,$H$15,ExcelTool!32:32,$F$15)</f>
        <v>0</v>
      </c>
      <c r="G32" s="62">
        <f>COUNTIFS(ExcelTool!$14:$14,$H$15,ExcelTool!32:32,$G$15)</f>
        <v>0</v>
      </c>
      <c r="H32" s="104" t="str">
        <f>IF(ISERROR(((F32/(COUNTIF(ExcelTool!$14:$14,$H$15)-G32)*100))),"N/A",((F32/(COUNTIF(ExcelTool!$14:$14,$H$15)-G32)*100)))</f>
        <v>N/A</v>
      </c>
      <c r="I32" s="62">
        <f>COUNTIFS(ExcelTool!$14:$14,$K$15,ExcelTool!32:32,$I$15)</f>
        <v>0</v>
      </c>
      <c r="J32" s="62">
        <f>COUNTIFS(ExcelTool!$14:$14,$K$15,ExcelTool!32:32,$J$15)</f>
        <v>0</v>
      </c>
      <c r="K32" s="104" t="str">
        <f>IF(ISERROR(((I32/(COUNTIF(ExcelTool!$14:$14,$K$15)-J32)*100))),"N/A",((I32/(COUNTIF(ExcelTool!$14:$14,$K$15)-J32)*100)))</f>
        <v>N/A</v>
      </c>
      <c r="L32" s="62">
        <f>COUNTIFS(ExcelTool!$14:$14,$N$15,ExcelTool!32:32,$L$15)</f>
        <v>0</v>
      </c>
      <c r="M32" s="62">
        <f>COUNTIFS(ExcelTool!$14:$14,$N$15,ExcelTool!32:32,$M$15)</f>
        <v>0</v>
      </c>
      <c r="N32" s="104" t="str">
        <f>IF(ISERROR(((L32/(COUNTIF(ExcelTool!$14:$14,$N$15)-M32)*100))),"N/A",((L32/(COUNTIF(ExcelTool!$14:$14,$N$15)-M32)*100)))</f>
        <v>N/A</v>
      </c>
      <c r="O32" s="62">
        <f>COUNTIFS(ExcelTool!$14:$14,$Q$15,ExcelTool!32:32,$O$15)</f>
        <v>0</v>
      </c>
      <c r="P32" s="62">
        <f>COUNTIFS(ExcelTool!$14:$14,$Q$15,ExcelTool!32:32,$P$15)</f>
        <v>0</v>
      </c>
      <c r="Q32" s="104" t="str">
        <f>IF(ISERROR(((O32/(COUNTIF(ExcelTool!$14:$14,$Q$15)-P32)*100))),"N/A",((O32/(COUNTIF(ExcelTool!$14:$14,$Q$15)-P32)*100)))</f>
        <v>N/A</v>
      </c>
      <c r="R32" s="62">
        <f>COUNTIFS(ExcelTool!$14:$14,$T$15,ExcelTool!32:32,$R$15)</f>
        <v>0</v>
      </c>
      <c r="S32" s="62">
        <f>COUNTIFS(ExcelTool!$14:$14,$T$15,ExcelTool!32:32,$S$15)</f>
        <v>0</v>
      </c>
      <c r="T32" s="104" t="str">
        <f>IF(ISERROR(((R32/(COUNTIF(ExcelTool!$14:$14,$T$15)-S32)*100))),"N/A",((R32/(COUNTIF(ExcelTool!$14:$14,$T$15)-S32)*100)))</f>
        <v>N/A</v>
      </c>
      <c r="U32" s="62">
        <f>COUNTIFS(ExcelTool!$14:$14,$W$15,ExcelTool!32:32,$U$15)</f>
        <v>0</v>
      </c>
      <c r="V32" s="62">
        <f>COUNTIFS(ExcelTool!$14:$14,$W$15,ExcelTool!32:32,$V$15)</f>
        <v>0</v>
      </c>
      <c r="W32" s="104" t="str">
        <f>IF(ISERROR(((U32/(COUNTIF(ExcelTool!$14:$14,$W$15)-V32)*100))),"N/A",((U32/(COUNTIF(ExcelTool!$14:$14,$W$15)-V32)*100)))</f>
        <v>N/A</v>
      </c>
      <c r="X32" s="62">
        <f>COUNTIFS(ExcelTool!$14:$14,$Z$15,ExcelTool!32:32,$X$15)</f>
        <v>0</v>
      </c>
      <c r="Y32" s="62">
        <f>COUNTIFS(ExcelTool!$14:$14,$Z$15,ExcelTool!32:32,$Y$15)</f>
        <v>0</v>
      </c>
      <c r="Z32" s="104" t="str">
        <f>IF(ISERROR(((X32/(COUNTIF(ExcelTool!$14:$14,$Z$15)-Y32)*100))),"N/A",((X32/(COUNTIF(ExcelTool!$14:$14,$Z$15)-Y32)*100)))</f>
        <v>N/A</v>
      </c>
      <c r="AA32" s="62">
        <f>COUNTIFS(ExcelTool!$14:$14,$AC$15,ExcelTool!32:32,$AA$15)</f>
        <v>0</v>
      </c>
      <c r="AB32" s="62">
        <f>COUNTIFS(ExcelTool!$14:$14,$AC$15,ExcelTool!32:32,$AB$15)</f>
        <v>0</v>
      </c>
      <c r="AC32" s="104" t="str">
        <f>IF(ISERROR(((AA32/(COUNTIF(ExcelTool!$14:$14,$AC$15)-AB32)*100))),"N/A",((AA32/(COUNTIF(ExcelTool!$14:$14,$AC$15)-AB32)*100)))</f>
        <v>N/A</v>
      </c>
      <c r="AD32" s="62">
        <f>COUNTIFS(ExcelTool!$14:$14,$AF$15,ExcelTool!32:32,$AD$15)</f>
        <v>0</v>
      </c>
      <c r="AE32" s="62">
        <f>COUNTIFS(ExcelTool!$14:$14,$AF$15,ExcelTool!32:32,$AE$15)</f>
        <v>0</v>
      </c>
      <c r="AF32" s="104" t="str">
        <f>IF(ISERROR(((AD32/(COUNTIF(ExcelTool!$14:$14,$AF$15)-AE32)*100))),"N/A",((AD32/(COUNTIF(ExcelTool!$14:$14,$AF$15)-AE32)*100)))</f>
        <v>N/A</v>
      </c>
      <c r="AG32" s="62">
        <f>COUNTIFS(ExcelTool!$14:$14,$AI$15,ExcelTool!32:32,$AG$15)</f>
        <v>0</v>
      </c>
      <c r="AH32" s="62">
        <f>COUNTIFS(ExcelTool!$14:$14,$AI$15,ExcelTool!32:32,$AH$15)</f>
        <v>0</v>
      </c>
      <c r="AI32" s="104" t="str">
        <f>IF(ISERROR(((AG32/(COUNTIF(ExcelTool!$14:$14,$AI$15)-AH32)*100))),"N/A",((AG32/(COUNTIF(ExcelTool!$14:$14,$AI$15)-AH32)*100)))</f>
        <v>N/A</v>
      </c>
      <c r="AJ32" s="62">
        <f>COUNTIFS(ExcelTool!$14:$14,$AL$15,ExcelTool!32:32,$AJ$15)</f>
        <v>0</v>
      </c>
      <c r="AK32" s="62">
        <f>COUNTIFS(ExcelTool!$14:$14,$AL$15,ExcelTool!32:32,$AK$15)</f>
        <v>0</v>
      </c>
      <c r="AL32" s="104" t="str">
        <f>IF(ISERROR(((AJ32/(COUNTIF(ExcelTool!$14:$14,$AL$15)-AK32)*100))),"N/A",((AJ32/(COUNTIF(ExcelTool!$14:$14,$AL$15)-AK32)*100)))</f>
        <v>N/A</v>
      </c>
    </row>
    <row r="33" spans="1:38">
      <c r="A33" s="74">
        <f>ExcelTool!A33</f>
        <v>10</v>
      </c>
      <c r="B33" s="62" t="str">
        <f>ExcelTool!B33</f>
        <v xml:space="preserve">Systolic B/P is recorded in the appropriate box* </v>
      </c>
      <c r="C33" s="62">
        <f>COUNTIFS(ExcelTool!$14:$14,$E$15,ExcelTool!33:33,$C$15)</f>
        <v>0</v>
      </c>
      <c r="D33" s="62">
        <f>COUNTIFS(ExcelTool!$14:$14,$E$15,ExcelTool!33:33,$D$15)</f>
        <v>0</v>
      </c>
      <c r="E33" s="104">
        <f>IF(ISERROR(((C33/(COUNTIF(ExcelTool!$14:$14,$E$15)-D33)*100))),"N/A",((C33/(COUNTIF(ExcelTool!$14:$14,$E$15)-D33)*100)))</f>
        <v>0</v>
      </c>
      <c r="F33" s="62">
        <f>COUNTIFS(ExcelTool!$14:$14,$H$15,ExcelTool!33:33,$F$15)</f>
        <v>0</v>
      </c>
      <c r="G33" s="62">
        <f>COUNTIFS(ExcelTool!$14:$14,$H$15,ExcelTool!33:33,$G$15)</f>
        <v>0</v>
      </c>
      <c r="H33" s="104" t="str">
        <f>IF(ISERROR(((F33/(COUNTIF(ExcelTool!$14:$14,$H$15)-G33)*100))),"N/A",((F33/(COUNTIF(ExcelTool!$14:$14,$H$15)-G33)*100)))</f>
        <v>N/A</v>
      </c>
      <c r="I33" s="62">
        <f>COUNTIFS(ExcelTool!$14:$14,$K$15,ExcelTool!33:33,$I$15)</f>
        <v>0</v>
      </c>
      <c r="J33" s="62">
        <f>COUNTIFS(ExcelTool!$14:$14,$K$15,ExcelTool!33:33,$J$15)</f>
        <v>0</v>
      </c>
      <c r="K33" s="104" t="str">
        <f>IF(ISERROR(((I33/(COUNTIF(ExcelTool!$14:$14,$K$15)-J33)*100))),"N/A",((I33/(COUNTIF(ExcelTool!$14:$14,$K$15)-J33)*100)))</f>
        <v>N/A</v>
      </c>
      <c r="L33" s="62">
        <f>COUNTIFS(ExcelTool!$14:$14,$N$15,ExcelTool!33:33,$L$15)</f>
        <v>0</v>
      </c>
      <c r="M33" s="62">
        <f>COUNTIFS(ExcelTool!$14:$14,$N$15,ExcelTool!33:33,$M$15)</f>
        <v>0</v>
      </c>
      <c r="N33" s="104" t="str">
        <f>IF(ISERROR(((L33/(COUNTIF(ExcelTool!$14:$14,$N$15)-M33)*100))),"N/A",((L33/(COUNTIF(ExcelTool!$14:$14,$N$15)-M33)*100)))</f>
        <v>N/A</v>
      </c>
      <c r="O33" s="62">
        <f>COUNTIFS(ExcelTool!$14:$14,$Q$15,ExcelTool!33:33,$O$15)</f>
        <v>0</v>
      </c>
      <c r="P33" s="62">
        <f>COUNTIFS(ExcelTool!$14:$14,$Q$15,ExcelTool!33:33,$P$15)</f>
        <v>0</v>
      </c>
      <c r="Q33" s="104" t="str">
        <f>IF(ISERROR(((O33/(COUNTIF(ExcelTool!$14:$14,$Q$15)-P33)*100))),"N/A",((O33/(COUNTIF(ExcelTool!$14:$14,$Q$15)-P33)*100)))</f>
        <v>N/A</v>
      </c>
      <c r="R33" s="62">
        <f>COUNTIFS(ExcelTool!$14:$14,$T$15,ExcelTool!33:33,$R$15)</f>
        <v>0</v>
      </c>
      <c r="S33" s="62">
        <f>COUNTIFS(ExcelTool!$14:$14,$T$15,ExcelTool!33:33,$S$15)</f>
        <v>0</v>
      </c>
      <c r="T33" s="104" t="str">
        <f>IF(ISERROR(((R33/(COUNTIF(ExcelTool!$14:$14,$T$15)-S33)*100))),"N/A",((R33/(COUNTIF(ExcelTool!$14:$14,$T$15)-S33)*100)))</f>
        <v>N/A</v>
      </c>
      <c r="U33" s="62">
        <f>COUNTIFS(ExcelTool!$14:$14,$W$15,ExcelTool!33:33,$U$15)</f>
        <v>0</v>
      </c>
      <c r="V33" s="62">
        <f>COUNTIFS(ExcelTool!$14:$14,$W$15,ExcelTool!33:33,$V$15)</f>
        <v>0</v>
      </c>
      <c r="W33" s="104" t="str">
        <f>IF(ISERROR(((U33/(COUNTIF(ExcelTool!$14:$14,$W$15)-V33)*100))),"N/A",((U33/(COUNTIF(ExcelTool!$14:$14,$W$15)-V33)*100)))</f>
        <v>N/A</v>
      </c>
      <c r="X33" s="62">
        <f>COUNTIFS(ExcelTool!$14:$14,$Z$15,ExcelTool!33:33,$X$15)</f>
        <v>0</v>
      </c>
      <c r="Y33" s="62">
        <f>COUNTIFS(ExcelTool!$14:$14,$Z$15,ExcelTool!33:33,$Y$15)</f>
        <v>0</v>
      </c>
      <c r="Z33" s="104" t="str">
        <f>IF(ISERROR(((X33/(COUNTIF(ExcelTool!$14:$14,$Z$15)-Y33)*100))),"N/A",((X33/(COUNTIF(ExcelTool!$14:$14,$Z$15)-Y33)*100)))</f>
        <v>N/A</v>
      </c>
      <c r="AA33" s="62">
        <f>COUNTIFS(ExcelTool!$14:$14,$AC$15,ExcelTool!33:33,$AA$15)</f>
        <v>0</v>
      </c>
      <c r="AB33" s="62">
        <f>COUNTIFS(ExcelTool!$14:$14,$AC$15,ExcelTool!33:33,$AB$15)</f>
        <v>0</v>
      </c>
      <c r="AC33" s="104" t="str">
        <f>IF(ISERROR(((AA33/(COUNTIF(ExcelTool!$14:$14,$AC$15)-AB33)*100))),"N/A",((AA33/(COUNTIF(ExcelTool!$14:$14,$AC$15)-AB33)*100)))</f>
        <v>N/A</v>
      </c>
      <c r="AD33" s="62">
        <f>COUNTIFS(ExcelTool!$14:$14,$AF$15,ExcelTool!33:33,$AD$15)</f>
        <v>0</v>
      </c>
      <c r="AE33" s="62">
        <f>COUNTIFS(ExcelTool!$14:$14,$AF$15,ExcelTool!33:33,$AE$15)</f>
        <v>0</v>
      </c>
      <c r="AF33" s="104" t="str">
        <f>IF(ISERROR(((AD33/(COUNTIF(ExcelTool!$14:$14,$AF$15)-AE33)*100))),"N/A",((AD33/(COUNTIF(ExcelTool!$14:$14,$AF$15)-AE33)*100)))</f>
        <v>N/A</v>
      </c>
      <c r="AG33" s="62">
        <f>COUNTIFS(ExcelTool!$14:$14,$AI$15,ExcelTool!33:33,$AG$15)</f>
        <v>0</v>
      </c>
      <c r="AH33" s="62">
        <f>COUNTIFS(ExcelTool!$14:$14,$AI$15,ExcelTool!33:33,$AH$15)</f>
        <v>0</v>
      </c>
      <c r="AI33" s="104" t="str">
        <f>IF(ISERROR(((AG33/(COUNTIF(ExcelTool!$14:$14,$AI$15)-AH33)*100))),"N/A",((AG33/(COUNTIF(ExcelTool!$14:$14,$AI$15)-AH33)*100)))</f>
        <v>N/A</v>
      </c>
      <c r="AJ33" s="62">
        <f>COUNTIFS(ExcelTool!$14:$14,$AL$15,ExcelTool!33:33,$AJ$15)</f>
        <v>0</v>
      </c>
      <c r="AK33" s="62">
        <f>COUNTIFS(ExcelTool!$14:$14,$AL$15,ExcelTool!33:33,$AK$15)</f>
        <v>0</v>
      </c>
      <c r="AL33" s="104" t="str">
        <f>IF(ISERROR(((AJ33/(COUNTIF(ExcelTool!$14:$14,$AL$15)-AK33)*100))),"N/A",((AJ33/(COUNTIF(ExcelTool!$14:$14,$AL$15)-AK33)*100)))</f>
        <v>N/A</v>
      </c>
    </row>
    <row r="34" spans="1:38">
      <c r="A34" s="74">
        <f>ExcelTool!A34</f>
        <v>11</v>
      </c>
      <c r="B34" s="62" t="str">
        <f>ExcelTool!B34</f>
        <v>Diastolic B/P is recorded numerically</v>
      </c>
      <c r="C34" s="62">
        <f>COUNTIFS(ExcelTool!$14:$14,$E$15,ExcelTool!34:34,$C$15)</f>
        <v>0</v>
      </c>
      <c r="D34" s="62">
        <f>COUNTIFS(ExcelTool!$14:$14,$E$15,ExcelTool!34:34,$D$15)</f>
        <v>0</v>
      </c>
      <c r="E34" s="104">
        <f>IF(ISERROR(((C34/(COUNTIF(ExcelTool!$14:$14,$E$15)-D34)*100))),"N/A",((C34/(COUNTIF(ExcelTool!$14:$14,$E$15)-D34)*100)))</f>
        <v>0</v>
      </c>
      <c r="F34" s="62">
        <f>COUNTIFS(ExcelTool!$14:$14,$H$15,ExcelTool!34:34,$F$15)</f>
        <v>0</v>
      </c>
      <c r="G34" s="62">
        <f>COUNTIFS(ExcelTool!$14:$14,$H$15,ExcelTool!34:34,$G$15)</f>
        <v>0</v>
      </c>
      <c r="H34" s="104" t="str">
        <f>IF(ISERROR(((F34/(COUNTIF(ExcelTool!$14:$14,$H$15)-G34)*100))),"N/A",((F34/(COUNTIF(ExcelTool!$14:$14,$H$15)-G34)*100)))</f>
        <v>N/A</v>
      </c>
      <c r="I34" s="62">
        <f>COUNTIFS(ExcelTool!$14:$14,$K$15,ExcelTool!34:34,$I$15)</f>
        <v>0</v>
      </c>
      <c r="J34" s="62">
        <f>COUNTIFS(ExcelTool!$14:$14,$K$15,ExcelTool!34:34,$J$15)</f>
        <v>0</v>
      </c>
      <c r="K34" s="104" t="str">
        <f>IF(ISERROR(((I34/(COUNTIF(ExcelTool!$14:$14,$K$15)-J34)*100))),"N/A",((I34/(COUNTIF(ExcelTool!$14:$14,$K$15)-J34)*100)))</f>
        <v>N/A</v>
      </c>
      <c r="L34" s="62">
        <f>COUNTIFS(ExcelTool!$14:$14,$N$15,ExcelTool!34:34,$L$15)</f>
        <v>0</v>
      </c>
      <c r="M34" s="62">
        <f>COUNTIFS(ExcelTool!$14:$14,$N$15,ExcelTool!34:34,$M$15)</f>
        <v>0</v>
      </c>
      <c r="N34" s="104" t="str">
        <f>IF(ISERROR(((L34/(COUNTIF(ExcelTool!$14:$14,$N$15)-M34)*100))),"N/A",((L34/(COUNTIF(ExcelTool!$14:$14,$N$15)-M34)*100)))</f>
        <v>N/A</v>
      </c>
      <c r="O34" s="62">
        <f>COUNTIFS(ExcelTool!$14:$14,$Q$15,ExcelTool!34:34,$O$15)</f>
        <v>0</v>
      </c>
      <c r="P34" s="62">
        <f>COUNTIFS(ExcelTool!$14:$14,$Q$15,ExcelTool!34:34,$P$15)</f>
        <v>0</v>
      </c>
      <c r="Q34" s="104" t="str">
        <f>IF(ISERROR(((O34/(COUNTIF(ExcelTool!$14:$14,$Q$15)-P34)*100))),"N/A",((O34/(COUNTIF(ExcelTool!$14:$14,$Q$15)-P34)*100)))</f>
        <v>N/A</v>
      </c>
      <c r="R34" s="62">
        <f>COUNTIFS(ExcelTool!$14:$14,$T$15,ExcelTool!34:34,$R$15)</f>
        <v>0</v>
      </c>
      <c r="S34" s="62">
        <f>COUNTIFS(ExcelTool!$14:$14,$T$15,ExcelTool!34:34,$S$15)</f>
        <v>0</v>
      </c>
      <c r="T34" s="104" t="str">
        <f>IF(ISERROR(((R34/(COUNTIF(ExcelTool!$14:$14,$T$15)-S34)*100))),"N/A",((R34/(COUNTIF(ExcelTool!$14:$14,$T$15)-S34)*100)))</f>
        <v>N/A</v>
      </c>
      <c r="U34" s="62">
        <f>COUNTIFS(ExcelTool!$14:$14,$W$15,ExcelTool!34:34,$U$15)</f>
        <v>0</v>
      </c>
      <c r="V34" s="62">
        <f>COUNTIFS(ExcelTool!$14:$14,$W$15,ExcelTool!34:34,$V$15)</f>
        <v>0</v>
      </c>
      <c r="W34" s="104" t="str">
        <f>IF(ISERROR(((U34/(COUNTIF(ExcelTool!$14:$14,$W$15)-V34)*100))),"N/A",((U34/(COUNTIF(ExcelTool!$14:$14,$W$15)-V34)*100)))</f>
        <v>N/A</v>
      </c>
      <c r="X34" s="62">
        <f>COUNTIFS(ExcelTool!$14:$14,$Z$15,ExcelTool!34:34,$X$15)</f>
        <v>0</v>
      </c>
      <c r="Y34" s="62">
        <f>COUNTIFS(ExcelTool!$14:$14,$Z$15,ExcelTool!34:34,$Y$15)</f>
        <v>0</v>
      </c>
      <c r="Z34" s="104" t="str">
        <f>IF(ISERROR(((X34/(COUNTIF(ExcelTool!$14:$14,$Z$15)-Y34)*100))),"N/A",((X34/(COUNTIF(ExcelTool!$14:$14,$Z$15)-Y34)*100)))</f>
        <v>N/A</v>
      </c>
      <c r="AA34" s="62">
        <f>COUNTIFS(ExcelTool!$14:$14,$AC$15,ExcelTool!34:34,$AA$15)</f>
        <v>0</v>
      </c>
      <c r="AB34" s="62">
        <f>COUNTIFS(ExcelTool!$14:$14,$AC$15,ExcelTool!34:34,$AB$15)</f>
        <v>0</v>
      </c>
      <c r="AC34" s="104" t="str">
        <f>IF(ISERROR(((AA34/(COUNTIF(ExcelTool!$14:$14,$AC$15)-AB34)*100))),"N/A",((AA34/(COUNTIF(ExcelTool!$14:$14,$AC$15)-AB34)*100)))</f>
        <v>N/A</v>
      </c>
      <c r="AD34" s="62">
        <f>COUNTIFS(ExcelTool!$14:$14,$AF$15,ExcelTool!34:34,$AD$15)</f>
        <v>0</v>
      </c>
      <c r="AE34" s="62">
        <f>COUNTIFS(ExcelTool!$14:$14,$AF$15,ExcelTool!34:34,$AE$15)</f>
        <v>0</v>
      </c>
      <c r="AF34" s="104" t="str">
        <f>IF(ISERROR(((AD34/(COUNTIF(ExcelTool!$14:$14,$AF$15)-AE34)*100))),"N/A",((AD34/(COUNTIF(ExcelTool!$14:$14,$AF$15)-AE34)*100)))</f>
        <v>N/A</v>
      </c>
      <c r="AG34" s="62">
        <f>COUNTIFS(ExcelTool!$14:$14,$AI$15,ExcelTool!34:34,$AG$15)</f>
        <v>0</v>
      </c>
      <c r="AH34" s="62">
        <f>COUNTIFS(ExcelTool!$14:$14,$AI$15,ExcelTool!34:34,$AH$15)</f>
        <v>0</v>
      </c>
      <c r="AI34" s="104" t="str">
        <f>IF(ISERROR(((AG34/(COUNTIF(ExcelTool!$14:$14,$AI$15)-AH34)*100))),"N/A",((AG34/(COUNTIF(ExcelTool!$14:$14,$AI$15)-AH34)*100)))</f>
        <v>N/A</v>
      </c>
      <c r="AJ34" s="62">
        <f>COUNTIFS(ExcelTool!$14:$14,$AL$15,ExcelTool!34:34,$AJ$15)</f>
        <v>0</v>
      </c>
      <c r="AK34" s="62">
        <f>COUNTIFS(ExcelTool!$14:$14,$AL$15,ExcelTool!34:34,$AK$15)</f>
        <v>0</v>
      </c>
      <c r="AL34" s="104" t="str">
        <f>IF(ISERROR(((AJ34/(COUNTIF(ExcelTool!$14:$14,$AL$15)-AK34)*100))),"N/A",((AJ34/(COUNTIF(ExcelTool!$14:$14,$AL$15)-AK34)*100)))</f>
        <v>N/A</v>
      </c>
    </row>
    <row r="35" spans="1:38" ht="25.5">
      <c r="A35" s="74">
        <f>ExcelTool!A35</f>
        <v>12</v>
      </c>
      <c r="B35" s="62" t="str">
        <f>ExcelTool!B35</f>
        <v>Diastolic B/P is recorded in the appropriate box*</v>
      </c>
      <c r="C35" s="62">
        <f>COUNTIFS(ExcelTool!$14:$14,$E$15,ExcelTool!35:35,$C$15)</f>
        <v>0</v>
      </c>
      <c r="D35" s="62">
        <f>COUNTIFS(ExcelTool!$14:$14,$E$15,ExcelTool!35:35,$D$15)</f>
        <v>0</v>
      </c>
      <c r="E35" s="104">
        <f>IF(ISERROR(((C35/(COUNTIF(ExcelTool!$14:$14,$E$15)-D35)*100))),"N/A",((C35/(COUNTIF(ExcelTool!$14:$14,$E$15)-D35)*100)))</f>
        <v>0</v>
      </c>
      <c r="F35" s="62">
        <f>COUNTIFS(ExcelTool!$14:$14,$H$15,ExcelTool!35:35,$F$15)</f>
        <v>0</v>
      </c>
      <c r="G35" s="62">
        <f>COUNTIFS(ExcelTool!$14:$14,$H$15,ExcelTool!35:35,$G$15)</f>
        <v>0</v>
      </c>
      <c r="H35" s="104" t="str">
        <f>IF(ISERROR(((F35/(COUNTIF(ExcelTool!$14:$14,$H$15)-G35)*100))),"N/A",((F35/(COUNTIF(ExcelTool!$14:$14,$H$15)-G35)*100)))</f>
        <v>N/A</v>
      </c>
      <c r="I35" s="62">
        <f>COUNTIFS(ExcelTool!$14:$14,$K$15,ExcelTool!35:35,$I$15)</f>
        <v>0</v>
      </c>
      <c r="J35" s="62">
        <f>COUNTIFS(ExcelTool!$14:$14,$K$15,ExcelTool!35:35,$J$15)</f>
        <v>0</v>
      </c>
      <c r="K35" s="104" t="str">
        <f>IF(ISERROR(((I35/(COUNTIF(ExcelTool!$14:$14,$K$15)-J35)*100))),"N/A",((I35/(COUNTIF(ExcelTool!$14:$14,$K$15)-J35)*100)))</f>
        <v>N/A</v>
      </c>
      <c r="L35" s="62">
        <f>COUNTIFS(ExcelTool!$14:$14,$N$15,ExcelTool!35:35,$L$15)</f>
        <v>0</v>
      </c>
      <c r="M35" s="62">
        <f>COUNTIFS(ExcelTool!$14:$14,$N$15,ExcelTool!35:35,$M$15)</f>
        <v>0</v>
      </c>
      <c r="N35" s="104" t="str">
        <f>IF(ISERROR(((L35/(COUNTIF(ExcelTool!$14:$14,$N$15)-M35)*100))),"N/A",((L35/(COUNTIF(ExcelTool!$14:$14,$N$15)-M35)*100)))</f>
        <v>N/A</v>
      </c>
      <c r="O35" s="62">
        <f>COUNTIFS(ExcelTool!$14:$14,$Q$15,ExcelTool!35:35,$O$15)</f>
        <v>0</v>
      </c>
      <c r="P35" s="62">
        <f>COUNTIFS(ExcelTool!$14:$14,$Q$15,ExcelTool!35:35,$P$15)</f>
        <v>0</v>
      </c>
      <c r="Q35" s="104" t="str">
        <f>IF(ISERROR(((O35/(COUNTIF(ExcelTool!$14:$14,$Q$15)-P35)*100))),"N/A",((O35/(COUNTIF(ExcelTool!$14:$14,$Q$15)-P35)*100)))</f>
        <v>N/A</v>
      </c>
      <c r="R35" s="62">
        <f>COUNTIFS(ExcelTool!$14:$14,$T$15,ExcelTool!35:35,$R$15)</f>
        <v>0</v>
      </c>
      <c r="S35" s="62">
        <f>COUNTIFS(ExcelTool!$14:$14,$T$15,ExcelTool!35:35,$S$15)</f>
        <v>0</v>
      </c>
      <c r="T35" s="104" t="str">
        <f>IF(ISERROR(((R35/(COUNTIF(ExcelTool!$14:$14,$T$15)-S35)*100))),"N/A",((R35/(COUNTIF(ExcelTool!$14:$14,$T$15)-S35)*100)))</f>
        <v>N/A</v>
      </c>
      <c r="U35" s="62">
        <f>COUNTIFS(ExcelTool!$14:$14,$W$15,ExcelTool!35:35,$U$15)</f>
        <v>0</v>
      </c>
      <c r="V35" s="62">
        <f>COUNTIFS(ExcelTool!$14:$14,$W$15,ExcelTool!35:35,$V$15)</f>
        <v>0</v>
      </c>
      <c r="W35" s="104" t="str">
        <f>IF(ISERROR(((U35/(COUNTIF(ExcelTool!$14:$14,$W$15)-V35)*100))),"N/A",((U35/(COUNTIF(ExcelTool!$14:$14,$W$15)-V35)*100)))</f>
        <v>N/A</v>
      </c>
      <c r="X35" s="62">
        <f>COUNTIFS(ExcelTool!$14:$14,$Z$15,ExcelTool!35:35,$X$15)</f>
        <v>0</v>
      </c>
      <c r="Y35" s="62">
        <f>COUNTIFS(ExcelTool!$14:$14,$Z$15,ExcelTool!35:35,$Y$15)</f>
        <v>0</v>
      </c>
      <c r="Z35" s="104" t="str">
        <f>IF(ISERROR(((X35/(COUNTIF(ExcelTool!$14:$14,$Z$15)-Y35)*100))),"N/A",((X35/(COUNTIF(ExcelTool!$14:$14,$Z$15)-Y35)*100)))</f>
        <v>N/A</v>
      </c>
      <c r="AA35" s="62">
        <f>COUNTIFS(ExcelTool!$14:$14,$AC$15,ExcelTool!35:35,$AA$15)</f>
        <v>0</v>
      </c>
      <c r="AB35" s="62">
        <f>COUNTIFS(ExcelTool!$14:$14,$AC$15,ExcelTool!35:35,$AB$15)</f>
        <v>0</v>
      </c>
      <c r="AC35" s="104" t="str">
        <f>IF(ISERROR(((AA35/(COUNTIF(ExcelTool!$14:$14,$AC$15)-AB35)*100))),"N/A",((AA35/(COUNTIF(ExcelTool!$14:$14,$AC$15)-AB35)*100)))</f>
        <v>N/A</v>
      </c>
      <c r="AD35" s="62">
        <f>COUNTIFS(ExcelTool!$14:$14,$AF$15,ExcelTool!35:35,$AD$15)</f>
        <v>0</v>
      </c>
      <c r="AE35" s="62">
        <f>COUNTIFS(ExcelTool!$14:$14,$AF$15,ExcelTool!35:35,$AE$15)</f>
        <v>0</v>
      </c>
      <c r="AF35" s="104" t="str">
        <f>IF(ISERROR(((AD35/(COUNTIF(ExcelTool!$14:$14,$AF$15)-AE35)*100))),"N/A",((AD35/(COUNTIF(ExcelTool!$14:$14,$AF$15)-AE35)*100)))</f>
        <v>N/A</v>
      </c>
      <c r="AG35" s="62">
        <f>COUNTIFS(ExcelTool!$14:$14,$AI$15,ExcelTool!35:35,$AG$15)</f>
        <v>0</v>
      </c>
      <c r="AH35" s="62">
        <f>COUNTIFS(ExcelTool!$14:$14,$AI$15,ExcelTool!35:35,$AH$15)</f>
        <v>0</v>
      </c>
      <c r="AI35" s="104" t="str">
        <f>IF(ISERROR(((AG35/(COUNTIF(ExcelTool!$14:$14,$AI$15)-AH35)*100))),"N/A",((AG35/(COUNTIF(ExcelTool!$14:$14,$AI$15)-AH35)*100)))</f>
        <v>N/A</v>
      </c>
      <c r="AJ35" s="62">
        <f>COUNTIFS(ExcelTool!$14:$14,$AL$15,ExcelTool!35:35,$AJ$15)</f>
        <v>0</v>
      </c>
      <c r="AK35" s="62">
        <f>COUNTIFS(ExcelTool!$14:$14,$AL$15,ExcelTool!35:35,$AK$15)</f>
        <v>0</v>
      </c>
      <c r="AL35" s="104" t="str">
        <f>IF(ISERROR(((AJ35/(COUNTIF(ExcelTool!$14:$14,$AL$15)-AK35)*100))),"N/A",((AJ35/(COUNTIF(ExcelTool!$14:$14,$AL$15)-AK35)*100)))</f>
        <v>N/A</v>
      </c>
    </row>
    <row r="36" spans="1:38">
      <c r="A36" s="74">
        <f>ExcelTool!A36</f>
        <v>13</v>
      </c>
      <c r="B36" s="62" t="str">
        <f>ExcelTool!B36</f>
        <v>Urinalysis is recorded</v>
      </c>
      <c r="C36" s="62">
        <f>COUNTIFS(ExcelTool!$14:$14,$E$15,ExcelTool!36:36,$C$15)</f>
        <v>0</v>
      </c>
      <c r="D36" s="62">
        <f>COUNTIFS(ExcelTool!$14:$14,$E$15,ExcelTool!36:36,$D$15)</f>
        <v>0</v>
      </c>
      <c r="E36" s="104">
        <f>IF(ISERROR(((C36/(COUNTIF(ExcelTool!$14:$14,$E$15)-D36)*100))),"N/A",((C36/(COUNTIF(ExcelTool!$14:$14,$E$15)-D36)*100)))</f>
        <v>0</v>
      </c>
      <c r="F36" s="62">
        <f>COUNTIFS(ExcelTool!$14:$14,$H$15,ExcelTool!36:36,$F$15)</f>
        <v>0</v>
      </c>
      <c r="G36" s="62">
        <f>COUNTIFS(ExcelTool!$14:$14,$H$15,ExcelTool!36:36,$G$15)</f>
        <v>0</v>
      </c>
      <c r="H36" s="104" t="str">
        <f>IF(ISERROR(((F36/(COUNTIF(ExcelTool!$14:$14,$H$15)-G36)*100))),"N/A",((F36/(COUNTIF(ExcelTool!$14:$14,$H$15)-G36)*100)))</f>
        <v>N/A</v>
      </c>
      <c r="I36" s="62">
        <f>COUNTIFS(ExcelTool!$14:$14,$K$15,ExcelTool!36:36,$I$15)</f>
        <v>0</v>
      </c>
      <c r="J36" s="62">
        <f>COUNTIFS(ExcelTool!$14:$14,$K$15,ExcelTool!36:36,$J$15)</f>
        <v>0</v>
      </c>
      <c r="K36" s="104" t="str">
        <f>IF(ISERROR(((I36/(COUNTIF(ExcelTool!$14:$14,$K$15)-J36)*100))),"N/A",((I36/(COUNTIF(ExcelTool!$14:$14,$K$15)-J36)*100)))</f>
        <v>N/A</v>
      </c>
      <c r="L36" s="62">
        <f>COUNTIFS(ExcelTool!$14:$14,$N$15,ExcelTool!36:36,$L$15)</f>
        <v>0</v>
      </c>
      <c r="M36" s="62">
        <f>COUNTIFS(ExcelTool!$14:$14,$N$15,ExcelTool!36:36,$M$15)</f>
        <v>0</v>
      </c>
      <c r="N36" s="104" t="str">
        <f>IF(ISERROR(((L36/(COUNTIF(ExcelTool!$14:$14,$N$15)-M36)*100))),"N/A",((L36/(COUNTIF(ExcelTool!$14:$14,$N$15)-M36)*100)))</f>
        <v>N/A</v>
      </c>
      <c r="O36" s="62">
        <f>COUNTIFS(ExcelTool!$14:$14,$Q$15,ExcelTool!36:36,$O$15)</f>
        <v>0</v>
      </c>
      <c r="P36" s="62">
        <f>COUNTIFS(ExcelTool!$14:$14,$Q$15,ExcelTool!36:36,$P$15)</f>
        <v>0</v>
      </c>
      <c r="Q36" s="104" t="str">
        <f>IF(ISERROR(((O36/(COUNTIF(ExcelTool!$14:$14,$Q$15)-P36)*100))),"N/A",((O36/(COUNTIF(ExcelTool!$14:$14,$Q$15)-P36)*100)))</f>
        <v>N/A</v>
      </c>
      <c r="R36" s="62">
        <f>COUNTIFS(ExcelTool!$14:$14,$T$15,ExcelTool!36:36,$R$15)</f>
        <v>0</v>
      </c>
      <c r="S36" s="62">
        <f>COUNTIFS(ExcelTool!$14:$14,$T$15,ExcelTool!36:36,$S$15)</f>
        <v>0</v>
      </c>
      <c r="T36" s="104" t="str">
        <f>IF(ISERROR(((R36/(COUNTIF(ExcelTool!$14:$14,$T$15)-S36)*100))),"N/A",((R36/(COUNTIF(ExcelTool!$14:$14,$T$15)-S36)*100)))</f>
        <v>N/A</v>
      </c>
      <c r="U36" s="62">
        <f>COUNTIFS(ExcelTool!$14:$14,$W$15,ExcelTool!36:36,$U$15)</f>
        <v>0</v>
      </c>
      <c r="V36" s="62">
        <f>COUNTIFS(ExcelTool!$14:$14,$W$15,ExcelTool!36:36,$V$15)</f>
        <v>0</v>
      </c>
      <c r="W36" s="104" t="str">
        <f>IF(ISERROR(((U36/(COUNTIF(ExcelTool!$14:$14,$W$15)-V36)*100))),"N/A",((U36/(COUNTIF(ExcelTool!$14:$14,$W$15)-V36)*100)))</f>
        <v>N/A</v>
      </c>
      <c r="X36" s="62">
        <f>COUNTIFS(ExcelTool!$14:$14,$Z$15,ExcelTool!36:36,$X$15)</f>
        <v>0</v>
      </c>
      <c r="Y36" s="62">
        <f>COUNTIFS(ExcelTool!$14:$14,$Z$15,ExcelTool!36:36,$Y$15)</f>
        <v>0</v>
      </c>
      <c r="Z36" s="104" t="str">
        <f>IF(ISERROR(((X36/(COUNTIF(ExcelTool!$14:$14,$Z$15)-Y36)*100))),"N/A",((X36/(COUNTIF(ExcelTool!$14:$14,$Z$15)-Y36)*100)))</f>
        <v>N/A</v>
      </c>
      <c r="AA36" s="62">
        <f>COUNTIFS(ExcelTool!$14:$14,$AC$15,ExcelTool!36:36,$AA$15)</f>
        <v>0</v>
      </c>
      <c r="AB36" s="62">
        <f>COUNTIFS(ExcelTool!$14:$14,$AC$15,ExcelTool!36:36,$AB$15)</f>
        <v>0</v>
      </c>
      <c r="AC36" s="104" t="str">
        <f>IF(ISERROR(((AA36/(COUNTIF(ExcelTool!$14:$14,$AC$15)-AB36)*100))),"N/A",((AA36/(COUNTIF(ExcelTool!$14:$14,$AC$15)-AB36)*100)))</f>
        <v>N/A</v>
      </c>
      <c r="AD36" s="62">
        <f>COUNTIFS(ExcelTool!$14:$14,$AF$15,ExcelTool!36:36,$AD$15)</f>
        <v>0</v>
      </c>
      <c r="AE36" s="62">
        <f>COUNTIFS(ExcelTool!$14:$14,$AF$15,ExcelTool!36:36,$AE$15)</f>
        <v>0</v>
      </c>
      <c r="AF36" s="104" t="str">
        <f>IF(ISERROR(((AD36/(COUNTIF(ExcelTool!$14:$14,$AF$15)-AE36)*100))),"N/A",((AD36/(COUNTIF(ExcelTool!$14:$14,$AF$15)-AE36)*100)))</f>
        <v>N/A</v>
      </c>
      <c r="AG36" s="62">
        <f>COUNTIFS(ExcelTool!$14:$14,$AI$15,ExcelTool!36:36,$AG$15)</f>
        <v>0</v>
      </c>
      <c r="AH36" s="62">
        <f>COUNTIFS(ExcelTool!$14:$14,$AI$15,ExcelTool!36:36,$AH$15)</f>
        <v>0</v>
      </c>
      <c r="AI36" s="104" t="str">
        <f>IF(ISERROR(((AG36/(COUNTIF(ExcelTool!$14:$14,$AI$15)-AH36)*100))),"N/A",((AG36/(COUNTIF(ExcelTool!$14:$14,$AI$15)-AH36)*100)))</f>
        <v>N/A</v>
      </c>
      <c r="AJ36" s="62">
        <f>COUNTIFS(ExcelTool!$14:$14,$AL$15,ExcelTool!36:36,$AJ$15)</f>
        <v>0</v>
      </c>
      <c r="AK36" s="62">
        <f>COUNTIFS(ExcelTool!$14:$14,$AL$15,ExcelTool!36:36,$AK$15)</f>
        <v>0</v>
      </c>
      <c r="AL36" s="104" t="str">
        <f>IF(ISERROR(((AJ36/(COUNTIF(ExcelTool!$14:$14,$AL$15)-AK36)*100))),"N/A",((AJ36/(COUNTIF(ExcelTool!$14:$14,$AL$15)-AK36)*100)))</f>
        <v>N/A</v>
      </c>
    </row>
    <row r="37" spans="1:38">
      <c r="A37" s="74">
        <f>ExcelTool!A37</f>
        <v>14</v>
      </c>
      <c r="B37" s="62" t="str">
        <f>ExcelTool!B37</f>
        <v>Pain score is recorded</v>
      </c>
      <c r="C37" s="62">
        <f>COUNTIFS(ExcelTool!$14:$14,$E$15,ExcelTool!37:37,$C$15)</f>
        <v>0</v>
      </c>
      <c r="D37" s="62">
        <f>COUNTIFS(ExcelTool!$14:$14,$E$15,ExcelTool!37:37,$D$15)</f>
        <v>0</v>
      </c>
      <c r="E37" s="104">
        <f>IF(ISERROR(((C37/(COUNTIF(ExcelTool!$14:$14,$E$15)-D37)*100))),"N/A",((C37/(COUNTIF(ExcelTool!$14:$14,$E$15)-D37)*100)))</f>
        <v>0</v>
      </c>
      <c r="F37" s="62">
        <f>COUNTIFS(ExcelTool!$14:$14,$H$15,ExcelTool!37:37,$F$15)</f>
        <v>0</v>
      </c>
      <c r="G37" s="62">
        <f>COUNTIFS(ExcelTool!$14:$14,$H$15,ExcelTool!37:37,$G$15)</f>
        <v>0</v>
      </c>
      <c r="H37" s="104" t="str">
        <f>IF(ISERROR(((F37/(COUNTIF(ExcelTool!$14:$14,$H$15)-G37)*100))),"N/A",((F37/(COUNTIF(ExcelTool!$14:$14,$H$15)-G37)*100)))</f>
        <v>N/A</v>
      </c>
      <c r="I37" s="62">
        <f>COUNTIFS(ExcelTool!$14:$14,$K$15,ExcelTool!37:37,$I$15)</f>
        <v>0</v>
      </c>
      <c r="J37" s="62">
        <f>COUNTIFS(ExcelTool!$14:$14,$K$15,ExcelTool!37:37,$J$15)</f>
        <v>0</v>
      </c>
      <c r="K37" s="104" t="str">
        <f>IF(ISERROR(((I37/(COUNTIF(ExcelTool!$14:$14,$K$15)-J37)*100))),"N/A",((I37/(COUNTIF(ExcelTool!$14:$14,$K$15)-J37)*100)))</f>
        <v>N/A</v>
      </c>
      <c r="L37" s="62">
        <f>COUNTIFS(ExcelTool!$14:$14,$N$15,ExcelTool!37:37,$L$15)</f>
        <v>0</v>
      </c>
      <c r="M37" s="62">
        <f>COUNTIFS(ExcelTool!$14:$14,$N$15,ExcelTool!37:37,$M$15)</f>
        <v>0</v>
      </c>
      <c r="N37" s="104" t="str">
        <f>IF(ISERROR(((L37/(COUNTIF(ExcelTool!$14:$14,$N$15)-M37)*100))),"N/A",((L37/(COUNTIF(ExcelTool!$14:$14,$N$15)-M37)*100)))</f>
        <v>N/A</v>
      </c>
      <c r="O37" s="62">
        <f>COUNTIFS(ExcelTool!$14:$14,$Q$15,ExcelTool!37:37,$O$15)</f>
        <v>0</v>
      </c>
      <c r="P37" s="62">
        <f>COUNTIFS(ExcelTool!$14:$14,$Q$15,ExcelTool!37:37,$P$15)</f>
        <v>0</v>
      </c>
      <c r="Q37" s="104" t="str">
        <f>IF(ISERROR(((O37/(COUNTIF(ExcelTool!$14:$14,$Q$15)-P37)*100))),"N/A",((O37/(COUNTIF(ExcelTool!$14:$14,$Q$15)-P37)*100)))</f>
        <v>N/A</v>
      </c>
      <c r="R37" s="62">
        <f>COUNTIFS(ExcelTool!$14:$14,$T$15,ExcelTool!37:37,$R$15)</f>
        <v>0</v>
      </c>
      <c r="S37" s="62">
        <f>COUNTIFS(ExcelTool!$14:$14,$T$15,ExcelTool!37:37,$S$15)</f>
        <v>0</v>
      </c>
      <c r="T37" s="104" t="str">
        <f>IF(ISERROR(((R37/(COUNTIF(ExcelTool!$14:$14,$T$15)-S37)*100))),"N/A",((R37/(COUNTIF(ExcelTool!$14:$14,$T$15)-S37)*100)))</f>
        <v>N/A</v>
      </c>
      <c r="U37" s="62">
        <f>COUNTIFS(ExcelTool!$14:$14,$W$15,ExcelTool!37:37,$U$15)</f>
        <v>0</v>
      </c>
      <c r="V37" s="62">
        <f>COUNTIFS(ExcelTool!$14:$14,$W$15,ExcelTool!37:37,$V$15)</f>
        <v>0</v>
      </c>
      <c r="W37" s="104" t="str">
        <f>IF(ISERROR(((U37/(COUNTIF(ExcelTool!$14:$14,$W$15)-V37)*100))),"N/A",((U37/(COUNTIF(ExcelTool!$14:$14,$W$15)-V37)*100)))</f>
        <v>N/A</v>
      </c>
      <c r="X37" s="62">
        <f>COUNTIFS(ExcelTool!$14:$14,$Z$15,ExcelTool!37:37,$X$15)</f>
        <v>0</v>
      </c>
      <c r="Y37" s="62">
        <f>COUNTIFS(ExcelTool!$14:$14,$Z$15,ExcelTool!37:37,$Y$15)</f>
        <v>0</v>
      </c>
      <c r="Z37" s="104" t="str">
        <f>IF(ISERROR(((X37/(COUNTIF(ExcelTool!$14:$14,$Z$15)-Y37)*100))),"N/A",((X37/(COUNTIF(ExcelTool!$14:$14,$Z$15)-Y37)*100)))</f>
        <v>N/A</v>
      </c>
      <c r="AA37" s="62">
        <f>COUNTIFS(ExcelTool!$14:$14,$AC$15,ExcelTool!37:37,$AA$15)</f>
        <v>0</v>
      </c>
      <c r="AB37" s="62">
        <f>COUNTIFS(ExcelTool!$14:$14,$AC$15,ExcelTool!37:37,$AB$15)</f>
        <v>0</v>
      </c>
      <c r="AC37" s="104" t="str">
        <f>IF(ISERROR(((AA37/(COUNTIF(ExcelTool!$14:$14,$AC$15)-AB37)*100))),"N/A",((AA37/(COUNTIF(ExcelTool!$14:$14,$AC$15)-AB37)*100)))</f>
        <v>N/A</v>
      </c>
      <c r="AD37" s="62">
        <f>COUNTIFS(ExcelTool!$14:$14,$AF$15,ExcelTool!37:37,$AD$15)</f>
        <v>0</v>
      </c>
      <c r="AE37" s="62">
        <f>COUNTIFS(ExcelTool!$14:$14,$AF$15,ExcelTool!37:37,$AE$15)</f>
        <v>0</v>
      </c>
      <c r="AF37" s="104" t="str">
        <f>IF(ISERROR(((AD37/(COUNTIF(ExcelTool!$14:$14,$AF$15)-AE37)*100))),"N/A",((AD37/(COUNTIF(ExcelTool!$14:$14,$AF$15)-AE37)*100)))</f>
        <v>N/A</v>
      </c>
      <c r="AG37" s="62">
        <f>COUNTIFS(ExcelTool!$14:$14,$AI$15,ExcelTool!37:37,$AG$15)</f>
        <v>0</v>
      </c>
      <c r="AH37" s="62">
        <f>COUNTIFS(ExcelTool!$14:$14,$AI$15,ExcelTool!37:37,$AH$15)</f>
        <v>0</v>
      </c>
      <c r="AI37" s="104" t="str">
        <f>IF(ISERROR(((AG37/(COUNTIF(ExcelTool!$14:$14,$AI$15)-AH37)*100))),"N/A",((AG37/(COUNTIF(ExcelTool!$14:$14,$AI$15)-AH37)*100)))</f>
        <v>N/A</v>
      </c>
      <c r="AJ37" s="62">
        <f>COUNTIFS(ExcelTool!$14:$14,$AL$15,ExcelTool!37:37,$AJ$15)</f>
        <v>0</v>
      </c>
      <c r="AK37" s="62">
        <f>COUNTIFS(ExcelTool!$14:$14,$AL$15,ExcelTool!37:37,$AK$15)</f>
        <v>0</v>
      </c>
      <c r="AL37" s="104" t="str">
        <f>IF(ISERROR(((AJ37/(COUNTIF(ExcelTool!$14:$14,$AL$15)-AK37)*100))),"N/A",((AJ37/(COUNTIF(ExcelTool!$14:$14,$AL$15)-AK37)*100)))</f>
        <v>N/A</v>
      </c>
    </row>
    <row r="38" spans="1:38">
      <c r="A38" s="74">
        <f>ExcelTool!A38</f>
        <v>15</v>
      </c>
      <c r="B38" s="62" t="str">
        <f>ExcelTool!B38</f>
        <v xml:space="preserve">AVPU is recorded </v>
      </c>
      <c r="C38" s="62">
        <f>COUNTIFS(ExcelTool!$14:$14,$E$15,ExcelTool!38:38,$C$15)</f>
        <v>0</v>
      </c>
      <c r="D38" s="62">
        <f>COUNTIFS(ExcelTool!$14:$14,$E$15,ExcelTool!38:38,$D$15)</f>
        <v>0</v>
      </c>
      <c r="E38" s="104">
        <f>IF(ISERROR(((C38/(COUNTIF(ExcelTool!$14:$14,$E$15)-D38)*100))),"N/A",((C38/(COUNTIF(ExcelTool!$14:$14,$E$15)-D38)*100)))</f>
        <v>0</v>
      </c>
      <c r="F38" s="62">
        <f>COUNTIFS(ExcelTool!$14:$14,$H$15,ExcelTool!38:38,$F$15)</f>
        <v>0</v>
      </c>
      <c r="G38" s="62">
        <f>COUNTIFS(ExcelTool!$14:$14,$H$15,ExcelTool!38:38,$G$15)</f>
        <v>0</v>
      </c>
      <c r="H38" s="104" t="str">
        <f>IF(ISERROR(((F38/(COUNTIF(ExcelTool!$14:$14,$H$15)-G38)*100))),"N/A",((F38/(COUNTIF(ExcelTool!$14:$14,$H$15)-G38)*100)))</f>
        <v>N/A</v>
      </c>
      <c r="I38" s="62">
        <f>COUNTIFS(ExcelTool!$14:$14,$K$15,ExcelTool!38:38,$I$15)</f>
        <v>0</v>
      </c>
      <c r="J38" s="62">
        <f>COUNTIFS(ExcelTool!$14:$14,$K$15,ExcelTool!38:38,$J$15)</f>
        <v>0</v>
      </c>
      <c r="K38" s="104" t="str">
        <f>IF(ISERROR(((I38/(COUNTIF(ExcelTool!$14:$14,$K$15)-J38)*100))),"N/A",((I38/(COUNTIF(ExcelTool!$14:$14,$K$15)-J38)*100)))</f>
        <v>N/A</v>
      </c>
      <c r="L38" s="62">
        <f>COUNTIFS(ExcelTool!$14:$14,$N$15,ExcelTool!38:38,$L$15)</f>
        <v>0</v>
      </c>
      <c r="M38" s="62">
        <f>COUNTIFS(ExcelTool!$14:$14,$N$15,ExcelTool!38:38,$M$15)</f>
        <v>0</v>
      </c>
      <c r="N38" s="104" t="str">
        <f>IF(ISERROR(((L38/(COUNTIF(ExcelTool!$14:$14,$N$15)-M38)*100))),"N/A",((L38/(COUNTIF(ExcelTool!$14:$14,$N$15)-M38)*100)))</f>
        <v>N/A</v>
      </c>
      <c r="O38" s="62">
        <f>COUNTIFS(ExcelTool!$14:$14,$Q$15,ExcelTool!38:38,$O$15)</f>
        <v>0</v>
      </c>
      <c r="P38" s="62">
        <f>COUNTIFS(ExcelTool!$14:$14,$Q$15,ExcelTool!38:38,$P$15)</f>
        <v>0</v>
      </c>
      <c r="Q38" s="104" t="str">
        <f>IF(ISERROR(((O38/(COUNTIF(ExcelTool!$14:$14,$Q$15)-P38)*100))),"N/A",((O38/(COUNTIF(ExcelTool!$14:$14,$Q$15)-P38)*100)))</f>
        <v>N/A</v>
      </c>
      <c r="R38" s="62">
        <f>COUNTIFS(ExcelTool!$14:$14,$T$15,ExcelTool!38:38,$R$15)</f>
        <v>0</v>
      </c>
      <c r="S38" s="62">
        <f>COUNTIFS(ExcelTool!$14:$14,$T$15,ExcelTool!38:38,$S$15)</f>
        <v>0</v>
      </c>
      <c r="T38" s="104" t="str">
        <f>IF(ISERROR(((R38/(COUNTIF(ExcelTool!$14:$14,$T$15)-S38)*100))),"N/A",((R38/(COUNTIF(ExcelTool!$14:$14,$T$15)-S38)*100)))</f>
        <v>N/A</v>
      </c>
      <c r="U38" s="62">
        <f>COUNTIFS(ExcelTool!$14:$14,$W$15,ExcelTool!38:38,$U$15)</f>
        <v>0</v>
      </c>
      <c r="V38" s="62">
        <f>COUNTIFS(ExcelTool!$14:$14,$W$15,ExcelTool!38:38,$V$15)</f>
        <v>0</v>
      </c>
      <c r="W38" s="104" t="str">
        <f>IF(ISERROR(((U38/(COUNTIF(ExcelTool!$14:$14,$W$15)-V38)*100))),"N/A",((U38/(COUNTIF(ExcelTool!$14:$14,$W$15)-V38)*100)))</f>
        <v>N/A</v>
      </c>
      <c r="X38" s="62">
        <f>COUNTIFS(ExcelTool!$14:$14,$Z$15,ExcelTool!38:38,$X$15)</f>
        <v>0</v>
      </c>
      <c r="Y38" s="62">
        <f>COUNTIFS(ExcelTool!$14:$14,$Z$15,ExcelTool!38:38,$Y$15)</f>
        <v>0</v>
      </c>
      <c r="Z38" s="104" t="str">
        <f>IF(ISERROR(((X38/(COUNTIF(ExcelTool!$14:$14,$Z$15)-Y38)*100))),"N/A",((X38/(COUNTIF(ExcelTool!$14:$14,$Z$15)-Y38)*100)))</f>
        <v>N/A</v>
      </c>
      <c r="AA38" s="62">
        <f>COUNTIFS(ExcelTool!$14:$14,$AC$15,ExcelTool!38:38,$AA$15)</f>
        <v>0</v>
      </c>
      <c r="AB38" s="62">
        <f>COUNTIFS(ExcelTool!$14:$14,$AC$15,ExcelTool!38:38,$AB$15)</f>
        <v>0</v>
      </c>
      <c r="AC38" s="104" t="str">
        <f>IF(ISERROR(((AA38/(COUNTIF(ExcelTool!$14:$14,$AC$15)-AB38)*100))),"N/A",((AA38/(COUNTIF(ExcelTool!$14:$14,$AC$15)-AB38)*100)))</f>
        <v>N/A</v>
      </c>
      <c r="AD38" s="62">
        <f>COUNTIFS(ExcelTool!$14:$14,$AF$15,ExcelTool!38:38,$AD$15)</f>
        <v>0</v>
      </c>
      <c r="AE38" s="62">
        <f>COUNTIFS(ExcelTool!$14:$14,$AF$15,ExcelTool!38:38,$AE$15)</f>
        <v>0</v>
      </c>
      <c r="AF38" s="104" t="str">
        <f>IF(ISERROR(((AD38/(COUNTIF(ExcelTool!$14:$14,$AF$15)-AE38)*100))),"N/A",((AD38/(COUNTIF(ExcelTool!$14:$14,$AF$15)-AE38)*100)))</f>
        <v>N/A</v>
      </c>
      <c r="AG38" s="62">
        <f>COUNTIFS(ExcelTool!$14:$14,$AI$15,ExcelTool!38:38,$AG$15)</f>
        <v>0</v>
      </c>
      <c r="AH38" s="62">
        <f>COUNTIFS(ExcelTool!$14:$14,$AI$15,ExcelTool!38:38,$AH$15)</f>
        <v>0</v>
      </c>
      <c r="AI38" s="104" t="str">
        <f>IF(ISERROR(((AG38/(COUNTIF(ExcelTool!$14:$14,$AI$15)-AH38)*100))),"N/A",((AG38/(COUNTIF(ExcelTool!$14:$14,$AI$15)-AH38)*100)))</f>
        <v>N/A</v>
      </c>
      <c r="AJ38" s="62">
        <f>COUNTIFS(ExcelTool!$14:$14,$AL$15,ExcelTool!38:38,$AJ$15)</f>
        <v>0</v>
      </c>
      <c r="AK38" s="62">
        <f>COUNTIFS(ExcelTool!$14:$14,$AL$15,ExcelTool!38:38,$AK$15)</f>
        <v>0</v>
      </c>
      <c r="AL38" s="104" t="str">
        <f>IF(ISERROR(((AJ38/(COUNTIF(ExcelTool!$14:$14,$AL$15)-AK38)*100))),"N/A",((AJ38/(COUNTIF(ExcelTool!$14:$14,$AL$15)-AK38)*100)))</f>
        <v>N/A</v>
      </c>
    </row>
    <row r="39" spans="1:38">
      <c r="A39" s="28"/>
      <c r="B39" s="63" t="s">
        <v>47</v>
      </c>
      <c r="C39" s="63">
        <f>SUM(C24:C38)</f>
        <v>0</v>
      </c>
      <c r="D39" s="63">
        <f>SUM(D24:D38)</f>
        <v>0</v>
      </c>
      <c r="E39" s="105">
        <f>IF(ISERROR(((C39/(COUNTIF(ExcelTool!$14:$14,Comparison!$E$15)*No_of_Questions_Section_2-D39)*100))),"NA",((C39/(COUNTIF(ExcelTool!$14:$14,Comparison!$E$15)*No_of_Questions_Section_2-D39)*100)))</f>
        <v>0</v>
      </c>
      <c r="F39" s="63">
        <f>SUM(F24:F38)</f>
        <v>0</v>
      </c>
      <c r="G39" s="63">
        <f>SUM(G24:G38)</f>
        <v>0</v>
      </c>
      <c r="H39" s="105" t="str">
        <f>IF(ISERROR(((F39/(COUNTIF(ExcelTool!$14:$14,Comparison!H$15)*No_of_Questions_Section_2-G39)*100))),"NA",((F39/(COUNTIF(ExcelTool!$14:$14,Comparison!$H$15)*No_of_Questions_Section_2-G39)*100)))</f>
        <v>NA</v>
      </c>
      <c r="I39" s="63">
        <f>SUM(I24:I38)</f>
        <v>0</v>
      </c>
      <c r="J39" s="63">
        <f>SUM(J24:J38)</f>
        <v>0</v>
      </c>
      <c r="K39" s="105" t="str">
        <f>IF(ISERROR(((I39/(COUNTIF(ExcelTool!$14:$14,Comparison!$K$15)*No_of_Questions_Section_2-J39)*100))),"NA",((I39/(COUNTIF(ExcelTool!$14:$14,Comparison!$K$15)*No_of_Questions_Section_2-J39)*100)))</f>
        <v>NA</v>
      </c>
      <c r="L39" s="63">
        <f>SUM(L24:L38)</f>
        <v>0</v>
      </c>
      <c r="M39" s="63">
        <f>SUM(M24:M38)</f>
        <v>0</v>
      </c>
      <c r="N39" s="105" t="str">
        <f>IF(ISERROR(((L39/(COUNTIF(ExcelTool!$14:$14,Comparison!$N$15)*No_of_Questions_Section_2-M39)*100))),"NA",((L39/(COUNTIF(ExcelTool!$14:$14,Comparison!$N$15)*No_of_Questions_Section_2-M39)*100)))</f>
        <v>NA</v>
      </c>
      <c r="O39" s="63">
        <f>SUM(O24:O38)</f>
        <v>0</v>
      </c>
      <c r="P39" s="63">
        <f>SUM(P24:P38)</f>
        <v>0</v>
      </c>
      <c r="Q39" s="105" t="str">
        <f>IF(ISERROR(((O39/(COUNTIF(ExcelTool!$14:$14,Comparison!$Q$15)*No_of_Questions_Section_2-P39)*100))),"NA",((O39/(COUNTIF(ExcelTool!$14:$14,Comparison!$Q$15)*No_of_Questions_Section_2-P39)*100)))</f>
        <v>NA</v>
      </c>
      <c r="R39" s="63">
        <f>SUM(R24:R38)</f>
        <v>0</v>
      </c>
      <c r="S39" s="63">
        <f>SUM(S24:S38)</f>
        <v>0</v>
      </c>
      <c r="T39" s="105" t="str">
        <f>IF(ISERROR(((R39/(COUNTIF(ExcelTool!$14:$14,Comparison!$T$15)*No_of_Questions_Section_2-S39)*100))),"NA",((R39/(COUNTIF(ExcelTool!$14:$14,Comparison!$T$15)*No_of_Questions_Section_2-S39)*100)))</f>
        <v>NA</v>
      </c>
      <c r="U39" s="63">
        <f>SUM(U24:U38)</f>
        <v>0</v>
      </c>
      <c r="V39" s="63">
        <f>SUM(V24:V38)</f>
        <v>0</v>
      </c>
      <c r="W39" s="105" t="str">
        <f>IF(ISERROR(((U39/(COUNTIF(ExcelTool!$14:$14,Comparison!$W$15)*No_of_Questions_Section_2-V39)*100))),"NA",((U39/(COUNTIF(ExcelTool!$14:$14,Comparison!$W$15)*No_of_Questions_Section_2-V39)*100)))</f>
        <v>NA</v>
      </c>
      <c r="X39" s="63">
        <f>SUM(X24:X38)</f>
        <v>0</v>
      </c>
      <c r="Y39" s="63">
        <f>SUM(Y24:Y38)</f>
        <v>0</v>
      </c>
      <c r="Z39" s="105" t="str">
        <f>IF(ISERROR(((X39/(COUNTIF(ExcelTool!$14:$14,Comparison!$Z$15)*No_of_Questions_Section_2-Y39)*100))),"NA",((X39/(COUNTIF(ExcelTool!$14:$14,Comparison!$Z$15)*No_of_Questions_Section_2-Y39)*100)))</f>
        <v>NA</v>
      </c>
      <c r="AA39" s="63">
        <f>SUM(AA24:AA38)</f>
        <v>0</v>
      </c>
      <c r="AB39" s="63">
        <f>SUM(AB24:AB38)</f>
        <v>0</v>
      </c>
      <c r="AC39" s="105" t="str">
        <f>IF(ISERROR(((AA39/(COUNTIF(ExcelTool!$14:$14,Comparison!$AC$15)*No_of_Questions_Section_2-AB39)*100))),"NA",((AA39/(COUNTIF(ExcelTool!$14:$14,Comparison!$AC$15)*No_of_Questions_Section_2-AB39)*100)))</f>
        <v>NA</v>
      </c>
      <c r="AD39" s="63">
        <f>SUM(AD24:AD38)</f>
        <v>0</v>
      </c>
      <c r="AE39" s="63">
        <f>SUM(AE24:AE38)</f>
        <v>0</v>
      </c>
      <c r="AF39" s="105" t="str">
        <f>IF(ISERROR(((AD39/(COUNTIF(ExcelTool!$14:$14,Comparison!$AF$15)*No_of_Questions_Section_2-AE39)*100))),"NA",((AD39/(COUNTIF(ExcelTool!$14:$14,Comparison!$AF$15)*No_of_Questions_Section_2-AE39)*100)))</f>
        <v>NA</v>
      </c>
      <c r="AG39" s="63">
        <f>SUM(AG24:AG38)</f>
        <v>0</v>
      </c>
      <c r="AH39" s="63">
        <f>SUM(AH24:AH38)</f>
        <v>0</v>
      </c>
      <c r="AI39" s="105" t="str">
        <f>IF(ISERROR(((AG39/(COUNTIF(ExcelTool!$14:$14,Comparison!$AI$15)*No_of_Questions_Section_2-AH39)*100))),"NA",((AG39/(COUNTIF(ExcelTool!$14:$14,Comparison!$AI$15)*No_of_Questions_Section_2-AH39)*100)))</f>
        <v>NA</v>
      </c>
      <c r="AJ39" s="63">
        <f>SUM(AJ24:AJ38)</f>
        <v>0</v>
      </c>
      <c r="AK39" s="63">
        <f>SUM(AK24:AK38)</f>
        <v>0</v>
      </c>
      <c r="AL39" s="105" t="str">
        <f>IF(ISERROR(((AJ39/(COUNTIF(ExcelTool!$14:$14,Comparison!$AL$15)*No_of_Questions_Section_2-AK39)*100))),"NA",((AJ39/(COUNTIF(ExcelTool!$14:$14,Comparison!$AL$15)*No_of_Questions_Section_2-AK39)*100)))</f>
        <v>NA</v>
      </c>
    </row>
    <row r="40" spans="1:38">
      <c r="A40" s="28"/>
      <c r="B40" s="63" t="str">
        <f>ExcelTool!B40</f>
        <v>Section 3:</v>
      </c>
      <c r="C40" s="63"/>
      <c r="D40" s="63"/>
      <c r="E40" s="105"/>
      <c r="F40" s="92"/>
      <c r="G40" s="92"/>
      <c r="H40" s="105"/>
      <c r="I40" s="92"/>
      <c r="J40" s="92"/>
      <c r="K40" s="105"/>
      <c r="L40" s="92"/>
      <c r="M40" s="92"/>
      <c r="N40" s="105"/>
      <c r="O40" s="63"/>
      <c r="P40" s="63"/>
      <c r="Q40" s="105"/>
      <c r="R40" s="92"/>
      <c r="S40" s="92"/>
      <c r="T40" s="105"/>
      <c r="U40" s="92"/>
      <c r="V40" s="92"/>
      <c r="W40" s="105"/>
      <c r="X40" s="92"/>
      <c r="Y40" s="92"/>
      <c r="Z40" s="105"/>
      <c r="AA40" s="63"/>
      <c r="AB40" s="63"/>
      <c r="AC40" s="105"/>
      <c r="AD40" s="92"/>
      <c r="AE40" s="92"/>
      <c r="AF40" s="105"/>
      <c r="AG40" s="92"/>
      <c r="AH40" s="92"/>
      <c r="AI40" s="105"/>
      <c r="AJ40" s="92"/>
      <c r="AK40" s="92"/>
      <c r="AL40" s="105"/>
    </row>
    <row r="41" spans="1:38">
      <c r="A41" s="74">
        <f>ExcelTool!A41</f>
        <v>1</v>
      </c>
      <c r="B41" s="62" t="str">
        <f>ExcelTool!B41</f>
        <v>Total Yellow Zone is correct on every entry*</v>
      </c>
      <c r="C41" s="62">
        <f>COUNTIFS(ExcelTool!$14:$14,$E$15,ExcelTool!41:41,$C$15)</f>
        <v>0</v>
      </c>
      <c r="D41" s="62">
        <f>COUNTIFS(ExcelTool!$14:$14,$E$15,ExcelTool!41:41,$D$15)</f>
        <v>0</v>
      </c>
      <c r="E41" s="104">
        <f>IF(ISERROR(((C41/(COUNTIF(ExcelTool!$14:$14,$E$15)-D41)*100))),"N/A",((C41/(COUNTIF(ExcelTool!$14:$14,$E$15)-D41)*100)))</f>
        <v>0</v>
      </c>
      <c r="F41" s="62">
        <f>COUNTIFS(ExcelTool!$14:$14,$H$15,ExcelTool!41:41,$F$15)</f>
        <v>0</v>
      </c>
      <c r="G41" s="62">
        <f>COUNTIFS(ExcelTool!$14:$14,$H$15,ExcelTool!41:41,$G$15)</f>
        <v>0</v>
      </c>
      <c r="H41" s="104" t="str">
        <f>IF(ISERROR(((F41/(COUNTIF(ExcelTool!$14:$14,$H$15)-G41)*100))),"N/A",((F41/(COUNTIF(ExcelTool!$14:$14,$H$15)-G41)*100)))</f>
        <v>N/A</v>
      </c>
      <c r="I41" s="62">
        <f>COUNTIFS(ExcelTool!$14:$14,$K$15,ExcelTool!41:41,$I$15)</f>
        <v>0</v>
      </c>
      <c r="J41" s="62">
        <f>COUNTIFS(ExcelTool!$14:$14,$K$15,ExcelTool!41:41,$J$15)</f>
        <v>0</v>
      </c>
      <c r="K41" s="104" t="str">
        <f>IF(ISERROR(((I41/(COUNTIF(ExcelTool!$14:$14,$K$15)-J41)*100))),"N/A",((I41/(COUNTIF(ExcelTool!$14:$14,$K$15)-J41)*100)))</f>
        <v>N/A</v>
      </c>
      <c r="L41" s="62">
        <f>COUNTIFS(ExcelTool!$14:$14,$N$15,ExcelTool!41:41,$L$15)</f>
        <v>0</v>
      </c>
      <c r="M41" s="62">
        <f>COUNTIFS(ExcelTool!$14:$14,$N$15,ExcelTool!41:41,$M$15)</f>
        <v>0</v>
      </c>
      <c r="N41" s="104" t="str">
        <f>IF(ISERROR(((L41/(COUNTIF(ExcelTool!$14:$14,$N$15)-M41)*100))),"N/A",((L41/(COUNTIF(ExcelTool!$14:$14,$N$15)-M41)*100)))</f>
        <v>N/A</v>
      </c>
      <c r="O41" s="62">
        <f>COUNTIFS(ExcelTool!$14:$14,$Q$15,ExcelTool!41:41,$O$15)</f>
        <v>0</v>
      </c>
      <c r="P41" s="62">
        <f>COUNTIFS(ExcelTool!$14:$14,$Q$15,ExcelTool!41:41,$P$15)</f>
        <v>0</v>
      </c>
      <c r="Q41" s="104" t="str">
        <f>IF(ISERROR(((O41/(COUNTIF(ExcelTool!$14:$14,$Q$15)-P41)*100))),"N/A",((O41/(COUNTIF(ExcelTool!$14:$14,$Q$15)-P41)*100)))</f>
        <v>N/A</v>
      </c>
      <c r="R41" s="62">
        <f>COUNTIFS(ExcelTool!$14:$14,$T$15,ExcelTool!41:41,$R$15)</f>
        <v>0</v>
      </c>
      <c r="S41" s="62">
        <f>COUNTIFS(ExcelTool!$14:$14,$T$15,ExcelTool!41:41,$S$15)</f>
        <v>0</v>
      </c>
      <c r="T41" s="104" t="str">
        <f>IF(ISERROR(((R41/(COUNTIF(ExcelTool!$14:$14,$T$15)-S41)*100))),"N/A",((R41/(COUNTIF(ExcelTool!$14:$14,$T$15)-S41)*100)))</f>
        <v>N/A</v>
      </c>
      <c r="U41" s="62">
        <f>COUNTIFS(ExcelTool!$14:$14,$W$15,ExcelTool!41:41,$U$15)</f>
        <v>0</v>
      </c>
      <c r="V41" s="62">
        <f>COUNTIFS(ExcelTool!$14:$14,$W$15,ExcelTool!41:41,$V$15)</f>
        <v>0</v>
      </c>
      <c r="W41" s="104" t="str">
        <f>IF(ISERROR(((U41/(COUNTIF(ExcelTool!$14:$14,$W$15)-V41)*100))),"N/A",((U41/(COUNTIF(ExcelTool!$14:$14,$W$15)-V41)*100)))</f>
        <v>N/A</v>
      </c>
      <c r="X41" s="62">
        <f>COUNTIFS(ExcelTool!$14:$14,$Z$15,ExcelTool!41:41,$X$15)</f>
        <v>0</v>
      </c>
      <c r="Y41" s="62">
        <f>COUNTIFS(ExcelTool!$14:$14,$Z$15,ExcelTool!41:41,$Y$15)</f>
        <v>0</v>
      </c>
      <c r="Z41" s="104" t="str">
        <f>IF(ISERROR(((X41/(COUNTIF(ExcelTool!$14:$14,$Z$15)-Y41)*100))),"N/A",((X41/(COUNTIF(ExcelTool!$14:$14,$Z$15)-Y41)*100)))</f>
        <v>N/A</v>
      </c>
      <c r="AA41" s="62">
        <f>COUNTIFS(ExcelTool!$14:$14,$AC$15,ExcelTool!41:41,$AA$15)</f>
        <v>0</v>
      </c>
      <c r="AB41" s="62">
        <f>COUNTIFS(ExcelTool!$14:$14,$AC$15,ExcelTool!41:41,$AB$15)</f>
        <v>0</v>
      </c>
      <c r="AC41" s="104" t="str">
        <f>IF(ISERROR(((AA41/(COUNTIF(ExcelTool!$14:$14,$AC$15)-AB41)*100))),"N/A",((AA41/(COUNTIF(ExcelTool!$14:$14,$AC$15)-AB41)*100)))</f>
        <v>N/A</v>
      </c>
      <c r="AD41" s="62">
        <f>COUNTIFS(ExcelTool!$14:$14,$AF$15,ExcelTool!41:41,$AD$15)</f>
        <v>0</v>
      </c>
      <c r="AE41" s="62">
        <f>COUNTIFS(ExcelTool!$14:$14,$AF$15,ExcelTool!41:41,$AE$15)</f>
        <v>0</v>
      </c>
      <c r="AF41" s="104" t="str">
        <f>IF(ISERROR(((AD41/(COUNTIF(ExcelTool!$14:$14,$AF$15)-AE41)*100))),"N/A",((AD41/(COUNTIF(ExcelTool!$14:$14,$AF$15)-AE41)*100)))</f>
        <v>N/A</v>
      </c>
      <c r="AG41" s="62">
        <f>COUNTIFS(ExcelTool!$14:$14,$AI$15,ExcelTool!41:41,$AG$15)</f>
        <v>0</v>
      </c>
      <c r="AH41" s="62">
        <f>COUNTIFS(ExcelTool!$14:$14,$AI$15,ExcelTool!41:41,$AH$15)</f>
        <v>0</v>
      </c>
      <c r="AI41" s="104" t="str">
        <f>IF(ISERROR(((AG41/(COUNTIF(ExcelTool!$14:$14,$AI$15)-AH41)*100))),"N/A",((AG41/(COUNTIF(ExcelTool!$14:$14,$AI$15)-AH41)*100)))</f>
        <v>N/A</v>
      </c>
      <c r="AJ41" s="62">
        <f>COUNTIFS(ExcelTool!$14:$14,$AL$15,ExcelTool!41:41,$AJ$15)</f>
        <v>0</v>
      </c>
      <c r="AK41" s="62">
        <f>COUNTIFS(ExcelTool!$14:$14,$AL$15,ExcelTool!41:41,$AK$15)</f>
        <v>0</v>
      </c>
      <c r="AL41" s="104" t="str">
        <f>IF(ISERROR(((AJ41/(COUNTIF(ExcelTool!$14:$14,$AL$15)-AK41)*100))),"N/A",((AJ41/(COUNTIF(ExcelTool!$14:$14,$AL$15)-AK41)*100)))</f>
        <v>N/A</v>
      </c>
    </row>
    <row r="42" spans="1:38">
      <c r="A42" s="74">
        <f>ExcelTool!A42</f>
        <v>2</v>
      </c>
      <c r="B42" s="62" t="str">
        <f>ExcelTool!B42</f>
        <v>Total Pink Zone is correct on every entry*</v>
      </c>
      <c r="C42" s="62">
        <f>COUNTIFS(ExcelTool!$14:$14,$E$15,ExcelTool!42:42,$C$15)</f>
        <v>0</v>
      </c>
      <c r="D42" s="62">
        <f>COUNTIFS(ExcelTool!$14:$14,$E$15,ExcelTool!42:42,$D$15)</f>
        <v>0</v>
      </c>
      <c r="E42" s="104">
        <f>IF(ISERROR(((C42/(COUNTIF(ExcelTool!$14:$14,$E$15)-D42)*100))),"N/A",((C42/(COUNTIF(ExcelTool!$14:$14,$E$15)-D42)*100)))</f>
        <v>0</v>
      </c>
      <c r="F42" s="62">
        <f>COUNTIFS(ExcelTool!$14:$14,$H$15,ExcelTool!42:42,$F$15)</f>
        <v>0</v>
      </c>
      <c r="G42" s="62">
        <f>COUNTIFS(ExcelTool!$14:$14,$H$15,ExcelTool!42:42,$G$15)</f>
        <v>0</v>
      </c>
      <c r="H42" s="104" t="str">
        <f>IF(ISERROR(((F42/(COUNTIF(ExcelTool!$14:$14,$H$15)-G42)*100))),"N/A",((F42/(COUNTIF(ExcelTool!$14:$14,$H$15)-G42)*100)))</f>
        <v>N/A</v>
      </c>
      <c r="I42" s="62">
        <f>COUNTIFS(ExcelTool!$14:$14,$K$15,ExcelTool!42:42,$I$15)</f>
        <v>0</v>
      </c>
      <c r="J42" s="62">
        <f>COUNTIFS(ExcelTool!$14:$14,$K$15,ExcelTool!42:42,$J$15)</f>
        <v>0</v>
      </c>
      <c r="K42" s="104" t="str">
        <f>IF(ISERROR(((I42/(COUNTIF(ExcelTool!$14:$14,$K$15)-J42)*100))),"N/A",((I42/(COUNTIF(ExcelTool!$14:$14,$K$15)-J42)*100)))</f>
        <v>N/A</v>
      </c>
      <c r="L42" s="62">
        <f>COUNTIFS(ExcelTool!$14:$14,$N$15,ExcelTool!42:42,$L$15)</f>
        <v>0</v>
      </c>
      <c r="M42" s="62">
        <f>COUNTIFS(ExcelTool!$14:$14,$N$15,ExcelTool!42:42,$M$15)</f>
        <v>0</v>
      </c>
      <c r="N42" s="104" t="str">
        <f>IF(ISERROR(((L42/(COUNTIF(ExcelTool!$14:$14,$N$15)-M42)*100))),"N/A",((L42/(COUNTIF(ExcelTool!$14:$14,$N$15)-M42)*100)))</f>
        <v>N/A</v>
      </c>
      <c r="O42" s="62">
        <f>COUNTIFS(ExcelTool!$14:$14,$Q$15,ExcelTool!42:42,$O$15)</f>
        <v>0</v>
      </c>
      <c r="P42" s="62">
        <f>COUNTIFS(ExcelTool!$14:$14,$Q$15,ExcelTool!42:42,$P$15)</f>
        <v>0</v>
      </c>
      <c r="Q42" s="104" t="str">
        <f>IF(ISERROR(((O42/(COUNTIF(ExcelTool!$14:$14,$Q$15)-P42)*100))),"N/A",((O42/(COUNTIF(ExcelTool!$14:$14,$Q$15)-P42)*100)))</f>
        <v>N/A</v>
      </c>
      <c r="R42" s="62">
        <f>COUNTIFS(ExcelTool!$14:$14,$T$15,ExcelTool!42:42,$R$15)</f>
        <v>0</v>
      </c>
      <c r="S42" s="62">
        <f>COUNTIFS(ExcelTool!$14:$14,$T$15,ExcelTool!42:42,$S$15)</f>
        <v>0</v>
      </c>
      <c r="T42" s="104" t="str">
        <f>IF(ISERROR(((R42/(COUNTIF(ExcelTool!$14:$14,$T$15)-S42)*100))),"N/A",((R42/(COUNTIF(ExcelTool!$14:$14,$T$15)-S42)*100)))</f>
        <v>N/A</v>
      </c>
      <c r="U42" s="62">
        <f>COUNTIFS(ExcelTool!$14:$14,$W$15,ExcelTool!42:42,$U$15)</f>
        <v>0</v>
      </c>
      <c r="V42" s="62">
        <f>COUNTIFS(ExcelTool!$14:$14,$W$15,ExcelTool!42:42,$V$15)</f>
        <v>0</v>
      </c>
      <c r="W42" s="104" t="str">
        <f>IF(ISERROR(((U42/(COUNTIF(ExcelTool!$14:$14,$W$15)-V42)*100))),"N/A",((U42/(COUNTIF(ExcelTool!$14:$14,$W$15)-V42)*100)))</f>
        <v>N/A</v>
      </c>
      <c r="X42" s="62">
        <f>COUNTIFS(ExcelTool!$14:$14,$Z$15,ExcelTool!42:42,$X$15)</f>
        <v>0</v>
      </c>
      <c r="Y42" s="62">
        <f>COUNTIFS(ExcelTool!$14:$14,$Z$15,ExcelTool!42:42,$Y$15)</f>
        <v>0</v>
      </c>
      <c r="Z42" s="104" t="str">
        <f>IF(ISERROR(((X42/(COUNTIF(ExcelTool!$14:$14,$Z$15)-Y42)*100))),"N/A",((X42/(COUNTIF(ExcelTool!$14:$14,$Z$15)-Y42)*100)))</f>
        <v>N/A</v>
      </c>
      <c r="AA42" s="62">
        <f>COUNTIFS(ExcelTool!$14:$14,$AC$15,ExcelTool!42:42,$AA$15)</f>
        <v>0</v>
      </c>
      <c r="AB42" s="62">
        <f>COUNTIFS(ExcelTool!$14:$14,$AC$15,ExcelTool!42:42,$AB$15)</f>
        <v>0</v>
      </c>
      <c r="AC42" s="104" t="str">
        <f>IF(ISERROR(((AA42/(COUNTIF(ExcelTool!$14:$14,$AC$15)-AB42)*100))),"N/A",((AA42/(COUNTIF(ExcelTool!$14:$14,$AC$15)-AB42)*100)))</f>
        <v>N/A</v>
      </c>
      <c r="AD42" s="62">
        <f>COUNTIFS(ExcelTool!$14:$14,$AF$15,ExcelTool!42:42,$AD$15)</f>
        <v>0</v>
      </c>
      <c r="AE42" s="62">
        <f>COUNTIFS(ExcelTool!$14:$14,$AF$15,ExcelTool!42:42,$AE$15)</f>
        <v>0</v>
      </c>
      <c r="AF42" s="104" t="str">
        <f>IF(ISERROR(((AD42/(COUNTIF(ExcelTool!$14:$14,$AF$15)-AE42)*100))),"N/A",((AD42/(COUNTIF(ExcelTool!$14:$14,$AF$15)-AE42)*100)))</f>
        <v>N/A</v>
      </c>
      <c r="AG42" s="62">
        <f>COUNTIFS(ExcelTool!$14:$14,$AI$15,ExcelTool!42:42,$AG$15)</f>
        <v>0</v>
      </c>
      <c r="AH42" s="62">
        <f>COUNTIFS(ExcelTool!$14:$14,$AI$15,ExcelTool!42:42,$AH$15)</f>
        <v>0</v>
      </c>
      <c r="AI42" s="104" t="str">
        <f>IF(ISERROR(((AG42/(COUNTIF(ExcelTool!$14:$14,$AI$15)-AH42)*100))),"N/A",((AG42/(COUNTIF(ExcelTool!$14:$14,$AI$15)-AH42)*100)))</f>
        <v>N/A</v>
      </c>
      <c r="AJ42" s="62">
        <f>COUNTIFS(ExcelTool!$14:$14,$AL$15,ExcelTool!42:42,$AJ$15)</f>
        <v>0</v>
      </c>
      <c r="AK42" s="62">
        <f>COUNTIFS(ExcelTool!$14:$14,$AL$15,ExcelTool!42:42,$AK$15)</f>
        <v>0</v>
      </c>
      <c r="AL42" s="104" t="str">
        <f>IF(ISERROR(((AJ42/(COUNTIF(ExcelTool!$14:$14,$AL$15)-AK42)*100))),"N/A",((AJ42/(COUNTIF(ExcelTool!$14:$14,$AL$15)-AK42)*100)))</f>
        <v>N/A</v>
      </c>
    </row>
    <row r="43" spans="1:38">
      <c r="A43" s="28"/>
      <c r="B43" s="63" t="s">
        <v>48</v>
      </c>
      <c r="C43" s="63">
        <f>SUM(C41:C42)</f>
        <v>0</v>
      </c>
      <c r="D43" s="63">
        <f>SUM(D41:D42)</f>
        <v>0</v>
      </c>
      <c r="E43" s="105" t="str">
        <f>IF(ISERROR(((C43/(COUNTIF(ExcelTool!$14:$14,Comparison!$E$15)*No_of_Questions_Section_3-#REF!)*100))),"NA",((C43/(COUNTIF(ExcelTool!$14:$14,Comparison!$E$15)*No_of_Questions_Section_3-#REF!)*100)))</f>
        <v>NA</v>
      </c>
      <c r="F43" s="63">
        <f>SUM(F41:F42)</f>
        <v>0</v>
      </c>
      <c r="G43" s="63">
        <f>SUM(G41:G42)</f>
        <v>0</v>
      </c>
      <c r="H43" s="105" t="str">
        <f>IF(ISERROR(((F43/(COUNTIF(ExcelTool!$14:$14,Comparison!H$15)*No_of_Questions_Section_3-#REF!)*100))),"NA",((F43/(COUNTIF(ExcelTool!$14:$14,Comparison!$H$15)*No_of_Questions_Section_3-#REF!)*100)))</f>
        <v>NA</v>
      </c>
      <c r="I43" s="63">
        <f>SUM(I41:I42)</f>
        <v>0</v>
      </c>
      <c r="J43" s="63">
        <f>SUM(J41:J42)</f>
        <v>0</v>
      </c>
      <c r="K43" s="105" t="str">
        <f>IF(ISERROR(((I43/(COUNTIF(ExcelTool!$14:$14,Comparison!$K$15)*No_of_Questions_Section_3-#REF!)*100))),"NA",((I43/(COUNTIF(ExcelTool!$14:$14,Comparison!$K$15)*No_of_Questions_Section_3-#REF!)*100)))</f>
        <v>NA</v>
      </c>
      <c r="L43" s="63">
        <f>SUM(L41:L42)</f>
        <v>0</v>
      </c>
      <c r="M43" s="63">
        <f>SUM(M41:M42)</f>
        <v>0</v>
      </c>
      <c r="N43" s="105" t="str">
        <f>IF(ISERROR(((L43/(COUNTIF(ExcelTool!$14:$14,Comparison!$N$15)*No_of_Questions_Section_3-#REF!)*100))),"NA",((L43/(COUNTIF(ExcelTool!$14:$14,Comparison!$N$15)*No_of_Questions_Section_3-#REF!)*100)))</f>
        <v>NA</v>
      </c>
      <c r="O43" s="63">
        <f>SUM(O41:O42)</f>
        <v>0</v>
      </c>
      <c r="P43" s="63">
        <f>SUM(P41:P42)</f>
        <v>0</v>
      </c>
      <c r="Q43" s="105" t="str">
        <f>IF(ISERROR(((O43/(COUNTIF(ExcelTool!$14:$14,Comparison!$Q$15)*No_of_Questions_Section_3-#REF!)*100))),"NA",((O43/(COUNTIF(ExcelTool!$14:$14,Comparison!$Q$15)*No_of_Questions_Section_3-#REF!)*100)))</f>
        <v>NA</v>
      </c>
      <c r="R43" s="63">
        <f>SUM(R41:R42)</f>
        <v>0</v>
      </c>
      <c r="S43" s="63">
        <f>SUM(S41:S42)</f>
        <v>0</v>
      </c>
      <c r="T43" s="105" t="str">
        <f>IF(ISERROR(((R43/(COUNTIF(ExcelTool!$14:$14,Comparison!$T$15)*No_of_Questions_Section_3-#REF!)*100))),"NA",((R43/(COUNTIF(ExcelTool!$14:$14,Comparison!$T$15)*No_of_Questions_Section_3-#REF!)*100)))</f>
        <v>NA</v>
      </c>
      <c r="U43" s="63">
        <f>SUM(U41:U42)</f>
        <v>0</v>
      </c>
      <c r="V43" s="63">
        <f>SUM(V41:V42)</f>
        <v>0</v>
      </c>
      <c r="W43" s="105" t="str">
        <f>IF(ISERROR(((U43/(COUNTIF(ExcelTool!$14:$14,Comparison!$W$15)*No_of_Questions_Section_3-#REF!)*100))),"NA",((U43/(COUNTIF(ExcelTool!$14:$14,Comparison!$W$15)*No_of_Questions_Section_3-#REF!)*100)))</f>
        <v>NA</v>
      </c>
      <c r="X43" s="63">
        <f>SUM(X41:X42)</f>
        <v>0</v>
      </c>
      <c r="Y43" s="63">
        <f>SUM(Y41:Y42)</f>
        <v>0</v>
      </c>
      <c r="Z43" s="105" t="str">
        <f>IF(ISERROR(((X43/(COUNTIF(ExcelTool!$14:$14,Comparison!$Z$15)*No_of_Questions_Section_3-#REF!)*100))),"NA",((X43/(COUNTIF(ExcelTool!$14:$14,Comparison!$Z$15)*No_of_Questions_Section_3-#REF!)*100)))</f>
        <v>NA</v>
      </c>
      <c r="AA43" s="63">
        <f>SUM(AA41:AA42)</f>
        <v>0</v>
      </c>
      <c r="AB43" s="63">
        <f>SUM(AB41:AB42)</f>
        <v>0</v>
      </c>
      <c r="AC43" s="105" t="str">
        <f>IF(ISERROR(((AA43/(COUNTIF(ExcelTool!$14:$14,Comparison!$AC$15)*No_of_Questions_Section_3-#REF!)*100))),"NA",((AA43/(COUNTIF(ExcelTool!$14:$14,Comparison!$AC$15)*No_of_Questions_Section_3-#REF!)*100)))</f>
        <v>NA</v>
      </c>
      <c r="AD43" s="63">
        <f>SUM(AD41:AD42)</f>
        <v>0</v>
      </c>
      <c r="AE43" s="63">
        <f>SUM(AE41:AE42)</f>
        <v>0</v>
      </c>
      <c r="AF43" s="105" t="str">
        <f>IF(ISERROR(((AD43/(COUNTIF(ExcelTool!$14:$14,Comparison!$AF$15)*No_of_Questions_Section_3-#REF!)*100))),"NA",((AD43/(COUNTIF(ExcelTool!$14:$14,Comparison!$AF$15)*No_of_Questions_Section_3-#REF!)*100)))</f>
        <v>NA</v>
      </c>
      <c r="AG43" s="63">
        <f>SUM(AG41:AG42)</f>
        <v>0</v>
      </c>
      <c r="AH43" s="63">
        <f>SUM(AH41:AH42)</f>
        <v>0</v>
      </c>
      <c r="AI43" s="105" t="str">
        <f>IF(ISERROR(((AG43/(COUNTIF(ExcelTool!$14:$14,Comparison!$AI$15)*No_of_Questions_Section_3-#REF!)*100))),"NA",((AG43/(COUNTIF(ExcelTool!$14:$14,Comparison!$AI$15)*No_of_Questions_Section_3-#REF!)*100)))</f>
        <v>NA</v>
      </c>
      <c r="AJ43" s="63">
        <f>SUM(AJ41:AJ42)</f>
        <v>0</v>
      </c>
      <c r="AK43" s="63">
        <f>SUM(AK41:AK42)</f>
        <v>0</v>
      </c>
      <c r="AL43" s="105" t="str">
        <f>IF(ISERROR(((AJ43/(COUNTIF(ExcelTool!$14:$14,Comparison!$AL$15)*No_of_Questions_Section_3-#REF!)*100))),"NA",((AJ43/(COUNTIF(ExcelTool!$14:$14,Comparison!$AL$15)*No_of_Questions_Section_3-#REF!)*100)))</f>
        <v>NA</v>
      </c>
    </row>
    <row r="44" spans="1:38">
      <c r="A44" s="28"/>
      <c r="B44" s="82" t="s">
        <v>37</v>
      </c>
      <c r="C44" s="82">
        <f>SUM(C22,C39,C43)</f>
        <v>0</v>
      </c>
      <c r="D44" s="82">
        <f>SUM(D22,D39,D43)</f>
        <v>0</v>
      </c>
      <c r="E44" s="105">
        <f>IF(ISERROR(((C44/(COUNTIF(ExcelTool!$14:$14,Comparison!$E$15)*No._of_Questions-D44)*100))),"NA",((C44/(COUNTIF(ExcelTool!$14:$14,Comparison!$E$15)*No._of_Questions-D44)*100)))</f>
        <v>0</v>
      </c>
      <c r="F44" s="82">
        <f>SUM(F22,F39,F43)</f>
        <v>0</v>
      </c>
      <c r="G44" s="82">
        <f>SUM(G22,G39,G43)</f>
        <v>0</v>
      </c>
      <c r="H44" s="105" t="str">
        <f>IF(ISERROR(((F44/(COUNTIF(ExcelTool!$14:$14,Comparison!$H$15)*No._of_Questions-G44)*100))),"NA",((F44/(COUNTIF(ExcelTool!$14:$14,Comparison!$H$15)*No._of_Questions-G44)*100)))</f>
        <v>NA</v>
      </c>
      <c r="I44" s="82">
        <f>SUM(I22,I39,I43)</f>
        <v>0</v>
      </c>
      <c r="J44" s="82">
        <f>SUM(J22,J39,J43)</f>
        <v>0</v>
      </c>
      <c r="K44" s="105" t="str">
        <f>IF(ISERROR(((I44/(COUNTIF(ExcelTool!$14:$14,Comparison!$K$15)*No._of_Questions-J44)*100))),"NA",((I44/(COUNTIF(ExcelTool!$14:$14,Comparison!$K$15)*No._of_Questions-J44)*100)))</f>
        <v>NA</v>
      </c>
      <c r="L44" s="82">
        <f>SUM(L22,L39,L43)</f>
        <v>0</v>
      </c>
      <c r="M44" s="82">
        <f>SUM(M22,M39,M43)</f>
        <v>0</v>
      </c>
      <c r="N44" s="105" t="str">
        <f>IF(ISERROR(((L44/(COUNTIF(ExcelTool!$14:$14,Comparison!$N$15)*No._of_Questions-M44)*100))),"NA",((L44/(COUNTIF(ExcelTool!$14:$14,Comparison!$N$15)*No._of_Questions-M44)*100)))</f>
        <v>NA</v>
      </c>
      <c r="O44" s="82">
        <f>SUM(O22,O39,O43)</f>
        <v>0</v>
      </c>
      <c r="P44" s="82">
        <f>SUM(P22,P39,P43)</f>
        <v>0</v>
      </c>
      <c r="Q44" s="105" t="str">
        <f>IF(ISERROR(((O44/(COUNTIF(ExcelTool!$14:$14,Comparison!$Q$15)*No._of_Questions-P44)*100))),"NA",((O44/(COUNTIF(ExcelTool!$14:$14,Comparison!$Q$15)*No._of_Questions-P44)*100)))</f>
        <v>NA</v>
      </c>
      <c r="R44" s="82">
        <f>SUM(R22,R39,R43)</f>
        <v>0</v>
      </c>
      <c r="S44" s="82">
        <f>SUM(S22,S39,S43)</f>
        <v>0</v>
      </c>
      <c r="T44" s="105" t="str">
        <f>IF(ISERROR(((R44/(COUNTIF(ExcelTool!$14:$14,Comparison!$T$15)*No._of_Questions-S44)*100))),"NA",((R44/(COUNTIF(ExcelTool!$14:$14,Comparison!$T$15)*No._of_Questions-S44)*100)))</f>
        <v>NA</v>
      </c>
      <c r="U44" s="82">
        <f>SUM(U22,U39,U43)</f>
        <v>0</v>
      </c>
      <c r="V44" s="82">
        <f>SUM(V22,V39,V43)</f>
        <v>0</v>
      </c>
      <c r="W44" s="105" t="str">
        <f>IF(ISERROR(((U44/(COUNTIF(ExcelTool!$14:$14,Comparison!$W$15)*No._of_Questions-V44)*100))),"NA",((U44/(COUNTIF(ExcelTool!$14:$14,Comparison!$W$15)*No._of_Questions-V44)*100)))</f>
        <v>NA</v>
      </c>
      <c r="X44" s="82">
        <f>SUM(X22,X39,X43)</f>
        <v>0</v>
      </c>
      <c r="Y44" s="82">
        <f>SUM(Y22,Y39,Y43)</f>
        <v>0</v>
      </c>
      <c r="Z44" s="105" t="str">
        <f>IF(ISERROR(((X44/(COUNTIF(ExcelTool!$14:$14,Comparison!$Z$15)*No._of_Questions-Y44)*100))),"NA",((X44/(COUNTIF(ExcelTool!$14:$14,Comparison!$Z$15)*No._of_Questions-Y44)*100)))</f>
        <v>NA</v>
      </c>
      <c r="AA44" s="82">
        <f>SUM(AA22,AA39,AA43)</f>
        <v>0</v>
      </c>
      <c r="AB44" s="82">
        <f>SUM(AB22,AB39,AB43)</f>
        <v>0</v>
      </c>
      <c r="AC44" s="105" t="str">
        <f>IF(ISERROR(((AA44/(COUNTIF(ExcelTool!$14:$14,Comparison!$AC$15)*No._of_Questions-AB44)*100))),"NA",((AA44/(COUNTIF(ExcelTool!$14:$14,Comparison!$AC$15)*No._of_Questions-AB44)*100)))</f>
        <v>NA</v>
      </c>
      <c r="AD44" s="82">
        <f>SUM(AD22,AD39,AD43)</f>
        <v>0</v>
      </c>
      <c r="AE44" s="82">
        <f>SUM(AE22,AE39,AE43)</f>
        <v>0</v>
      </c>
      <c r="AF44" s="105" t="str">
        <f>IF(ISERROR(((AD44/(COUNTIF(ExcelTool!$14:$14,Comparison!$AF$15)*No._of_Questions-AE44)*100))),"NA",((AD44/(COUNTIF(ExcelTool!$14:$14,Comparison!$AF$15)*No._of_Questions-AE44)*100)))</f>
        <v>NA</v>
      </c>
      <c r="AG44" s="82">
        <f>SUM(AG22,AG39,AG43)</f>
        <v>0</v>
      </c>
      <c r="AH44" s="82">
        <f>SUM(AH22,AH39,AH43)</f>
        <v>0</v>
      </c>
      <c r="AI44" s="105" t="str">
        <f>IF(ISERROR(((AG44/(COUNTIF(ExcelTool!$14:$14,Comparison!$AI$15)*No._of_Questions-AH44)*100))),"NA",((AG44/(COUNTIF(ExcelTool!$14:$14,Comparison!$AI$15)*No._of_Questions-AH44)*100)))</f>
        <v>NA</v>
      </c>
      <c r="AJ44" s="82">
        <f>SUM(AJ22,AJ39,AJ43)</f>
        <v>0</v>
      </c>
      <c r="AK44" s="114">
        <f>SUM(AK22,AK39,AK43)</f>
        <v>0</v>
      </c>
      <c r="AL44" s="105" t="str">
        <f>IF(ISERROR(((AJ44/(COUNTIF(ExcelTool!$14:$14,Comparison!$AL$15)*No._of_Questions-AK44)*100))),"NA",((AJ44/(COUNTIF(ExcelTool!$14:$14,Comparison!$AL$15)*No._of_Questions-AK44)*100)))</f>
        <v>NA</v>
      </c>
    </row>
    <row r="45" spans="1:38">
      <c r="A45" s="28"/>
    </row>
    <row r="46" spans="1:38">
      <c r="A46" s="28"/>
    </row>
    <row r="47" spans="1:38">
      <c r="A47" s="28"/>
    </row>
    <row r="48" spans="1:38">
      <c r="A48" s="28"/>
    </row>
    <row r="49" spans="1:1">
      <c r="A49" s="28"/>
    </row>
    <row r="50" spans="1:1">
      <c r="A50" s="28"/>
    </row>
    <row r="51" spans="1:1">
      <c r="A51" s="28"/>
    </row>
    <row r="52" spans="1:1">
      <c r="A52" s="28"/>
    </row>
    <row r="53" spans="1:1">
      <c r="A53" s="28"/>
    </row>
    <row r="54" spans="1:1">
      <c r="A54" s="28"/>
    </row>
    <row r="55" spans="1:1">
      <c r="A55" s="28"/>
    </row>
    <row r="56" spans="1:1">
      <c r="A56" s="28"/>
    </row>
    <row r="57" spans="1:1">
      <c r="A57" s="28"/>
    </row>
    <row r="58" spans="1:1">
      <c r="A58" s="28"/>
    </row>
    <row r="59" spans="1:1">
      <c r="A59" s="28"/>
    </row>
    <row r="60" spans="1:1">
      <c r="A60" s="28"/>
    </row>
    <row r="61" spans="1:1">
      <c r="A61" s="28"/>
    </row>
    <row r="62" spans="1:1">
      <c r="A62" s="28"/>
    </row>
    <row r="63" spans="1:1">
      <c r="A63" s="28"/>
    </row>
    <row r="64" spans="1:1">
      <c r="A64" s="28"/>
    </row>
    <row r="65" spans="1:1">
      <c r="A65" s="28"/>
    </row>
    <row r="66" spans="1:1">
      <c r="A66" s="28"/>
    </row>
    <row r="67" spans="1:1">
      <c r="A67" s="28"/>
    </row>
    <row r="68" spans="1:1">
      <c r="A68" s="28"/>
    </row>
    <row r="69" spans="1:1">
      <c r="A69" s="28"/>
    </row>
    <row r="70" spans="1:1">
      <c r="A70" s="28"/>
    </row>
    <row r="71" spans="1:1">
      <c r="A71" s="28"/>
    </row>
    <row r="72" spans="1:1">
      <c r="A72" s="28"/>
    </row>
    <row r="73" spans="1:1">
      <c r="A73" s="28"/>
    </row>
    <row r="74" spans="1:1">
      <c r="A74" s="28"/>
    </row>
    <row r="75" spans="1:1">
      <c r="A75" s="28"/>
    </row>
    <row r="76" spans="1:1">
      <c r="A76" s="28"/>
    </row>
    <row r="77" spans="1:1">
      <c r="A77" s="28"/>
    </row>
    <row r="78" spans="1:1">
      <c r="A78" s="28"/>
    </row>
    <row r="79" spans="1:1">
      <c r="A79" s="28"/>
    </row>
    <row r="80" spans="1:1">
      <c r="A80" s="28"/>
    </row>
    <row r="81" spans="1:2">
      <c r="A81" s="28"/>
    </row>
    <row r="82" spans="1:2">
      <c r="A82" s="28"/>
    </row>
    <row r="83" spans="1:2">
      <c r="A83" s="28"/>
    </row>
    <row r="84" spans="1:2">
      <c r="A84" s="28"/>
      <c r="B84" s="115" t="s">
        <v>73</v>
      </c>
    </row>
    <row r="85" spans="1:2">
      <c r="A85" s="28"/>
    </row>
    <row r="86" spans="1:2">
      <c r="A86" s="28"/>
    </row>
    <row r="87" spans="1:2">
      <c r="A87" s="28"/>
    </row>
    <row r="88" spans="1:2">
      <c r="A88" s="28"/>
    </row>
    <row r="89" spans="1:2">
      <c r="A89" s="28"/>
    </row>
    <row r="90" spans="1:2">
      <c r="A90" s="28"/>
    </row>
    <row r="91" spans="1:2">
      <c r="A91" s="28"/>
    </row>
    <row r="92" spans="1:2">
      <c r="A92" s="28"/>
    </row>
    <row r="93" spans="1:2">
      <c r="A93" s="28"/>
    </row>
    <row r="94" spans="1:2">
      <c r="A94" s="28"/>
    </row>
    <row r="95" spans="1:2">
      <c r="A95" s="28"/>
    </row>
    <row r="96" spans="1:2">
      <c r="A96" s="28"/>
    </row>
    <row r="97" spans="1:2">
      <c r="A97" s="28"/>
    </row>
    <row r="98" spans="1:2">
      <c r="A98" s="28"/>
    </row>
    <row r="99" spans="1:2">
      <c r="A99" s="28"/>
    </row>
    <row r="100" spans="1:2">
      <c r="A100" s="28"/>
    </row>
    <row r="101" spans="1:2">
      <c r="A101" s="28"/>
    </row>
    <row r="102" spans="1:2">
      <c r="A102" s="28"/>
    </row>
    <row r="103" spans="1:2">
      <c r="A103" s="28"/>
    </row>
    <row r="104" spans="1:2">
      <c r="A104" s="28"/>
    </row>
    <row r="105" spans="1:2">
      <c r="A105" s="28"/>
      <c r="B105" s="115" t="s">
        <v>76</v>
      </c>
    </row>
    <row r="106" spans="1:2">
      <c r="A106" s="28"/>
    </row>
    <row r="107" spans="1:2">
      <c r="A107" s="28"/>
    </row>
    <row r="108" spans="1:2">
      <c r="A108" s="28"/>
    </row>
    <row r="109" spans="1:2">
      <c r="A109" s="28"/>
    </row>
    <row r="110" spans="1:2">
      <c r="A110" s="28"/>
    </row>
    <row r="111" spans="1:2">
      <c r="A111" s="28"/>
    </row>
    <row r="112" spans="1:2">
      <c r="A112" s="28"/>
    </row>
    <row r="113" spans="1:1">
      <c r="A113" s="28"/>
    </row>
    <row r="114" spans="1:1">
      <c r="A114" s="28"/>
    </row>
    <row r="115" spans="1:1">
      <c r="A115" s="28"/>
    </row>
    <row r="116" spans="1:1">
      <c r="A116" s="28"/>
    </row>
    <row r="117" spans="1:1">
      <c r="A117" s="28"/>
    </row>
    <row r="118" spans="1:1">
      <c r="A118" s="28"/>
    </row>
    <row r="119" spans="1:1">
      <c r="A119" s="28"/>
    </row>
    <row r="120" spans="1:1">
      <c r="A120" s="28"/>
    </row>
    <row r="121" spans="1:1">
      <c r="A121" s="28"/>
    </row>
    <row r="122" spans="1:1">
      <c r="A122" s="28"/>
    </row>
    <row r="123" spans="1:1">
      <c r="A123" s="28"/>
    </row>
    <row r="124" spans="1:1">
      <c r="A124" s="28"/>
    </row>
    <row r="125" spans="1:1">
      <c r="A125" s="28"/>
    </row>
    <row r="126" spans="1:1">
      <c r="A126" s="28"/>
    </row>
    <row r="127" spans="1:1">
      <c r="A127" s="28"/>
    </row>
    <row r="128" spans="1:1">
      <c r="A128" s="28"/>
    </row>
    <row r="129" spans="1:1">
      <c r="A129" s="28"/>
    </row>
    <row r="130" spans="1:1">
      <c r="A130" s="28"/>
    </row>
    <row r="131" spans="1:1">
      <c r="A131" s="28"/>
    </row>
    <row r="132" spans="1:1">
      <c r="A132" s="28"/>
    </row>
    <row r="133" spans="1:1">
      <c r="A133" s="28"/>
    </row>
    <row r="134" spans="1:1">
      <c r="A134" s="28"/>
    </row>
    <row r="135" spans="1:1">
      <c r="A135" s="28"/>
    </row>
    <row r="136" spans="1:1">
      <c r="A136" s="28"/>
    </row>
    <row r="137" spans="1:1">
      <c r="A137" s="28"/>
    </row>
    <row r="138" spans="1:1">
      <c r="A138" s="28"/>
    </row>
    <row r="139" spans="1:1">
      <c r="A139" s="28"/>
    </row>
    <row r="140" spans="1:1">
      <c r="A140" s="28"/>
    </row>
    <row r="141" spans="1:1">
      <c r="A141" s="28"/>
    </row>
    <row r="142" spans="1:1">
      <c r="A142" s="28"/>
    </row>
    <row r="143" spans="1:1">
      <c r="A143" s="28"/>
    </row>
    <row r="144" spans="1:1">
      <c r="A144" s="28"/>
    </row>
    <row r="145" spans="1:1">
      <c r="A145" s="28"/>
    </row>
    <row r="146" spans="1:1">
      <c r="A146" s="28"/>
    </row>
    <row r="147" spans="1:1">
      <c r="A147" s="28"/>
    </row>
    <row r="148" spans="1:1">
      <c r="A148" s="28"/>
    </row>
    <row r="149" spans="1:1">
      <c r="A149" s="28"/>
    </row>
    <row r="150" spans="1:1">
      <c r="A150" s="28"/>
    </row>
    <row r="151" spans="1:1">
      <c r="A151" s="28"/>
    </row>
    <row r="152" spans="1:1">
      <c r="A152" s="28"/>
    </row>
    <row r="153" spans="1:1">
      <c r="A153" s="28"/>
    </row>
    <row r="154" spans="1:1">
      <c r="A154" s="28"/>
    </row>
    <row r="155" spans="1:1">
      <c r="A155" s="28"/>
    </row>
    <row r="156" spans="1:1">
      <c r="A156" s="28"/>
    </row>
    <row r="157" spans="1:1">
      <c r="A157" s="28"/>
    </row>
    <row r="158" spans="1:1">
      <c r="A158" s="28"/>
    </row>
    <row r="159" spans="1:1">
      <c r="A159" s="28"/>
    </row>
    <row r="160" spans="1:1">
      <c r="A160" s="28"/>
    </row>
    <row r="161" spans="1:2">
      <c r="A161" s="28"/>
    </row>
    <row r="162" spans="1:2">
      <c r="A162" s="28"/>
    </row>
    <row r="163" spans="1:2">
      <c r="A163" s="28"/>
    </row>
    <row r="164" spans="1:2">
      <c r="A164" s="28"/>
      <c r="B164" s="115" t="s">
        <v>75</v>
      </c>
    </row>
    <row r="165" spans="1:2">
      <c r="A165" s="28"/>
    </row>
    <row r="166" spans="1:2">
      <c r="A166" s="28"/>
    </row>
    <row r="167" spans="1:2">
      <c r="A167" s="28"/>
    </row>
    <row r="168" spans="1:2">
      <c r="A168" s="28"/>
    </row>
    <row r="169" spans="1:2">
      <c r="A169" s="28"/>
    </row>
    <row r="170" spans="1:2">
      <c r="A170" s="28"/>
    </row>
    <row r="171" spans="1:2">
      <c r="A171" s="28"/>
    </row>
    <row r="172" spans="1:2">
      <c r="A172" s="28"/>
    </row>
    <row r="173" spans="1:2">
      <c r="A173" s="28"/>
    </row>
    <row r="174" spans="1:2">
      <c r="A174" s="28"/>
    </row>
    <row r="175" spans="1:2">
      <c r="A175" s="28"/>
    </row>
    <row r="176" spans="1:2">
      <c r="A176" s="28"/>
    </row>
    <row r="177" spans="1:1">
      <c r="A177" s="28"/>
    </row>
    <row r="178" spans="1:1">
      <c r="A178" s="28"/>
    </row>
    <row r="179" spans="1:1">
      <c r="A179" s="28"/>
    </row>
    <row r="180" spans="1:1">
      <c r="A180" s="28"/>
    </row>
    <row r="181" spans="1:1">
      <c r="A181" s="28"/>
    </row>
    <row r="182" spans="1:1">
      <c r="A182" s="28"/>
    </row>
    <row r="183" spans="1:1">
      <c r="A183" s="28"/>
    </row>
  </sheetData>
  <sheetProtection sheet="1" objects="1" scenarios="1"/>
  <mergeCells count="6">
    <mergeCell ref="H6:K6"/>
    <mergeCell ref="B1:N1"/>
    <mergeCell ref="E2:N2"/>
    <mergeCell ref="E3:N3"/>
    <mergeCell ref="E4:N4"/>
    <mergeCell ref="E5:N5"/>
  </mergeCells>
  <pageMargins left="0.35433070866141736" right="0" top="0.98425196850393704" bottom="0.39370078740157483" header="0.51181102362204722" footer="0.51181102362204722"/>
  <pageSetup paperSize="9" orientation="landscape" r:id="rId1"/>
  <headerFooter alignWithMargins="0">
    <oddHeader>&amp;CResults</oddHeader>
  </headerFooter>
  <ignoredErrors>
    <ignoredError sqref="H39 K39 N39 Q39 T39 W39 Z39 AC39 AF39 AI39 K43:K44 N43:N44 Q43:Q44 T43:T44 W43:W44 Z43:Z44 AC43:AC44 AF43:AF44 AI43:AI44 E44 H44 E22 H22 K22 N22 Q22 T22 W22 Z22 AC22 AF22 AI22" formula="1"/>
    <ignoredError sqref="C44:D44 F44:G44 I44:J44 L44:M44 O44:P44 R44:S44 U44:V44 X44:Y44 AA44:AB44 AD44:AE44 AG44:AH44 AJ44 A24:A25" unlockedFormula="1"/>
  </ignoredErrors>
  <drawing r:id="rId2"/>
</worksheet>
</file>

<file path=xl/worksheets/sheet8.xml><?xml version="1.0" encoding="utf-8"?>
<worksheet xmlns="http://schemas.openxmlformats.org/spreadsheetml/2006/main" xmlns:r="http://schemas.openxmlformats.org/officeDocument/2006/relationships">
  <dimension ref="A1:M14"/>
  <sheetViews>
    <sheetView zoomScaleNormal="100" workbookViewId="0">
      <selection activeCell="B10" sqref="B10:L14"/>
    </sheetView>
  </sheetViews>
  <sheetFormatPr defaultRowHeight="12.75"/>
  <cols>
    <col min="1" max="1" width="3.85546875" customWidth="1"/>
    <col min="2" max="2" width="37.5703125" customWidth="1"/>
    <col min="3" max="12" width="6.7109375" customWidth="1"/>
    <col min="13" max="13" width="9.5703125" style="3" customWidth="1"/>
  </cols>
  <sheetData>
    <row r="1" spans="1:13" s="1" customFormat="1" ht="14.25" customHeight="1">
      <c r="A1" s="7"/>
      <c r="B1" s="170" t="str">
        <f>ExcelTool!B1</f>
        <v>Audit of IMEWS Chart Completion</v>
      </c>
      <c r="C1" s="170"/>
      <c r="D1" s="170"/>
      <c r="E1" s="170"/>
      <c r="F1" s="170"/>
      <c r="G1" s="170"/>
      <c r="H1" s="171"/>
      <c r="I1" s="171"/>
      <c r="J1" s="171"/>
      <c r="K1" s="171"/>
      <c r="L1" s="171"/>
      <c r="M1" s="2"/>
    </row>
    <row r="2" spans="1:13" s="1" customFormat="1" ht="15" customHeight="1">
      <c r="A2" s="7"/>
      <c r="B2" s="18" t="str">
        <f>ExcelTool!B2</f>
        <v>Hospital</v>
      </c>
      <c r="C2" s="122" t="str">
        <f>ExcelTool!C2</f>
        <v>ABC</v>
      </c>
      <c r="D2" s="123"/>
      <c r="E2" s="123" t="s">
        <v>0</v>
      </c>
      <c r="F2" s="123"/>
      <c r="G2" s="123"/>
      <c r="H2" s="123"/>
      <c r="I2" s="123"/>
      <c r="J2" s="123"/>
      <c r="K2" s="123"/>
      <c r="L2" s="139"/>
      <c r="M2" s="2"/>
    </row>
    <row r="3" spans="1:13" s="1" customFormat="1" ht="15" customHeight="1">
      <c r="A3" s="7"/>
      <c r="B3" s="18" t="str">
        <f>ExcelTool!B3</f>
        <v>Ward/ Area</v>
      </c>
      <c r="C3" s="122" t="str">
        <f>ExcelTool!C3</f>
        <v>XYZ</v>
      </c>
      <c r="D3" s="123"/>
      <c r="E3" s="123" t="s">
        <v>0</v>
      </c>
      <c r="F3" s="123"/>
      <c r="G3" s="123"/>
      <c r="H3" s="123"/>
      <c r="I3" s="123"/>
      <c r="J3" s="123"/>
      <c r="K3" s="123"/>
      <c r="L3" s="139"/>
      <c r="M3" s="2"/>
    </row>
    <row r="4" spans="1:13" s="1" customFormat="1" ht="15" customHeight="1">
      <c r="A4" s="7"/>
      <c r="B4" s="18" t="str">
        <f>ExcelTool!B4</f>
        <v>Auditor(s)</v>
      </c>
      <c r="C4" s="122" t="str">
        <f>ExcelTool!C4</f>
        <v>Joe Bloogs</v>
      </c>
      <c r="D4" s="123"/>
      <c r="E4" s="123" t="s">
        <v>0</v>
      </c>
      <c r="F4" s="123"/>
      <c r="G4" s="123"/>
      <c r="H4" s="123"/>
      <c r="I4" s="123"/>
      <c r="J4" s="123"/>
      <c r="K4" s="123"/>
      <c r="L4" s="139"/>
      <c r="M4" s="2"/>
    </row>
    <row r="5" spans="1:13" s="1" customFormat="1" ht="14.25" customHeight="1">
      <c r="A5" s="7"/>
      <c r="B5" s="27" t="str">
        <f>ExcelTool!B5</f>
        <v>Date of Audit</v>
      </c>
      <c r="C5" s="179">
        <f>ExcelTool!C5</f>
        <v>2018</v>
      </c>
      <c r="D5" s="180"/>
      <c r="E5" s="180"/>
      <c r="F5" s="124"/>
      <c r="G5" s="124"/>
      <c r="H5" s="124"/>
      <c r="I5" s="124"/>
      <c r="J5" s="124"/>
      <c r="K5" s="124"/>
      <c r="L5" s="125"/>
      <c r="M5" s="2"/>
    </row>
    <row r="6" spans="1:13" s="1" customFormat="1" ht="14.25" customHeight="1">
      <c r="A6" s="7"/>
      <c r="B6" s="18" t="str">
        <f>ExcelTool!B6</f>
        <v>No. in Audit</v>
      </c>
      <c r="C6" s="127">
        <f>ExcelTool!C6</f>
        <v>5</v>
      </c>
      <c r="D6" s="128"/>
      <c r="E6" s="129" t="s">
        <v>0</v>
      </c>
      <c r="F6" s="126" t="str">
        <f>ExcelTool!F6</f>
        <v>No. of Questions</v>
      </c>
      <c r="G6" s="130"/>
      <c r="H6" s="130"/>
      <c r="I6" s="175">
        <f>ExcelTool!I6</f>
        <v>22</v>
      </c>
      <c r="J6" s="176"/>
      <c r="K6" s="176"/>
      <c r="L6" s="176"/>
      <c r="M6" s="2"/>
    </row>
    <row r="7" spans="1:13" s="1" customFormat="1" ht="14.25" customHeight="1">
      <c r="A7" s="7"/>
      <c r="B7" s="6"/>
      <c r="C7" s="30"/>
      <c r="D7" s="31"/>
      <c r="E7" s="31"/>
      <c r="F7" s="30"/>
      <c r="G7" s="31"/>
      <c r="H7" s="31"/>
      <c r="I7" s="2"/>
      <c r="J7" s="2"/>
      <c r="K7" s="2"/>
      <c r="L7" s="2"/>
      <c r="M7" s="2"/>
    </row>
    <row r="8" spans="1:13" s="1" customFormat="1" ht="14.25" customHeight="1">
      <c r="A8" s="7"/>
      <c r="B8" s="6"/>
      <c r="C8" s="30"/>
      <c r="D8" s="31"/>
      <c r="E8" s="31"/>
      <c r="F8" s="30"/>
      <c r="G8" s="31"/>
      <c r="H8" s="31"/>
      <c r="I8" s="2"/>
      <c r="J8" s="2"/>
      <c r="K8" s="2"/>
      <c r="L8" s="2"/>
      <c r="M8" s="2"/>
    </row>
    <row r="9" spans="1:13" s="1" customFormat="1" ht="14.25" customHeight="1">
      <c r="A9" s="7"/>
      <c r="B9" s="29"/>
      <c r="C9" s="21"/>
      <c r="D9" s="22"/>
      <c r="E9" s="22"/>
      <c r="F9" s="21"/>
      <c r="G9" s="22"/>
      <c r="H9" s="22"/>
      <c r="I9" s="19"/>
      <c r="J9" s="19"/>
      <c r="K9" s="19"/>
      <c r="L9" s="2"/>
      <c r="M9" s="2"/>
    </row>
    <row r="10" spans="1:13" s="1" customFormat="1" ht="24.95" customHeight="1">
      <c r="A10" s="23"/>
      <c r="B10" s="172" t="s">
        <v>9</v>
      </c>
      <c r="C10" s="173"/>
      <c r="D10" s="173"/>
      <c r="E10" s="174"/>
      <c r="F10" s="172" t="s">
        <v>10</v>
      </c>
      <c r="G10" s="173"/>
      <c r="H10" s="174"/>
      <c r="I10" s="172" t="s">
        <v>11</v>
      </c>
      <c r="J10" s="177"/>
      <c r="K10" s="177"/>
      <c r="L10" s="178"/>
    </row>
    <row r="11" spans="1:13" ht="50.1" customHeight="1">
      <c r="A11" s="25">
        <v>1</v>
      </c>
      <c r="B11" s="164"/>
      <c r="C11" s="165"/>
      <c r="D11" s="165"/>
      <c r="E11" s="166"/>
      <c r="F11" s="167"/>
      <c r="G11" s="168"/>
      <c r="H11" s="169"/>
      <c r="I11" s="167"/>
      <c r="J11" s="168"/>
      <c r="K11" s="168"/>
      <c r="L11" s="169"/>
      <c r="M11"/>
    </row>
    <row r="12" spans="1:13" ht="50.1" customHeight="1">
      <c r="A12" s="25">
        <v>2</v>
      </c>
      <c r="B12" s="164"/>
      <c r="C12" s="165"/>
      <c r="D12" s="165"/>
      <c r="E12" s="166"/>
      <c r="F12" s="167"/>
      <c r="G12" s="168"/>
      <c r="H12" s="169"/>
      <c r="I12" s="167"/>
      <c r="J12" s="168"/>
      <c r="K12" s="168"/>
      <c r="L12" s="169"/>
      <c r="M12"/>
    </row>
    <row r="13" spans="1:13" ht="50.1" customHeight="1">
      <c r="A13" s="25">
        <v>3</v>
      </c>
      <c r="B13" s="164"/>
      <c r="C13" s="165"/>
      <c r="D13" s="165"/>
      <c r="E13" s="166"/>
      <c r="F13" s="167"/>
      <c r="G13" s="168"/>
      <c r="H13" s="169"/>
      <c r="I13" s="167"/>
      <c r="J13" s="168"/>
      <c r="K13" s="168"/>
      <c r="L13" s="169"/>
      <c r="M13"/>
    </row>
    <row r="14" spans="1:13" ht="50.1" customHeight="1">
      <c r="A14" s="25">
        <v>4</v>
      </c>
      <c r="B14" s="164"/>
      <c r="C14" s="165"/>
      <c r="D14" s="165"/>
      <c r="E14" s="166"/>
      <c r="F14" s="167"/>
      <c r="G14" s="168"/>
      <c r="H14" s="169"/>
      <c r="I14" s="167"/>
      <c r="J14" s="168"/>
      <c r="K14" s="168"/>
      <c r="L14" s="169"/>
      <c r="M14"/>
    </row>
  </sheetData>
  <mergeCells count="23">
    <mergeCell ref="B1:L1"/>
    <mergeCell ref="C2:L2"/>
    <mergeCell ref="C3:L3"/>
    <mergeCell ref="B11:E11"/>
    <mergeCell ref="F11:H11"/>
    <mergeCell ref="I11:L11"/>
    <mergeCell ref="B10:E10"/>
    <mergeCell ref="C4:L4"/>
    <mergeCell ref="C6:E6"/>
    <mergeCell ref="F6:H6"/>
    <mergeCell ref="I6:L6"/>
    <mergeCell ref="F10:H10"/>
    <mergeCell ref="I10:L10"/>
    <mergeCell ref="C5:L5"/>
    <mergeCell ref="B14:E14"/>
    <mergeCell ref="F14:H14"/>
    <mergeCell ref="I14:L14"/>
    <mergeCell ref="B12:E12"/>
    <mergeCell ref="F12:H12"/>
    <mergeCell ref="I12:L12"/>
    <mergeCell ref="B13:E13"/>
    <mergeCell ref="F13:H13"/>
    <mergeCell ref="I13:L13"/>
  </mergeCells>
  <phoneticPr fontId="0" type="noConversion"/>
  <pageMargins left="0.74803149606299213" right="0.74803149606299213" top="0.98425196850393704" bottom="0.98425196850393704" header="0.51181102362204722" footer="0.51181102362204722"/>
  <pageSetup paperSize="9" scale="81" orientation="portrait" r:id="rId1"/>
  <headerFooter alignWithMargins="0">
    <oddHeader xml:space="preserve">&amp;CRECOMMENDATIONS&amp;R
</oddHeader>
  </headerFooter>
  <drawing r:id="rId2"/>
</worksheet>
</file>

<file path=xl/worksheets/sheet9.xml><?xml version="1.0" encoding="utf-8"?>
<worksheet xmlns="http://schemas.openxmlformats.org/spreadsheetml/2006/main" xmlns:r="http://schemas.openxmlformats.org/officeDocument/2006/relationships">
  <dimension ref="J17"/>
  <sheetViews>
    <sheetView workbookViewId="0">
      <selection activeCell="J17" sqref="J17"/>
    </sheetView>
  </sheetViews>
  <sheetFormatPr defaultRowHeight="12.75"/>
  <sheetData>
    <row r="17" spans="10:10">
      <c r="J17" s="63">
        <f>ExcelTool!J17</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C8B53CF1-AF0D-4A6C-89F8-DAE77B54FD20}">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Validation List</vt:lpstr>
      <vt:lpstr>ExcelTool</vt:lpstr>
      <vt:lpstr>Results</vt:lpstr>
      <vt:lpstr>Results Specified Audit</vt:lpstr>
      <vt:lpstr>Quarter1</vt:lpstr>
      <vt:lpstr>Comparison</vt:lpstr>
      <vt:lpstr>Recommendations</vt:lpstr>
      <vt:lpstr>Sheet1</vt:lpstr>
      <vt:lpstr>Quarter1!Audit</vt:lpstr>
      <vt:lpstr>Audit_Period</vt:lpstr>
      <vt:lpstr>Month</vt:lpstr>
      <vt:lpstr>No._in_Audit</vt:lpstr>
      <vt:lpstr>No._of_Questions</vt:lpstr>
      <vt:lpstr>Quarter1!No_in_Current_Audit</vt:lpstr>
      <vt:lpstr>No_in_Specified_Audit</vt:lpstr>
      <vt:lpstr>No_of_Questions_Section_1</vt:lpstr>
      <vt:lpstr>No_of_Questions_Section_2</vt:lpstr>
      <vt:lpstr>No_of_Questions_Section_3</vt:lpstr>
      <vt:lpstr>No_of_Questions_Section_4</vt:lpstr>
      <vt:lpstr>No_of_Questions_Section_5</vt:lpstr>
      <vt:lpstr>No_of_Questions_Section_6</vt:lpstr>
      <vt:lpstr>No_of_Questions_Section_7</vt:lpstr>
      <vt:lpstr>Comparison!Print_Titles</vt:lpstr>
      <vt:lpstr>Quarter1!Print_Titles</vt:lpstr>
      <vt:lpstr>Results!Print_Titles</vt:lpstr>
      <vt:lpstr>'Results Specified Audit'!Print_Titles</vt:lpstr>
      <vt:lpstr>Specified_Audit</vt:lpstr>
      <vt:lpstr>Week</vt:lpstr>
    </vt:vector>
  </TitlesOfParts>
  <Company>Hse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O' Grady</dc:creator>
  <cp:lastModifiedBy>Karen Power</cp:lastModifiedBy>
  <cp:lastPrinted>2016-12-14T11:46:10Z</cp:lastPrinted>
  <dcterms:created xsi:type="dcterms:W3CDTF">2013-05-13T07:48:00Z</dcterms:created>
  <dcterms:modified xsi:type="dcterms:W3CDTF">2019-02-22T11:49:08Z</dcterms:modified>
</cp:coreProperties>
</file>