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00" windowHeight="8130" activeTab="8"/>
  </bookViews>
  <sheets>
    <sheet name="How to complete INEWSObsChart " sheetId="34" r:id="rId1"/>
    <sheet name="Operational Definitions" sheetId="35" r:id="rId2"/>
    <sheet name="Instructions" sheetId="4" r:id="rId3"/>
    <sheet name="Validation List" sheetId="31" state="hidden" r:id="rId4"/>
    <sheet name="ExcelTool" sheetId="1" r:id="rId5"/>
    <sheet name="Results" sheetId="2" r:id="rId6"/>
    <sheet name="Results Specified Audit" sheetId="32" r:id="rId7"/>
    <sheet name="Quarter1" sheetId="30" state="hidden" r:id="rId8"/>
    <sheet name="Comparison" sheetId="18" r:id="rId9"/>
    <sheet name="Recommendations" sheetId="3" r:id="rId10"/>
    <sheet name="Sheet1" sheetId="33" state="hidden" r:id="rId11"/>
    <sheet name="Graph Titles" sheetId="36" state="hidden" r:id="rId12"/>
  </sheets>
  <definedNames>
    <definedName name="_xlnm._FilterDatabase" localSheetId="4" hidden="1">ExcelTool!$B$18:$G$20</definedName>
    <definedName name="Audit" localSheetId="7">Quarter1!$C$7</definedName>
    <definedName name="Audit">#REF!</definedName>
    <definedName name="Audit_Period">'Validation List'!$B$5:$B$16</definedName>
    <definedName name="Month">ExcelTool!$C$15:$IV$15</definedName>
    <definedName name="No._in_Audit">ExcelTool!$C$7</definedName>
    <definedName name="No._of_Questions">ExcelTool!$I$7</definedName>
    <definedName name="No_in_Current_Audit" localSheetId="7">Quarter1!$C$8</definedName>
    <definedName name="No_in_Current_Audit">#REF!</definedName>
    <definedName name="No_in_Specified_Audit">'Results Specified Audit'!$C$9</definedName>
    <definedName name="No_of_Questions_Section_1">ExcelTool!$C$8</definedName>
    <definedName name="No_of_Questions_Section_2">ExcelTool!$I$8</definedName>
    <definedName name="No_of_Questions_Section_3">ExcelTool!$C$9</definedName>
    <definedName name="No_of_Questions_Section_4">ExcelTool!$I$9</definedName>
    <definedName name="No_of_Questions_Section_5">ExcelTool!$C$10</definedName>
    <definedName name="No_of_Questions_Section_6">ExcelTool!$I$10</definedName>
    <definedName name="No_of_Questions_Section_7">ExcelTool!$C$11</definedName>
    <definedName name="_xlnm.Print_Area" localSheetId="0">'How to complete INEWSObsChart '!$A$1:$B$68</definedName>
    <definedName name="_xlnm.Print_Area" localSheetId="1">'Operational Definitions'!$A$1:$B$115</definedName>
    <definedName name="_xlnm.Print_Titles" localSheetId="8">Comparison!$2:$7</definedName>
    <definedName name="_xlnm.Print_Titles" localSheetId="7">Quarter1!$1:$8</definedName>
    <definedName name="_xlnm.Print_Titles" localSheetId="5">Results!$2:$7</definedName>
    <definedName name="_xlnm.Print_Titles" localSheetId="6">'Results Specified Audit'!$2:$7</definedName>
    <definedName name="Specified_Audit">'Results Specified Audit'!$C$8</definedName>
    <definedName name="Week">ExcelTool!$N$4</definedName>
  </definedNames>
  <calcPr calcId="145621"/>
</workbook>
</file>

<file path=xl/calcChain.xml><?xml version="1.0" encoding="utf-8"?>
<calcChain xmlns="http://schemas.openxmlformats.org/spreadsheetml/2006/main">
  <c r="AK29" i="18" l="1"/>
  <c r="AJ29" i="18"/>
  <c r="AH29" i="18"/>
  <c r="AG29" i="18"/>
  <c r="AE29" i="18"/>
  <c r="AD29" i="18"/>
  <c r="AB29" i="18"/>
  <c r="AA29" i="18"/>
  <c r="Y29" i="18"/>
  <c r="X29" i="18"/>
  <c r="V29" i="18"/>
  <c r="U29" i="18"/>
  <c r="S29" i="18"/>
  <c r="R29" i="18"/>
  <c r="P29" i="18"/>
  <c r="O29" i="18"/>
  <c r="M29" i="18"/>
  <c r="L25" i="18"/>
  <c r="I7" i="1"/>
  <c r="L29" i="18" l="1"/>
  <c r="J29" i="18"/>
  <c r="I29" i="18"/>
  <c r="G29" i="18"/>
  <c r="F29" i="18"/>
  <c r="D29" i="18"/>
  <c r="C29" i="18"/>
  <c r="AL29" i="18" l="1"/>
  <c r="AI29" i="18"/>
  <c r="AF29" i="18"/>
  <c r="AC29" i="18"/>
  <c r="Z29" i="18"/>
  <c r="W29" i="18"/>
  <c r="T29" i="18"/>
  <c r="Q29" i="18"/>
  <c r="N29" i="18"/>
  <c r="K29" i="18"/>
  <c r="H29" i="18"/>
  <c r="E29" i="18"/>
  <c r="B29" i="18"/>
  <c r="A29" i="18"/>
  <c r="E29" i="32"/>
  <c r="D29" i="32"/>
  <c r="C29" i="32"/>
  <c r="B29" i="32"/>
  <c r="B30" i="32"/>
  <c r="C30" i="32"/>
  <c r="D30" i="32"/>
  <c r="E30" i="32"/>
  <c r="E29" i="2"/>
  <c r="D29" i="2"/>
  <c r="C29" i="2"/>
  <c r="B29" i="2"/>
  <c r="A29" i="2"/>
  <c r="AK41" i="18" l="1"/>
  <c r="AJ41" i="18"/>
  <c r="AH41" i="18"/>
  <c r="AG41" i="18"/>
  <c r="AE41" i="18"/>
  <c r="AD41" i="18"/>
  <c r="AB41" i="18"/>
  <c r="AA41" i="18"/>
  <c r="Y41" i="18"/>
  <c r="X41" i="18"/>
  <c r="V41" i="18"/>
  <c r="U41" i="18"/>
  <c r="S41" i="18"/>
  <c r="R41" i="18"/>
  <c r="P41" i="18"/>
  <c r="O41" i="18"/>
  <c r="M41" i="18"/>
  <c r="L41" i="18"/>
  <c r="J41" i="18"/>
  <c r="I41" i="18"/>
  <c r="G41" i="18"/>
  <c r="F41" i="18"/>
  <c r="D41" i="18"/>
  <c r="C41" i="18"/>
  <c r="AK40" i="18"/>
  <c r="AJ40" i="18"/>
  <c r="AH40" i="18"/>
  <c r="AG40" i="18"/>
  <c r="AE40" i="18"/>
  <c r="AD40" i="18"/>
  <c r="AB40" i="18"/>
  <c r="AA40" i="18"/>
  <c r="Y40" i="18"/>
  <c r="X40" i="18"/>
  <c r="V40" i="18"/>
  <c r="U40" i="18"/>
  <c r="S40" i="18"/>
  <c r="R40" i="18"/>
  <c r="P40" i="18"/>
  <c r="O40" i="18"/>
  <c r="M40" i="18"/>
  <c r="L40" i="18"/>
  <c r="J40" i="18"/>
  <c r="I40" i="18"/>
  <c r="G40" i="18"/>
  <c r="F40" i="18"/>
  <c r="D40" i="18"/>
  <c r="C40" i="18"/>
  <c r="AK39" i="18"/>
  <c r="AJ39" i="18"/>
  <c r="AH39" i="18"/>
  <c r="AG39" i="18"/>
  <c r="AE39" i="18"/>
  <c r="AD39" i="18"/>
  <c r="AB39" i="18"/>
  <c r="AA39" i="18"/>
  <c r="Y39" i="18"/>
  <c r="X39" i="18"/>
  <c r="V39" i="18"/>
  <c r="U39" i="18"/>
  <c r="S39" i="18"/>
  <c r="R39" i="18"/>
  <c r="P39" i="18"/>
  <c r="O39" i="18"/>
  <c r="M39" i="18"/>
  <c r="L39" i="18"/>
  <c r="J39" i="18"/>
  <c r="I39" i="18"/>
  <c r="G39" i="18"/>
  <c r="F39" i="18"/>
  <c r="D39" i="18"/>
  <c r="C39" i="18"/>
  <c r="C42" i="18" s="1"/>
  <c r="AK36" i="18"/>
  <c r="AJ36" i="18"/>
  <c r="AH36" i="18"/>
  <c r="AG36" i="18"/>
  <c r="AE36" i="18"/>
  <c r="AD36" i="18"/>
  <c r="AB36" i="18"/>
  <c r="AA36" i="18"/>
  <c r="Y36" i="18"/>
  <c r="X36" i="18"/>
  <c r="V36" i="18"/>
  <c r="U36" i="18"/>
  <c r="S36" i="18"/>
  <c r="R36" i="18"/>
  <c r="P36" i="18"/>
  <c r="O36" i="18"/>
  <c r="M36" i="18"/>
  <c r="L36" i="18"/>
  <c r="J36" i="18"/>
  <c r="I36" i="18"/>
  <c r="G36" i="18"/>
  <c r="F36" i="18"/>
  <c r="D36" i="18"/>
  <c r="C36" i="18"/>
  <c r="AK35" i="18"/>
  <c r="AJ35" i="18"/>
  <c r="AH35" i="18"/>
  <c r="AG35" i="18"/>
  <c r="AE35" i="18"/>
  <c r="AD35" i="18"/>
  <c r="AB35" i="18"/>
  <c r="AA35" i="18"/>
  <c r="Y35" i="18"/>
  <c r="X35" i="18"/>
  <c r="V35" i="18"/>
  <c r="U35" i="18"/>
  <c r="S35" i="18"/>
  <c r="R35" i="18"/>
  <c r="P35" i="18"/>
  <c r="O35" i="18"/>
  <c r="M35" i="18"/>
  <c r="L35" i="18"/>
  <c r="J35" i="18"/>
  <c r="I35" i="18"/>
  <c r="G35" i="18"/>
  <c r="F35" i="18"/>
  <c r="D35" i="18"/>
  <c r="C35" i="18"/>
  <c r="AK34" i="18"/>
  <c r="AJ34" i="18"/>
  <c r="AH34" i="18"/>
  <c r="AG34" i="18"/>
  <c r="AE34" i="18"/>
  <c r="AD34" i="18"/>
  <c r="AB34" i="18"/>
  <c r="AA34" i="18"/>
  <c r="Y34" i="18"/>
  <c r="X34" i="18"/>
  <c r="V34" i="18"/>
  <c r="U34" i="18"/>
  <c r="S34" i="18"/>
  <c r="R34" i="18"/>
  <c r="P34" i="18"/>
  <c r="O34" i="18"/>
  <c r="M34" i="18"/>
  <c r="L34" i="18"/>
  <c r="J34" i="18"/>
  <c r="I34" i="18"/>
  <c r="G34" i="18"/>
  <c r="F34" i="18"/>
  <c r="D34" i="18"/>
  <c r="C34" i="18"/>
  <c r="AK33" i="18"/>
  <c r="AJ33" i="18"/>
  <c r="AH33" i="18"/>
  <c r="AG33" i="18"/>
  <c r="AE33" i="18"/>
  <c r="AD33" i="18"/>
  <c r="AB33" i="18"/>
  <c r="AA33" i="18"/>
  <c r="Y33" i="18"/>
  <c r="X33" i="18"/>
  <c r="V33" i="18"/>
  <c r="U33" i="18"/>
  <c r="S33" i="18"/>
  <c r="R33" i="18"/>
  <c r="P33" i="18"/>
  <c r="O33" i="18"/>
  <c r="M33" i="18"/>
  <c r="L33" i="18"/>
  <c r="J33" i="18"/>
  <c r="I33" i="18"/>
  <c r="G33" i="18"/>
  <c r="F33" i="18"/>
  <c r="D33" i="18"/>
  <c r="C33" i="18"/>
  <c r="AK32" i="18"/>
  <c r="AJ32" i="18"/>
  <c r="AH32" i="18"/>
  <c r="AG32" i="18"/>
  <c r="AE32" i="18"/>
  <c r="AD32" i="18"/>
  <c r="AB32" i="18"/>
  <c r="AA32" i="18"/>
  <c r="Y32" i="18"/>
  <c r="X32" i="18"/>
  <c r="V32" i="18"/>
  <c r="U32" i="18"/>
  <c r="S32" i="18"/>
  <c r="R32" i="18"/>
  <c r="P32" i="18"/>
  <c r="O32" i="18"/>
  <c r="M32" i="18"/>
  <c r="L32" i="18"/>
  <c r="J32" i="18"/>
  <c r="I32" i="18"/>
  <c r="G32" i="18"/>
  <c r="F32" i="18"/>
  <c r="D32" i="18"/>
  <c r="C32" i="18"/>
  <c r="AK31" i="18"/>
  <c r="AJ31" i="18"/>
  <c r="AH31" i="18"/>
  <c r="AG31" i="18"/>
  <c r="AE31" i="18"/>
  <c r="AD31" i="18"/>
  <c r="AB31" i="18"/>
  <c r="AA31" i="18"/>
  <c r="Y31" i="18"/>
  <c r="X31" i="18"/>
  <c r="V31" i="18"/>
  <c r="U31" i="18"/>
  <c r="S31" i="18"/>
  <c r="R31" i="18"/>
  <c r="P31" i="18"/>
  <c r="O31" i="18"/>
  <c r="M31" i="18"/>
  <c r="L31" i="18"/>
  <c r="J31" i="18"/>
  <c r="I31" i="18"/>
  <c r="G31" i="18"/>
  <c r="F31" i="18"/>
  <c r="D31" i="18"/>
  <c r="C31" i="18"/>
  <c r="AK30" i="18"/>
  <c r="AK37" i="18" s="1"/>
  <c r="AJ30" i="18"/>
  <c r="AJ37" i="18" s="1"/>
  <c r="AH30" i="18"/>
  <c r="AH37" i="18" s="1"/>
  <c r="AG30" i="18"/>
  <c r="AG37" i="18" s="1"/>
  <c r="AE30" i="18"/>
  <c r="AE37" i="18" s="1"/>
  <c r="AD30" i="18"/>
  <c r="AD37" i="18" s="1"/>
  <c r="AB30" i="18"/>
  <c r="AB37" i="18" s="1"/>
  <c r="AA30" i="18"/>
  <c r="AA37" i="18" s="1"/>
  <c r="Y30" i="18"/>
  <c r="Y37" i="18" s="1"/>
  <c r="X30" i="18"/>
  <c r="X37" i="18" s="1"/>
  <c r="V30" i="18"/>
  <c r="V37" i="18" s="1"/>
  <c r="U30" i="18"/>
  <c r="U37" i="18" s="1"/>
  <c r="S30" i="18"/>
  <c r="S37" i="18" s="1"/>
  <c r="R30" i="18"/>
  <c r="R37" i="18" s="1"/>
  <c r="P30" i="18"/>
  <c r="P37" i="18" s="1"/>
  <c r="O30" i="18"/>
  <c r="O37" i="18" s="1"/>
  <c r="M30" i="18"/>
  <c r="M37" i="18" s="1"/>
  <c r="L30" i="18"/>
  <c r="L37" i="18" s="1"/>
  <c r="J30" i="18"/>
  <c r="J37" i="18" s="1"/>
  <c r="I30" i="18"/>
  <c r="I37" i="18" s="1"/>
  <c r="G30" i="18"/>
  <c r="G37" i="18" s="1"/>
  <c r="F30" i="18"/>
  <c r="F37" i="18" s="1"/>
  <c r="D30" i="18"/>
  <c r="D37" i="18" s="1"/>
  <c r="C30" i="18"/>
  <c r="C37" i="18" s="1"/>
  <c r="AK26" i="18"/>
  <c r="AJ26" i="18"/>
  <c r="AH26" i="18"/>
  <c r="AG26" i="18"/>
  <c r="AE26" i="18"/>
  <c r="AD26" i="18"/>
  <c r="AB26" i="18"/>
  <c r="AA26" i="18"/>
  <c r="Y26" i="18"/>
  <c r="X26" i="18"/>
  <c r="V26" i="18"/>
  <c r="U26" i="18"/>
  <c r="S26" i="18"/>
  <c r="R26" i="18"/>
  <c r="P26" i="18"/>
  <c r="O26" i="18"/>
  <c r="M26" i="18"/>
  <c r="L26" i="18"/>
  <c r="J26" i="18"/>
  <c r="I26" i="18"/>
  <c r="G26" i="18"/>
  <c r="F26" i="18"/>
  <c r="D26" i="18"/>
  <c r="C26" i="18"/>
  <c r="AK25" i="18"/>
  <c r="AJ25" i="18"/>
  <c r="AH25" i="18"/>
  <c r="AG25" i="18"/>
  <c r="AE25" i="18"/>
  <c r="AD25" i="18"/>
  <c r="AB25" i="18"/>
  <c r="AA25" i="18"/>
  <c r="Y25" i="18"/>
  <c r="X25" i="18"/>
  <c r="V25" i="18"/>
  <c r="U25" i="18"/>
  <c r="S25" i="18"/>
  <c r="R25" i="18"/>
  <c r="P25" i="18"/>
  <c r="O25" i="18"/>
  <c r="M25" i="18"/>
  <c r="J25" i="18"/>
  <c r="I25" i="18"/>
  <c r="G25" i="18"/>
  <c r="F25" i="18"/>
  <c r="D25" i="18"/>
  <c r="C25" i="18"/>
  <c r="AI40" i="18" l="1"/>
  <c r="AI41" i="18"/>
  <c r="T39" i="18"/>
  <c r="H40" i="18"/>
  <c r="AF40" i="18"/>
  <c r="T41" i="18"/>
  <c r="H35" i="18"/>
  <c r="K31" i="18"/>
  <c r="AI32" i="18"/>
  <c r="W36" i="18"/>
  <c r="K39" i="18"/>
  <c r="AC39" i="18"/>
  <c r="AG42" i="18"/>
  <c r="K40" i="18"/>
  <c r="Q40" i="18"/>
  <c r="W40" i="18"/>
  <c r="H31" i="18"/>
  <c r="T32" i="18"/>
  <c r="E39" i="18"/>
  <c r="AK42" i="18"/>
  <c r="AL40" i="18"/>
  <c r="Z41" i="18"/>
  <c r="W34" i="18"/>
  <c r="F42" i="18"/>
  <c r="P42" i="18"/>
  <c r="V42" i="18"/>
  <c r="E41" i="18"/>
  <c r="K41" i="18"/>
  <c r="W41" i="18"/>
  <c r="AC41" i="18"/>
  <c r="N40" i="18"/>
  <c r="I42" i="18"/>
  <c r="M42" i="18"/>
  <c r="AD42" i="18"/>
  <c r="AI39" i="18"/>
  <c r="J42" i="18"/>
  <c r="U42" i="18"/>
  <c r="Y42" i="18"/>
  <c r="AE42" i="18"/>
  <c r="H41" i="18"/>
  <c r="N41" i="18"/>
  <c r="G42" i="18"/>
  <c r="R42" i="18"/>
  <c r="W39" i="18"/>
  <c r="AH42" i="18"/>
  <c r="S42" i="18"/>
  <c r="Z40" i="18"/>
  <c r="AF41" i="18"/>
  <c r="AL41" i="18"/>
  <c r="AI33" i="18"/>
  <c r="E25" i="18"/>
  <c r="AC25" i="18"/>
  <c r="E26" i="18"/>
  <c r="K26" i="18"/>
  <c r="AC26" i="18"/>
  <c r="AI31" i="18"/>
  <c r="Q32" i="18"/>
  <c r="AL32" i="18"/>
  <c r="H33" i="18"/>
  <c r="Z33" i="18"/>
  <c r="AF33" i="18"/>
  <c r="AI34" i="18"/>
  <c r="K35" i="18"/>
  <c r="Q35" i="18"/>
  <c r="W35" i="18"/>
  <c r="H26" i="18"/>
  <c r="H36" i="18"/>
  <c r="W32" i="18"/>
  <c r="Z34" i="18"/>
  <c r="AL34" i="18"/>
  <c r="H39" i="18"/>
  <c r="AF39" i="18"/>
  <c r="T40" i="18"/>
  <c r="D42" i="18"/>
  <c r="AB42" i="18"/>
  <c r="AA42" i="18"/>
  <c r="N39" i="18"/>
  <c r="L42" i="18"/>
  <c r="AL39" i="18"/>
  <c r="AJ42" i="18"/>
  <c r="Q39" i="18"/>
  <c r="Z39" i="18"/>
  <c r="X42" i="18"/>
  <c r="E40" i="18"/>
  <c r="AC40" i="18"/>
  <c r="Q41" i="18"/>
  <c r="O42" i="18"/>
  <c r="Q42" i="18" s="1"/>
  <c r="N30" i="18"/>
  <c r="T30" i="18"/>
  <c r="AL30" i="18"/>
  <c r="K30" i="18"/>
  <c r="AF26" i="18"/>
  <c r="AL26" i="18"/>
  <c r="N26" i="18"/>
  <c r="W30" i="18"/>
  <c r="AC30" i="18"/>
  <c r="AI30" i="18"/>
  <c r="Q31" i="18"/>
  <c r="W31" i="18"/>
  <c r="AC31" i="18"/>
  <c r="Z32" i="18"/>
  <c r="E35" i="18"/>
  <c r="Z35" i="18"/>
  <c r="AF35" i="18"/>
  <c r="N36" i="18"/>
  <c r="T36" i="18"/>
  <c r="Z36" i="18"/>
  <c r="K32" i="18"/>
  <c r="T33" i="18"/>
  <c r="H34" i="18"/>
  <c r="T34" i="18"/>
  <c r="AI35" i="18"/>
  <c r="K36" i="18"/>
  <c r="AI36" i="18"/>
  <c r="W26" i="18"/>
  <c r="AI26" i="18"/>
  <c r="AF30" i="18"/>
  <c r="T31" i="18"/>
  <c r="AF31" i="18"/>
  <c r="AL31" i="18"/>
  <c r="K33" i="18"/>
  <c r="Q33" i="18"/>
  <c r="W33" i="18"/>
  <c r="E34" i="18"/>
  <c r="K34" i="18"/>
  <c r="Q34" i="18"/>
  <c r="N35" i="18"/>
  <c r="H30" i="18"/>
  <c r="T35" i="18"/>
  <c r="Q25" i="18"/>
  <c r="T25" i="18"/>
  <c r="AI25" i="18"/>
  <c r="T26" i="18"/>
  <c r="Z26" i="18"/>
  <c r="E30" i="18"/>
  <c r="E31" i="18"/>
  <c r="N31" i="18"/>
  <c r="H32" i="18"/>
  <c r="N32" i="18"/>
  <c r="AC32" i="18"/>
  <c r="AC33" i="18"/>
  <c r="AL33" i="18"/>
  <c r="AF34" i="18"/>
  <c r="Q36" i="18"/>
  <c r="W25" i="18"/>
  <c r="AF32" i="18"/>
  <c r="K25" i="18"/>
  <c r="Q26" i="18"/>
  <c r="Q30" i="18"/>
  <c r="Z30" i="18"/>
  <c r="Z31" i="18"/>
  <c r="E32" i="18"/>
  <c r="E33" i="18"/>
  <c r="N33" i="18"/>
  <c r="N34" i="18"/>
  <c r="AC34" i="18"/>
  <c r="AC35" i="18"/>
  <c r="AL35" i="18"/>
  <c r="AF36" i="18"/>
  <c r="AL36" i="18"/>
  <c r="Z25" i="18"/>
  <c r="H25" i="18"/>
  <c r="AF25" i="18"/>
  <c r="AL25" i="18"/>
  <c r="N25" i="18"/>
  <c r="E36" i="18"/>
  <c r="AC36" i="18"/>
  <c r="AJ19" i="18"/>
  <c r="AK19" i="18"/>
  <c r="AJ20" i="18"/>
  <c r="AK20" i="18"/>
  <c r="AJ21" i="18"/>
  <c r="AK21" i="18"/>
  <c r="AJ22" i="18"/>
  <c r="AK22" i="18"/>
  <c r="AJ23" i="18"/>
  <c r="AK23" i="18"/>
  <c r="AJ24" i="18"/>
  <c r="AK24" i="18"/>
  <c r="AK18" i="18"/>
  <c r="AJ18" i="18"/>
  <c r="AG19" i="18"/>
  <c r="AH19" i="18"/>
  <c r="AG20" i="18"/>
  <c r="AH20" i="18"/>
  <c r="AG21" i="18"/>
  <c r="AH21" i="18"/>
  <c r="AG22" i="18"/>
  <c r="AH22" i="18"/>
  <c r="AG23" i="18"/>
  <c r="AH23" i="18"/>
  <c r="AG24" i="18"/>
  <c r="AH24" i="18"/>
  <c r="AH18" i="18"/>
  <c r="AG18" i="18"/>
  <c r="AD19" i="18"/>
  <c r="AE19" i="18"/>
  <c r="AD20" i="18"/>
  <c r="AE20" i="18"/>
  <c r="AD21" i="18"/>
  <c r="AE21" i="18"/>
  <c r="AD22" i="18"/>
  <c r="AE22" i="18"/>
  <c r="AD23" i="18"/>
  <c r="AE23" i="18"/>
  <c r="AD24" i="18"/>
  <c r="AE24" i="18"/>
  <c r="AE18" i="18"/>
  <c r="AD18" i="18"/>
  <c r="AA19" i="18"/>
  <c r="AB19" i="18"/>
  <c r="AA20" i="18"/>
  <c r="AB20" i="18"/>
  <c r="AA21" i="18"/>
  <c r="AB21" i="18"/>
  <c r="AA22" i="18"/>
  <c r="AB22" i="18"/>
  <c r="AA23" i="18"/>
  <c r="AB23" i="18"/>
  <c r="AA24" i="18"/>
  <c r="AB24" i="18"/>
  <c r="AB18" i="18"/>
  <c r="AA18" i="18"/>
  <c r="X19" i="18"/>
  <c r="Y19" i="18"/>
  <c r="X20" i="18"/>
  <c r="Y20" i="18"/>
  <c r="X21" i="18"/>
  <c r="Y21" i="18"/>
  <c r="X22" i="18"/>
  <c r="Y22" i="18"/>
  <c r="X23" i="18"/>
  <c r="Y23" i="18"/>
  <c r="X24" i="18"/>
  <c r="Y24" i="18"/>
  <c r="Y18" i="18"/>
  <c r="X18" i="18"/>
  <c r="U19" i="18"/>
  <c r="V19" i="18"/>
  <c r="U20" i="18"/>
  <c r="V20" i="18"/>
  <c r="U21" i="18"/>
  <c r="V21" i="18"/>
  <c r="U22" i="18"/>
  <c r="V22" i="18"/>
  <c r="U23" i="18"/>
  <c r="V23" i="18"/>
  <c r="U24" i="18"/>
  <c r="V24" i="18"/>
  <c r="V18" i="18"/>
  <c r="U18" i="18"/>
  <c r="AJ27" i="18" l="1"/>
  <c r="AK27" i="18"/>
  <c r="X27" i="18"/>
  <c r="AD27" i="18"/>
  <c r="V27" i="18"/>
  <c r="U27" i="18"/>
  <c r="AA27" i="18"/>
  <c r="AB27" i="18"/>
  <c r="AH27" i="18"/>
  <c r="Y27" i="18"/>
  <c r="AE27" i="18"/>
  <c r="AG27" i="18"/>
  <c r="E42" i="18"/>
  <c r="AL42" i="18"/>
  <c r="Z42" i="18"/>
  <c r="T42" i="18"/>
  <c r="AF42" i="18"/>
  <c r="W42" i="18"/>
  <c r="N42" i="18"/>
  <c r="K42" i="18"/>
  <c r="H42" i="18"/>
  <c r="AC42" i="18"/>
  <c r="AI42" i="18"/>
  <c r="AL19" i="18"/>
  <c r="AC19" i="18"/>
  <c r="AF23" i="18"/>
  <c r="AL18" i="18"/>
  <c r="AL22" i="18"/>
  <c r="AI23" i="18"/>
  <c r="AL23" i="18"/>
  <c r="AI19" i="18"/>
  <c r="AC24" i="18"/>
  <c r="AC22" i="18"/>
  <c r="AC20" i="18"/>
  <c r="AF24" i="18"/>
  <c r="AF22" i="18"/>
  <c r="AF20" i="18"/>
  <c r="AI18" i="18"/>
  <c r="AI22" i="18"/>
  <c r="Z24" i="18"/>
  <c r="Z20" i="18"/>
  <c r="AC21" i="18"/>
  <c r="AI20" i="18"/>
  <c r="AL24" i="18"/>
  <c r="AL21" i="18"/>
  <c r="AF18" i="18"/>
  <c r="AF21" i="18"/>
  <c r="AF19" i="18"/>
  <c r="Z18" i="18"/>
  <c r="Z22" i="18"/>
  <c r="AC23" i="18"/>
  <c r="W18" i="18"/>
  <c r="Z23" i="18"/>
  <c r="Z21" i="18"/>
  <c r="Z19" i="18"/>
  <c r="AI24" i="18"/>
  <c r="AI21" i="18"/>
  <c r="AL20" i="18"/>
  <c r="AC18" i="18"/>
  <c r="W19" i="18"/>
  <c r="W23" i="18"/>
  <c r="W22" i="18"/>
  <c r="W20" i="18"/>
  <c r="W24" i="18"/>
  <c r="W21" i="18"/>
  <c r="R19" i="18"/>
  <c r="S19" i="18"/>
  <c r="R20" i="18"/>
  <c r="S20" i="18"/>
  <c r="R21" i="18"/>
  <c r="S21" i="18"/>
  <c r="R22" i="18"/>
  <c r="S22" i="18"/>
  <c r="R23" i="18"/>
  <c r="S23" i="18"/>
  <c r="R24" i="18"/>
  <c r="S24" i="18"/>
  <c r="S18" i="18"/>
  <c r="R18" i="18"/>
  <c r="O19" i="18"/>
  <c r="P19" i="18"/>
  <c r="O20" i="18"/>
  <c r="P20" i="18"/>
  <c r="O21" i="18"/>
  <c r="P21" i="18"/>
  <c r="O22" i="18"/>
  <c r="P22" i="18"/>
  <c r="O23" i="18"/>
  <c r="P23" i="18"/>
  <c r="O24" i="18"/>
  <c r="P24" i="18"/>
  <c r="P18" i="18"/>
  <c r="O18" i="18"/>
  <c r="L19" i="18"/>
  <c r="M19" i="18"/>
  <c r="L20" i="18"/>
  <c r="M20" i="18"/>
  <c r="L21" i="18"/>
  <c r="M21" i="18"/>
  <c r="L22" i="18"/>
  <c r="M22" i="18"/>
  <c r="L23" i="18"/>
  <c r="M23" i="18"/>
  <c r="L24" i="18"/>
  <c r="M24" i="18"/>
  <c r="M18" i="18"/>
  <c r="L18" i="18"/>
  <c r="I19" i="18"/>
  <c r="J19" i="18"/>
  <c r="I20" i="18"/>
  <c r="J20" i="18"/>
  <c r="I21" i="18"/>
  <c r="J21" i="18"/>
  <c r="I22" i="18"/>
  <c r="J22" i="18"/>
  <c r="I23" i="18"/>
  <c r="J23" i="18"/>
  <c r="I24" i="18"/>
  <c r="J24" i="18"/>
  <c r="J18" i="18"/>
  <c r="I18" i="18"/>
  <c r="F19" i="18"/>
  <c r="G19" i="18"/>
  <c r="F20" i="18"/>
  <c r="G20" i="18"/>
  <c r="F21" i="18"/>
  <c r="G21" i="18"/>
  <c r="F22" i="18"/>
  <c r="G22" i="18"/>
  <c r="F23" i="18"/>
  <c r="G23" i="18"/>
  <c r="F24" i="18"/>
  <c r="G24" i="18"/>
  <c r="G18" i="18"/>
  <c r="F18" i="18"/>
  <c r="C19" i="18"/>
  <c r="D19" i="18"/>
  <c r="C20" i="18"/>
  <c r="D20" i="18"/>
  <c r="C21" i="18"/>
  <c r="D21" i="18"/>
  <c r="C22" i="18"/>
  <c r="D22" i="18"/>
  <c r="C23" i="18"/>
  <c r="D23" i="18"/>
  <c r="C24" i="18"/>
  <c r="D24" i="18"/>
  <c r="D18" i="18"/>
  <c r="C18" i="18"/>
  <c r="R27" i="18" l="1"/>
  <c r="J27" i="18"/>
  <c r="P27" i="18"/>
  <c r="S27" i="18"/>
  <c r="D27" i="18"/>
  <c r="F27" i="18"/>
  <c r="L27" i="18"/>
  <c r="G27" i="18"/>
  <c r="M27" i="18"/>
  <c r="I27" i="18"/>
  <c r="O27" i="18"/>
  <c r="C27" i="18"/>
  <c r="C43" i="18" s="1"/>
  <c r="AB43" i="18"/>
  <c r="X43" i="18"/>
  <c r="AJ43" i="18"/>
  <c r="V43" i="18"/>
  <c r="Y43" i="18"/>
  <c r="AC37" i="18"/>
  <c r="AH43" i="18"/>
  <c r="AC27" i="18"/>
  <c r="AL27" i="18"/>
  <c r="AI27" i="18"/>
  <c r="Z27" i="18"/>
  <c r="AF27" i="18"/>
  <c r="W27" i="18"/>
  <c r="T18" i="18"/>
  <c r="T21" i="18"/>
  <c r="T23" i="18"/>
  <c r="Q22" i="18"/>
  <c r="T22" i="18"/>
  <c r="T20" i="18"/>
  <c r="T24" i="18"/>
  <c r="T19" i="18"/>
  <c r="Q23" i="18"/>
  <c r="K22" i="18"/>
  <c r="E21" i="18"/>
  <c r="N21" i="18"/>
  <c r="N19" i="18"/>
  <c r="Q20" i="18"/>
  <c r="K21" i="18"/>
  <c r="Q18" i="18"/>
  <c r="Q21" i="18"/>
  <c r="E22" i="18"/>
  <c r="N18" i="18"/>
  <c r="N24" i="18"/>
  <c r="N22" i="18"/>
  <c r="Q24" i="18"/>
  <c r="Q19" i="18"/>
  <c r="N23" i="18"/>
  <c r="N20" i="18"/>
  <c r="K18" i="18"/>
  <c r="H21" i="18"/>
  <c r="H19" i="18"/>
  <c r="K23" i="18"/>
  <c r="K20" i="18"/>
  <c r="E23" i="18"/>
  <c r="E20" i="18"/>
  <c r="H24" i="18"/>
  <c r="H22" i="18"/>
  <c r="K24" i="18"/>
  <c r="K19" i="18"/>
  <c r="H18" i="18"/>
  <c r="E24" i="18"/>
  <c r="E19" i="18"/>
  <c r="H23" i="18"/>
  <c r="H20" i="18"/>
  <c r="E18" i="18"/>
  <c r="W37" i="18" l="1"/>
  <c r="Z43" i="18"/>
  <c r="S43" i="18"/>
  <c r="G43" i="18"/>
  <c r="L43" i="18"/>
  <c r="AI37" i="18"/>
  <c r="Z37" i="18"/>
  <c r="P43" i="18"/>
  <c r="I43" i="18"/>
  <c r="AG43" i="18"/>
  <c r="AI43" i="18" s="1"/>
  <c r="M43" i="18"/>
  <c r="D43" i="18"/>
  <c r="E43" i="18" s="1"/>
  <c r="J43" i="18"/>
  <c r="AA43" i="18"/>
  <c r="AC43" i="18" s="1"/>
  <c r="AD43" i="18"/>
  <c r="U43" i="18"/>
  <c r="W43" i="18" s="1"/>
  <c r="N27" i="18"/>
  <c r="T27" i="18"/>
  <c r="K27" i="18"/>
  <c r="H27" i="18"/>
  <c r="Q27" i="18"/>
  <c r="E27" i="18"/>
  <c r="J17" i="33"/>
  <c r="B41" i="18"/>
  <c r="A41" i="18"/>
  <c r="B23" i="18"/>
  <c r="B24" i="18"/>
  <c r="A23" i="18"/>
  <c r="A24" i="18"/>
  <c r="T37" i="18" l="1"/>
  <c r="Q37" i="18"/>
  <c r="K43" i="18"/>
  <c r="E37" i="18"/>
  <c r="H37" i="18"/>
  <c r="R43" i="18"/>
  <c r="T43" i="18" s="1"/>
  <c r="N43" i="18"/>
  <c r="O43" i="18"/>
  <c r="Q43" i="18" s="1"/>
  <c r="F43" i="18"/>
  <c r="H43" i="18" s="1"/>
  <c r="K37" i="18"/>
  <c r="N37" i="18"/>
  <c r="C40" i="32"/>
  <c r="D40" i="32"/>
  <c r="E40" i="32"/>
  <c r="C41" i="32"/>
  <c r="D41" i="32"/>
  <c r="E41" i="32"/>
  <c r="E39" i="32"/>
  <c r="D39" i="32"/>
  <c r="C39" i="32"/>
  <c r="C26" i="32"/>
  <c r="D26" i="32"/>
  <c r="E26" i="32"/>
  <c r="C31" i="32"/>
  <c r="D31" i="32"/>
  <c r="E31" i="32"/>
  <c r="C32" i="32"/>
  <c r="D32" i="32"/>
  <c r="E32" i="32"/>
  <c r="C33" i="32"/>
  <c r="D33" i="32"/>
  <c r="E33" i="32"/>
  <c r="C34" i="32"/>
  <c r="D34" i="32"/>
  <c r="E34" i="32"/>
  <c r="C35" i="32"/>
  <c r="D35" i="32"/>
  <c r="E35" i="32"/>
  <c r="C36" i="32"/>
  <c r="D36" i="32"/>
  <c r="E36" i="32"/>
  <c r="E25" i="32"/>
  <c r="D25" i="32"/>
  <c r="C25" i="32"/>
  <c r="C19" i="32"/>
  <c r="D19" i="32"/>
  <c r="E19" i="32"/>
  <c r="C20" i="32"/>
  <c r="D20" i="32"/>
  <c r="E20" i="32"/>
  <c r="C21" i="32"/>
  <c r="D21" i="32"/>
  <c r="E21" i="32"/>
  <c r="C22" i="32"/>
  <c r="D22" i="32"/>
  <c r="E22" i="32"/>
  <c r="C23" i="32"/>
  <c r="D23" i="32"/>
  <c r="E23" i="32"/>
  <c r="C24" i="32"/>
  <c r="D24" i="32"/>
  <c r="E24" i="32"/>
  <c r="E18" i="32"/>
  <c r="D18" i="32"/>
  <c r="C18" i="32"/>
  <c r="C9" i="32"/>
  <c r="B41" i="32"/>
  <c r="A41" i="32"/>
  <c r="B40" i="32"/>
  <c r="A40" i="32"/>
  <c r="B39" i="32"/>
  <c r="A39" i="32"/>
  <c r="B38" i="32"/>
  <c r="B36" i="32"/>
  <c r="B35" i="32"/>
  <c r="B34" i="32"/>
  <c r="B33" i="32"/>
  <c r="B32" i="32"/>
  <c r="B31" i="32"/>
  <c r="B26" i="32"/>
  <c r="B25" i="32"/>
  <c r="B28" i="32"/>
  <c r="B24" i="32"/>
  <c r="A24" i="32"/>
  <c r="B23" i="32"/>
  <c r="A23" i="32"/>
  <c r="B22" i="32"/>
  <c r="A22" i="32"/>
  <c r="B21" i="32"/>
  <c r="A21" i="32"/>
  <c r="B20" i="32"/>
  <c r="A20" i="32"/>
  <c r="B19" i="32"/>
  <c r="A19" i="32"/>
  <c r="B18" i="32"/>
  <c r="A18" i="32"/>
  <c r="B17" i="32"/>
  <c r="F7" i="32"/>
  <c r="D7" i="32"/>
  <c r="B7" i="32"/>
  <c r="C6" i="32"/>
  <c r="B6" i="32"/>
  <c r="C5" i="32"/>
  <c r="B5" i="32"/>
  <c r="C4" i="32"/>
  <c r="B4" i="32"/>
  <c r="C3" i="32"/>
  <c r="B3" i="32"/>
  <c r="B2" i="32"/>
  <c r="E27" i="32" l="1"/>
  <c r="C27" i="32"/>
  <c r="D27" i="32"/>
  <c r="C42" i="32"/>
  <c r="D37" i="32"/>
  <c r="C37" i="32"/>
  <c r="E37" i="32"/>
  <c r="F30" i="32"/>
  <c r="F29" i="32"/>
  <c r="F20" i="32"/>
  <c r="F33" i="32"/>
  <c r="F26" i="32"/>
  <c r="F41" i="32"/>
  <c r="F21" i="32"/>
  <c r="F24" i="32"/>
  <c r="F36" i="32"/>
  <c r="F32" i="32"/>
  <c r="E42" i="32"/>
  <c r="F23" i="32"/>
  <c r="F25" i="32"/>
  <c r="F40" i="32"/>
  <c r="F19" i="32"/>
  <c r="F34" i="32"/>
  <c r="F22" i="32"/>
  <c r="F35" i="32"/>
  <c r="F31" i="32"/>
  <c r="F39" i="32"/>
  <c r="D42" i="32"/>
  <c r="F18" i="32"/>
  <c r="C41" i="2"/>
  <c r="D41" i="2"/>
  <c r="E41" i="2"/>
  <c r="B41" i="2"/>
  <c r="A41" i="2"/>
  <c r="C23" i="2"/>
  <c r="D23" i="2"/>
  <c r="E23" i="2"/>
  <c r="C24" i="2"/>
  <c r="D24" i="2"/>
  <c r="E24" i="2"/>
  <c r="B23" i="2"/>
  <c r="B24" i="2"/>
  <c r="A23" i="2"/>
  <c r="A24" i="2"/>
  <c r="F37" i="32" l="1"/>
  <c r="C43" i="32"/>
  <c r="E43" i="32"/>
  <c r="D43" i="32"/>
  <c r="F42" i="32"/>
  <c r="F27" i="32"/>
  <c r="C7" i="1"/>
  <c r="F29" i="2" s="1"/>
  <c r="B47" i="30"/>
  <c r="B48" i="30"/>
  <c r="B49" i="30"/>
  <c r="B50" i="30"/>
  <c r="B51" i="30"/>
  <c r="B52" i="30"/>
  <c r="B53" i="30"/>
  <c r="B54" i="30"/>
  <c r="A47" i="30"/>
  <c r="A48" i="30"/>
  <c r="A49" i="30"/>
  <c r="A50" i="30"/>
  <c r="A51" i="30"/>
  <c r="A52" i="30"/>
  <c r="A53" i="30"/>
  <c r="A54" i="30"/>
  <c r="A46" i="30"/>
  <c r="A45" i="30"/>
  <c r="A42" i="30"/>
  <c r="A41" i="30"/>
  <c r="A38" i="30"/>
  <c r="A37" i="30"/>
  <c r="A34" i="30"/>
  <c r="B34" i="30"/>
  <c r="B26" i="30"/>
  <c r="B27" i="30"/>
  <c r="B28" i="30"/>
  <c r="B29" i="30"/>
  <c r="B30" i="30"/>
  <c r="B31" i="30"/>
  <c r="B32" i="30"/>
  <c r="B33" i="30"/>
  <c r="A27" i="30"/>
  <c r="A28" i="30"/>
  <c r="A29" i="30"/>
  <c r="A30" i="30"/>
  <c r="A31" i="30"/>
  <c r="A32" i="30"/>
  <c r="A33" i="30"/>
  <c r="A25" i="30"/>
  <c r="A26" i="30"/>
  <c r="A40" i="18"/>
  <c r="A39" i="18"/>
  <c r="B26" i="18"/>
  <c r="B30" i="18"/>
  <c r="B31" i="18"/>
  <c r="B32" i="18"/>
  <c r="B33" i="18"/>
  <c r="B34" i="18"/>
  <c r="B35" i="18"/>
  <c r="B36" i="18"/>
  <c r="A30" i="18"/>
  <c r="A31" i="18"/>
  <c r="A32" i="18"/>
  <c r="A33" i="18"/>
  <c r="A34" i="18"/>
  <c r="A35" i="18"/>
  <c r="A36" i="18"/>
  <c r="A40" i="2"/>
  <c r="A39" i="2"/>
  <c r="C26" i="2"/>
  <c r="D26" i="2"/>
  <c r="E26" i="2"/>
  <c r="C30" i="2"/>
  <c r="D30" i="2"/>
  <c r="E30" i="2"/>
  <c r="C31" i="2"/>
  <c r="D31" i="2"/>
  <c r="E31" i="2"/>
  <c r="C32" i="2"/>
  <c r="D32" i="2"/>
  <c r="E32" i="2"/>
  <c r="C33" i="2"/>
  <c r="D33" i="2"/>
  <c r="E33" i="2"/>
  <c r="C34" i="2"/>
  <c r="D34" i="2"/>
  <c r="E34" i="2"/>
  <c r="C35" i="2"/>
  <c r="D35" i="2"/>
  <c r="E35" i="2"/>
  <c r="C36" i="2"/>
  <c r="D36" i="2"/>
  <c r="E36" i="2"/>
  <c r="B26" i="2"/>
  <c r="B30" i="2"/>
  <c r="B31" i="2"/>
  <c r="B32" i="2"/>
  <c r="B33" i="2"/>
  <c r="B34" i="2"/>
  <c r="B35" i="2"/>
  <c r="B36" i="2"/>
  <c r="A30" i="2"/>
  <c r="A31" i="2"/>
  <c r="A32" i="2"/>
  <c r="A33" i="2"/>
  <c r="A34" i="2"/>
  <c r="A35" i="2"/>
  <c r="A36" i="2"/>
  <c r="B46" i="30"/>
  <c r="B45" i="30"/>
  <c r="B44" i="30"/>
  <c r="B42" i="30"/>
  <c r="B41" i="30"/>
  <c r="B40" i="30"/>
  <c r="B38" i="30"/>
  <c r="B37" i="30"/>
  <c r="B36" i="30"/>
  <c r="B25" i="30"/>
  <c r="B24" i="30"/>
  <c r="A24" i="30"/>
  <c r="B23" i="30"/>
  <c r="B21" i="30"/>
  <c r="A21" i="30"/>
  <c r="B20" i="30"/>
  <c r="A20" i="30"/>
  <c r="B19" i="30"/>
  <c r="A19" i="30"/>
  <c r="B18" i="30"/>
  <c r="A18" i="30"/>
  <c r="B17" i="30"/>
  <c r="A17" i="30"/>
  <c r="B16" i="30"/>
  <c r="F6" i="30"/>
  <c r="D6" i="30"/>
  <c r="B6" i="30"/>
  <c r="C5" i="30"/>
  <c r="B5" i="30"/>
  <c r="C4" i="30"/>
  <c r="B4" i="30"/>
  <c r="C3" i="30"/>
  <c r="B3" i="30"/>
  <c r="C2" i="30"/>
  <c r="B2" i="30"/>
  <c r="B1" i="30"/>
  <c r="D16" i="1"/>
  <c r="E16" i="1"/>
  <c r="F16" i="1"/>
  <c r="G16" i="1"/>
  <c r="H16" i="1"/>
  <c r="I16" i="1"/>
  <c r="J16" i="1"/>
  <c r="K16" i="1"/>
  <c r="L16" i="1"/>
  <c r="M16" i="1"/>
  <c r="N16" i="1"/>
  <c r="O16" i="1"/>
  <c r="P16" i="1"/>
  <c r="Q16" i="1"/>
  <c r="R16" i="1"/>
  <c r="S16" i="1"/>
  <c r="T16" i="1"/>
  <c r="U16" i="1"/>
  <c r="V16" i="1"/>
  <c r="W16" i="1"/>
  <c r="X16" i="1"/>
  <c r="Y16" i="1"/>
  <c r="Z16" i="1"/>
  <c r="AA16" i="1"/>
  <c r="AB16" i="1"/>
  <c r="AC16" i="1"/>
  <c r="AD16" i="1"/>
  <c r="AE16" i="1"/>
  <c r="AF16" i="1"/>
  <c r="AG16" i="1"/>
  <c r="AH16" i="1"/>
  <c r="AI16" i="1"/>
  <c r="AJ16" i="1"/>
  <c r="AK16" i="1"/>
  <c r="AL16" i="1"/>
  <c r="AM16" i="1"/>
  <c r="AN16" i="1"/>
  <c r="AO16" i="1"/>
  <c r="AP16" i="1"/>
  <c r="AQ16" i="1"/>
  <c r="AR16" i="1"/>
  <c r="AS16" i="1"/>
  <c r="AT16" i="1"/>
  <c r="AU16" i="1"/>
  <c r="AV16" i="1"/>
  <c r="AW16"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CB16" i="1"/>
  <c r="CC16" i="1"/>
  <c r="CD16" i="1"/>
  <c r="CE16" i="1"/>
  <c r="CF16" i="1"/>
  <c r="CG16" i="1"/>
  <c r="CH16" i="1"/>
  <c r="CI16" i="1"/>
  <c r="CJ16" i="1"/>
  <c r="CK16" i="1"/>
  <c r="CL16" i="1"/>
  <c r="CM16" i="1"/>
  <c r="CN16" i="1"/>
  <c r="CO16" i="1"/>
  <c r="CP16" i="1"/>
  <c r="CQ16" i="1"/>
  <c r="CR16" i="1"/>
  <c r="CS16" i="1"/>
  <c r="CT16" i="1"/>
  <c r="CU16" i="1"/>
  <c r="CV16" i="1"/>
  <c r="CW16" i="1"/>
  <c r="CX16" i="1"/>
  <c r="CY16" i="1"/>
  <c r="CZ16" i="1"/>
  <c r="DA16" i="1"/>
  <c r="DB16" i="1"/>
  <c r="DC16" i="1"/>
  <c r="DD16" i="1"/>
  <c r="DE16" i="1"/>
  <c r="DF16" i="1"/>
  <c r="DG16" i="1"/>
  <c r="DH16" i="1"/>
  <c r="DI16" i="1"/>
  <c r="DJ16" i="1"/>
  <c r="DK16" i="1"/>
  <c r="DL16" i="1"/>
  <c r="DM16" i="1"/>
  <c r="DN16" i="1"/>
  <c r="DO16" i="1"/>
  <c r="DP16" i="1"/>
  <c r="DQ16" i="1"/>
  <c r="DR16" i="1"/>
  <c r="DS16" i="1"/>
  <c r="DT16" i="1"/>
  <c r="DU16" i="1"/>
  <c r="DV16" i="1"/>
  <c r="DW16" i="1"/>
  <c r="DX16" i="1"/>
  <c r="DY16" i="1"/>
  <c r="DZ16" i="1"/>
  <c r="EA16" i="1"/>
  <c r="EB16" i="1"/>
  <c r="EC16" i="1"/>
  <c r="ED16" i="1"/>
  <c r="EE16" i="1"/>
  <c r="EF16" i="1"/>
  <c r="EG16" i="1"/>
  <c r="EH16" i="1"/>
  <c r="EI16" i="1"/>
  <c r="EJ16" i="1"/>
  <c r="EK16" i="1"/>
  <c r="EL16" i="1"/>
  <c r="EM16" i="1"/>
  <c r="EN16" i="1"/>
  <c r="EO16" i="1"/>
  <c r="EP16" i="1"/>
  <c r="EQ16" i="1"/>
  <c r="ER16" i="1"/>
  <c r="ES16" i="1"/>
  <c r="ET16" i="1"/>
  <c r="EU16" i="1"/>
  <c r="EV16" i="1"/>
  <c r="EW16" i="1"/>
  <c r="EX16" i="1"/>
  <c r="EY16" i="1"/>
  <c r="EZ16" i="1"/>
  <c r="FA16" i="1"/>
  <c r="FB16" i="1"/>
  <c r="FC16" i="1"/>
  <c r="FD16" i="1"/>
  <c r="FE16" i="1"/>
  <c r="FF16" i="1"/>
  <c r="FG16" i="1"/>
  <c r="FH16" i="1"/>
  <c r="FI16" i="1"/>
  <c r="FJ16" i="1"/>
  <c r="FK16" i="1"/>
  <c r="FL16" i="1"/>
  <c r="FM16" i="1"/>
  <c r="FN16" i="1"/>
  <c r="FO16" i="1"/>
  <c r="FP16" i="1"/>
  <c r="FQ16" i="1"/>
  <c r="FR16" i="1"/>
  <c r="FS16" i="1"/>
  <c r="FT16" i="1"/>
  <c r="FU16" i="1"/>
  <c r="FV16" i="1"/>
  <c r="FW16" i="1"/>
  <c r="FX16" i="1"/>
  <c r="FY16" i="1"/>
  <c r="FZ16" i="1"/>
  <c r="GA16" i="1"/>
  <c r="GB16" i="1"/>
  <c r="GC16" i="1"/>
  <c r="GD16" i="1"/>
  <c r="GE16" i="1"/>
  <c r="GF16" i="1"/>
  <c r="GG16" i="1"/>
  <c r="GH16" i="1"/>
  <c r="GI16" i="1"/>
  <c r="GJ16" i="1"/>
  <c r="GK16" i="1"/>
  <c r="GL16" i="1"/>
  <c r="GM16" i="1"/>
  <c r="GN16" i="1"/>
  <c r="GO16" i="1"/>
  <c r="GP16" i="1"/>
  <c r="GQ16" i="1"/>
  <c r="GR16" i="1"/>
  <c r="GS16" i="1"/>
  <c r="GT16" i="1"/>
  <c r="GU16" i="1"/>
  <c r="GV16" i="1"/>
  <c r="GW16" i="1"/>
  <c r="GX16" i="1"/>
  <c r="GY16" i="1"/>
  <c r="GZ16" i="1"/>
  <c r="HA16" i="1"/>
  <c r="HB16" i="1"/>
  <c r="HC16" i="1"/>
  <c r="HD16" i="1"/>
  <c r="HE16" i="1"/>
  <c r="HF16" i="1"/>
  <c r="HG16" i="1"/>
  <c r="HH16" i="1"/>
  <c r="HI16" i="1"/>
  <c r="HJ16" i="1"/>
  <c r="HK16" i="1"/>
  <c r="HL16" i="1"/>
  <c r="HM16" i="1"/>
  <c r="HN16" i="1"/>
  <c r="HO16" i="1"/>
  <c r="HP16" i="1"/>
  <c r="HQ16" i="1"/>
  <c r="HR16" i="1"/>
  <c r="HS16" i="1"/>
  <c r="HT16" i="1"/>
  <c r="HU16" i="1"/>
  <c r="HV16" i="1"/>
  <c r="HW16" i="1"/>
  <c r="HX16" i="1"/>
  <c r="HY16" i="1"/>
  <c r="HZ16" i="1"/>
  <c r="IA16" i="1"/>
  <c r="IB16" i="1"/>
  <c r="IC16" i="1"/>
  <c r="ID16" i="1"/>
  <c r="IE16" i="1"/>
  <c r="IF16" i="1"/>
  <c r="IG16" i="1"/>
  <c r="IH16" i="1"/>
  <c r="II16" i="1"/>
  <c r="IJ16" i="1"/>
  <c r="IK16" i="1"/>
  <c r="IL16" i="1"/>
  <c r="IM16" i="1"/>
  <c r="IN16" i="1"/>
  <c r="IO16" i="1"/>
  <c r="IP16" i="1"/>
  <c r="IQ16" i="1"/>
  <c r="IR16" i="1"/>
  <c r="IS16" i="1"/>
  <c r="IT16" i="1"/>
  <c r="IU16" i="1"/>
  <c r="IV16" i="1"/>
  <c r="D37" i="2" l="1"/>
  <c r="C37" i="2"/>
  <c r="E37" i="2"/>
  <c r="F23" i="2"/>
  <c r="F43" i="32"/>
  <c r="C51" i="32" s="1"/>
  <c r="C6" i="30"/>
  <c r="C7" i="32"/>
  <c r="C50" i="32"/>
  <c r="C48" i="32"/>
  <c r="F24" i="2"/>
  <c r="F41" i="2"/>
  <c r="C49" i="32"/>
  <c r="F36" i="2"/>
  <c r="F32" i="2"/>
  <c r="F35" i="2"/>
  <c r="F31" i="2"/>
  <c r="F34" i="2"/>
  <c r="F30" i="2"/>
  <c r="F33" i="2"/>
  <c r="F26" i="2"/>
  <c r="B40" i="18" l="1"/>
  <c r="B39" i="18"/>
  <c r="B38" i="18"/>
  <c r="A26" i="18"/>
  <c r="B25" i="18"/>
  <c r="A25" i="18"/>
  <c r="B28" i="18"/>
  <c r="B22" i="18"/>
  <c r="A22" i="18"/>
  <c r="B21" i="18"/>
  <c r="A21" i="18"/>
  <c r="B20" i="18"/>
  <c r="A20" i="18"/>
  <c r="B19" i="18"/>
  <c r="A19" i="18"/>
  <c r="B18" i="18"/>
  <c r="A18" i="18"/>
  <c r="B17" i="18"/>
  <c r="N7" i="18"/>
  <c r="H7" i="18"/>
  <c r="E7" i="18"/>
  <c r="B7" i="18"/>
  <c r="E6" i="18"/>
  <c r="B6" i="18"/>
  <c r="E5" i="18"/>
  <c r="B5" i="18"/>
  <c r="E4" i="18"/>
  <c r="B4" i="18"/>
  <c r="E3" i="18"/>
  <c r="B3" i="18"/>
  <c r="B2" i="18"/>
  <c r="B2" i="36" s="1"/>
  <c r="C22" i="2"/>
  <c r="D22" i="2"/>
  <c r="E22" i="2"/>
  <c r="C25" i="2"/>
  <c r="D25" i="2"/>
  <c r="E25" i="2"/>
  <c r="C39" i="2"/>
  <c r="D39" i="2"/>
  <c r="E39" i="2"/>
  <c r="C40" i="2"/>
  <c r="D40" i="2"/>
  <c r="E40" i="2"/>
  <c r="A26" i="2"/>
  <c r="A25" i="2"/>
  <c r="B38" i="2"/>
  <c r="B39" i="2"/>
  <c r="B40" i="2"/>
  <c r="B18" i="2"/>
  <c r="B19" i="2"/>
  <c r="B20" i="2"/>
  <c r="B21" i="2"/>
  <c r="B22" i="2"/>
  <c r="B28" i="2"/>
  <c r="B25" i="2"/>
  <c r="B17" i="2"/>
  <c r="C19" i="2"/>
  <c r="D19" i="2"/>
  <c r="E19" i="2"/>
  <c r="C20" i="2"/>
  <c r="D20" i="2"/>
  <c r="E20" i="2"/>
  <c r="C21" i="2"/>
  <c r="D21" i="2"/>
  <c r="E21" i="2"/>
  <c r="E18" i="2"/>
  <c r="D18" i="2"/>
  <c r="C18" i="2"/>
  <c r="C27" i="2" s="1"/>
  <c r="A21" i="2"/>
  <c r="A22" i="2"/>
  <c r="F7" i="3"/>
  <c r="B7" i="3"/>
  <c r="B6" i="3"/>
  <c r="B4" i="2"/>
  <c r="B5" i="2"/>
  <c r="B6" i="2"/>
  <c r="B7" i="2"/>
  <c r="B3" i="2"/>
  <c r="D7" i="2"/>
  <c r="I7" i="3"/>
  <c r="C7" i="3"/>
  <c r="C6" i="3"/>
  <c r="C4" i="3"/>
  <c r="C5" i="3"/>
  <c r="C3" i="3"/>
  <c r="F7" i="2"/>
  <c r="C7" i="2"/>
  <c r="C6" i="2"/>
  <c r="C5" i="2"/>
  <c r="C4" i="2"/>
  <c r="C3" i="2"/>
  <c r="B4" i="3"/>
  <c r="B5" i="3"/>
  <c r="B3" i="3"/>
  <c r="A18" i="2"/>
  <c r="A19" i="2"/>
  <c r="A20" i="2"/>
  <c r="B2" i="3"/>
  <c r="B2" i="2"/>
  <c r="D27" i="2" l="1"/>
  <c r="E27" i="2"/>
  <c r="B5" i="36"/>
  <c r="B4" i="36"/>
  <c r="B3" i="36"/>
  <c r="D42" i="2"/>
  <c r="C42" i="2"/>
  <c r="C43" i="2" s="1"/>
  <c r="E42" i="2"/>
  <c r="F39" i="2"/>
  <c r="F25" i="2"/>
  <c r="F22" i="2"/>
  <c r="F40" i="2"/>
  <c r="F21" i="2"/>
  <c r="F19" i="2"/>
  <c r="F18" i="2"/>
  <c r="F20" i="2"/>
  <c r="E43" i="2" l="1"/>
  <c r="D43" i="2"/>
  <c r="F37" i="2"/>
  <c r="C49" i="2" s="1"/>
  <c r="F42" i="2"/>
  <c r="C50" i="2" s="1"/>
  <c r="F27" i="2"/>
  <c r="C48" i="2" s="1"/>
  <c r="F43" i="2" l="1"/>
  <c r="C51" i="2" s="1"/>
  <c r="D42" i="30"/>
  <c r="E42" i="30"/>
  <c r="D41" i="30"/>
  <c r="E41" i="30"/>
  <c r="C16" i="1"/>
  <c r="E51" i="30" s="1"/>
  <c r="E43" i="30" l="1"/>
  <c r="D43" i="30"/>
  <c r="C27" i="30"/>
  <c r="C28" i="30"/>
  <c r="C30" i="30"/>
  <c r="C34" i="30"/>
  <c r="C53" i="30"/>
  <c r="E37" i="30"/>
  <c r="C46" i="30"/>
  <c r="E17" i="30"/>
  <c r="D17" i="30"/>
  <c r="C20" i="30"/>
  <c r="D45" i="30"/>
  <c r="D19" i="30"/>
  <c r="D47" i="30"/>
  <c r="D34" i="30"/>
  <c r="D30" i="30"/>
  <c r="D53" i="30"/>
  <c r="E34" i="30"/>
  <c r="C45" i="30"/>
  <c r="C26" i="30"/>
  <c r="C47" i="30"/>
  <c r="D25" i="30"/>
  <c r="C19" i="30"/>
  <c r="C48" i="30"/>
  <c r="D24" i="30"/>
  <c r="E49" i="30"/>
  <c r="D52" i="30"/>
  <c r="E46" i="30"/>
  <c r="D32" i="30"/>
  <c r="E26" i="30"/>
  <c r="C42" i="30"/>
  <c r="C18" i="30"/>
  <c r="D37" i="30"/>
  <c r="C38" i="30"/>
  <c r="E45" i="30"/>
  <c r="C54" i="30"/>
  <c r="C25" i="30"/>
  <c r="C29" i="30"/>
  <c r="D51" i="30"/>
  <c r="D49" i="30"/>
  <c r="E28" i="30"/>
  <c r="D48" i="30"/>
  <c r="E31" i="30"/>
  <c r="E53" i="30"/>
  <c r="D29" i="30"/>
  <c r="C52" i="30"/>
  <c r="C50" i="30"/>
  <c r="C17" i="30"/>
  <c r="C32" i="30"/>
  <c r="C33" i="30"/>
  <c r="C21" i="30"/>
  <c r="E24" i="30"/>
  <c r="E33" i="30"/>
  <c r="E50" i="30"/>
  <c r="E21" i="30"/>
  <c r="D50" i="30"/>
  <c r="E27" i="30"/>
  <c r="E29" i="30"/>
  <c r="C49" i="30"/>
  <c r="C31" i="30"/>
  <c r="C8" i="30"/>
  <c r="D20" i="30"/>
  <c r="E30" i="30"/>
  <c r="D54" i="30"/>
  <c r="D38" i="30"/>
  <c r="E25" i="30"/>
  <c r="E19" i="30"/>
  <c r="E47" i="30"/>
  <c r="D27" i="30"/>
  <c r="D33" i="30"/>
  <c r="E20" i="30"/>
  <c r="D46" i="30"/>
  <c r="C51" i="30"/>
  <c r="C24" i="30"/>
  <c r="C37" i="30"/>
  <c r="C41" i="30"/>
  <c r="E32" i="30"/>
  <c r="E18" i="30"/>
  <c r="E38" i="30"/>
  <c r="D26" i="30"/>
  <c r="E52" i="30"/>
  <c r="D31" i="30"/>
  <c r="D28" i="30"/>
  <c r="E54" i="30"/>
  <c r="D21" i="30"/>
  <c r="D18" i="30"/>
  <c r="E48" i="30"/>
  <c r="C55" i="30" l="1"/>
  <c r="D39" i="30"/>
  <c r="E39" i="30"/>
  <c r="D55" i="30"/>
  <c r="D35" i="30"/>
  <c r="E35" i="30"/>
  <c r="F52" i="30"/>
  <c r="C22" i="30"/>
  <c r="E22" i="30"/>
  <c r="F38" i="30"/>
  <c r="D22" i="30"/>
  <c r="E55" i="30"/>
  <c r="F31" i="30"/>
  <c r="F32" i="30"/>
  <c r="F26" i="30"/>
  <c r="F25" i="30"/>
  <c r="F21" i="30"/>
  <c r="F54" i="30"/>
  <c r="F34" i="30"/>
  <c r="F42" i="30"/>
  <c r="F53" i="30"/>
  <c r="F18" i="30"/>
  <c r="F41" i="30"/>
  <c r="C43" i="30"/>
  <c r="F43" i="30" s="1"/>
  <c r="F46" i="30"/>
  <c r="F33" i="30"/>
  <c r="F27" i="30"/>
  <c r="F45" i="30"/>
  <c r="F50" i="30"/>
  <c r="F47" i="30"/>
  <c r="F28" i="30"/>
  <c r="F20" i="30"/>
  <c r="F19" i="30"/>
  <c r="C35" i="30"/>
  <c r="F24" i="30"/>
  <c r="F37" i="30"/>
  <c r="C39" i="30"/>
  <c r="F51" i="30"/>
  <c r="F49" i="30"/>
  <c r="F29" i="30"/>
  <c r="F17" i="30"/>
  <c r="F30" i="30"/>
  <c r="F48" i="30"/>
  <c r="F39" i="30" l="1"/>
  <c r="C62" i="30" s="1"/>
  <c r="F55" i="30"/>
  <c r="F22" i="30"/>
  <c r="D56" i="30"/>
  <c r="E56" i="30"/>
  <c r="C63" i="30"/>
  <c r="F35" i="30"/>
  <c r="C56" i="30"/>
  <c r="C60" i="30" l="1"/>
  <c r="C64" i="30"/>
  <c r="F56" i="30"/>
  <c r="C61" i="30"/>
  <c r="C65" i="30" l="1"/>
  <c r="AF37" i="18"/>
  <c r="AE43" i="18"/>
  <c r="AF43" i="18" s="1"/>
  <c r="AL37" i="18"/>
  <c r="AK43" i="18"/>
  <c r="AL43" i="18" s="1"/>
</calcChain>
</file>

<file path=xl/comments1.xml><?xml version="1.0" encoding="utf-8"?>
<comments xmlns="http://schemas.openxmlformats.org/spreadsheetml/2006/main">
  <authors>
    <author>Serena Brophy</author>
  </authors>
  <commentList>
    <comment ref="B23" authorId="0">
      <text>
        <r>
          <rPr>
            <sz val="9"/>
            <color indexed="81"/>
            <rFont val="Tahoma"/>
            <family val="2"/>
          </rPr>
          <t xml:space="preserve">
</t>
        </r>
      </text>
    </comment>
  </commentList>
</comments>
</file>

<file path=xl/sharedStrings.xml><?xml version="1.0" encoding="utf-8"?>
<sst xmlns="http://schemas.openxmlformats.org/spreadsheetml/2006/main" count="448" uniqueCount="235">
  <si>
    <t>Auditor</t>
  </si>
  <si>
    <t>No. in Audit</t>
  </si>
  <si>
    <t>Yes</t>
  </si>
  <si>
    <t>Compliance</t>
  </si>
  <si>
    <t>Auditor(s)</t>
  </si>
  <si>
    <t>No</t>
  </si>
  <si>
    <t>N/A</t>
  </si>
  <si>
    <t>Audit No</t>
  </si>
  <si>
    <t>Responsibilty</t>
  </si>
  <si>
    <t>Date for Completion</t>
  </si>
  <si>
    <t>No. of Questions</t>
  </si>
  <si>
    <t>Standards</t>
  </si>
  <si>
    <t>• Hospital Name</t>
  </si>
  <si>
    <t>• Ward Name</t>
  </si>
  <si>
    <t>• Name of Auditor</t>
  </si>
  <si>
    <t>Ward/ Area</t>
  </si>
  <si>
    <t>Hospital</t>
  </si>
  <si>
    <t>Section Totals and Compliance</t>
  </si>
  <si>
    <t>No of Questions Section 1</t>
  </si>
  <si>
    <t>No of Questions Section 3</t>
  </si>
  <si>
    <t>No of Questions Section 5</t>
  </si>
  <si>
    <t>No of Questions Section 2</t>
  </si>
  <si>
    <t>No of Questions Section 6</t>
  </si>
  <si>
    <t>Overall Compliance</t>
  </si>
  <si>
    <t>Section 1</t>
  </si>
  <si>
    <t>Section 2</t>
  </si>
  <si>
    <t>Section 3</t>
  </si>
  <si>
    <t>Section 4</t>
  </si>
  <si>
    <t>Section 5</t>
  </si>
  <si>
    <t>Section</t>
  </si>
  <si>
    <t>% Compliance</t>
  </si>
  <si>
    <t>No in Current Audit</t>
  </si>
  <si>
    <t>Section 1: Totals and Compliance</t>
  </si>
  <si>
    <t>Section 2: Totals and Compliance</t>
  </si>
  <si>
    <t>Section 3: Totals and Compliance</t>
  </si>
  <si>
    <t>No of Questions Section 7</t>
  </si>
  <si>
    <t>Quarter</t>
  </si>
  <si>
    <t>Month</t>
  </si>
  <si>
    <t>Quarter1</t>
  </si>
  <si>
    <t>Audit Period</t>
  </si>
  <si>
    <t>Specified Audit</t>
  </si>
  <si>
    <t>No in Specified Audit</t>
  </si>
  <si>
    <t>Section 1: Graphs</t>
  </si>
  <si>
    <t>Section 2 : Graphs</t>
  </si>
  <si>
    <t>Section 3: Graphs</t>
  </si>
  <si>
    <t>Section 2: Graphs</t>
  </si>
  <si>
    <t>Patient Name is recorded?</t>
  </si>
  <si>
    <t>Date of Birth Recorded?</t>
  </si>
  <si>
    <t>Healthcare Record Number is recorded?</t>
  </si>
  <si>
    <t>INEWS Observations completed 6 hourly for first 24 hours following admission?
 (if admitted during audit timeframe)</t>
  </si>
  <si>
    <t>INEWS Observations are assessed at least 12 hourly in past 48 hours?</t>
  </si>
  <si>
    <t>Frequency of monitoring increased as patient’s clinical condition required?</t>
  </si>
  <si>
    <t>INEWS observation set is dated for every entry?</t>
  </si>
  <si>
    <t>INEWS Observation set is timed using the 24-hour clock for every entry?</t>
  </si>
  <si>
    <t>Respiratory rate - recorded every time?</t>
  </si>
  <si>
    <t>Oxygen Saturation - recorded every time?</t>
  </si>
  <si>
    <r>
      <t>FiO</t>
    </r>
    <r>
      <rPr>
        <vertAlign val="subscript"/>
        <sz val="9"/>
        <color theme="1"/>
        <rFont val="Arial"/>
        <family val="2"/>
      </rPr>
      <t>2</t>
    </r>
    <r>
      <rPr>
        <sz val="9"/>
        <color theme="1"/>
        <rFont val="Arial"/>
        <family val="2"/>
      </rPr>
      <t xml:space="preserve"> - recorded every time?</t>
    </r>
  </si>
  <si>
    <t>Heart Rate - recorded every time?</t>
  </si>
  <si>
    <t xml:space="preserve">Blood Pressure -recorded every time? </t>
  </si>
  <si>
    <t>ACVPU Response - recorded every time?</t>
  </si>
  <si>
    <t>Temperature - recorded every time?</t>
  </si>
  <si>
    <t>INEWS Score is initialled every time?</t>
  </si>
  <si>
    <t>INEWS score is totalled for each set of observations?</t>
  </si>
  <si>
    <t>INEWS Score is calculated accurately every time?</t>
  </si>
  <si>
    <t>Section 1: Documentation Standards</t>
  </si>
  <si>
    <t>Section 2: Parameters</t>
  </si>
  <si>
    <t>Section 3: Score</t>
  </si>
  <si>
    <t>Jan</t>
  </si>
  <si>
    <t>Feb</t>
  </si>
  <si>
    <t>Mar</t>
  </si>
  <si>
    <t>Apr</t>
  </si>
  <si>
    <t>May</t>
  </si>
  <si>
    <t>Jun</t>
  </si>
  <si>
    <t>Jul</t>
  </si>
  <si>
    <t>Aug</t>
  </si>
  <si>
    <t>Sep</t>
  </si>
  <si>
    <t>Oct</t>
  </si>
  <si>
    <t>Nov</t>
  </si>
  <si>
    <t>Dec</t>
  </si>
  <si>
    <t>Audit Year</t>
  </si>
  <si>
    <t>• Audit Year</t>
  </si>
  <si>
    <t xml:space="preserve"> INEWS Observation Chart Completion Audit</t>
  </si>
  <si>
    <t>Populate the Month Section with the month that is being audited. Click on the field and use the dropdown menu to section the appropiate month.</t>
  </si>
  <si>
    <t>In the fields in the rows with the audit questions, populate with either Yes /No/ N/A by click on the arrow beside field and choose the relevant answer.</t>
  </si>
  <si>
    <t>The result with be automaticall updated into the Result Tab, Result Specified Audit Tab and the Comparsion Tab from the ExceTool Tab.</t>
  </si>
  <si>
    <t>Healthcare worker or patient or family concern’ is new to INEWS V2 and should be recorded with each set of INEWS observations.</t>
  </si>
  <si>
    <r>
      <t xml:space="preserve">Healthcare Work (HCW) / Patient(P) /Family (F) Concern </t>
    </r>
    <r>
      <rPr>
        <i/>
        <sz val="11"/>
        <color rgb="FFFF0000"/>
        <rFont val="Calibri"/>
        <family val="2"/>
      </rPr>
      <t>(new addition to INEWS V2)</t>
    </r>
  </si>
  <si>
    <t>How to assess</t>
  </si>
  <si>
    <t>How to record</t>
  </si>
  <si>
    <t>If a healthcare worker is concerned about the patient or the patient themselves or the patient’s family express concern this should be recorded and escalated appropriately.</t>
  </si>
  <si>
    <t>Record ‘no concern’ as ‘0’</t>
  </si>
  <si>
    <t>Record Healthcare worker concern as ‘HCW’</t>
  </si>
  <si>
    <t>Record Patient concern as ‘P’</t>
  </si>
  <si>
    <t>Record family concern as ‘F’</t>
  </si>
  <si>
    <t>All 7 INEWS physiological observations are completed and scored to obtain the INEWS score.  These are as follows:</t>
  </si>
  <si>
    <r>
      <t>1.</t>
    </r>
    <r>
      <rPr>
        <sz val="7"/>
        <rFont val="Times New Roman"/>
        <family val="1"/>
      </rPr>
      <t xml:space="preserve">       </t>
    </r>
    <r>
      <rPr>
        <sz val="11"/>
        <rFont val="Calibri"/>
        <family val="2"/>
      </rPr>
      <t>Respiratory Rate (RR)</t>
    </r>
  </si>
  <si>
    <t>Count breaths for one minute.</t>
  </si>
  <si>
    <t>Enter RR count in the corresponding row.</t>
  </si>
  <si>
    <t>Place a dot in the corresponding row &amp; join the dot to the previous dot using a line to indicate RR trend.</t>
  </si>
  <si>
    <t>Enter the INEWS value (0,1,2 or 3) for RR in the grey row below the RR section.</t>
  </si>
  <si>
    <r>
      <t>2.</t>
    </r>
    <r>
      <rPr>
        <sz val="7"/>
        <rFont val="Times New Roman"/>
        <family val="1"/>
      </rPr>
      <t xml:space="preserve">       </t>
    </r>
    <r>
      <rPr>
        <sz val="11"/>
        <rFont val="Calibri"/>
        <family val="2"/>
      </rPr>
      <t>Peripheral Oxygen Saturation (SpO</t>
    </r>
    <r>
      <rPr>
        <vertAlign val="subscript"/>
        <sz val="11"/>
        <rFont val="Calibri"/>
        <family val="2"/>
      </rPr>
      <t>2</t>
    </r>
    <r>
      <rPr>
        <sz val="11"/>
        <rFont val="Calibri"/>
        <family val="2"/>
      </rPr>
      <t xml:space="preserve"> %)</t>
    </r>
  </si>
  <si>
    <t>Use pulse oximeter to measure oxygen saturation.</t>
  </si>
  <si>
    <t>Enter % value in the corresponding row.</t>
  </si>
  <si>
    <r>
      <t>Enter the INEWS value (0,1,2 or 3) for SpO</t>
    </r>
    <r>
      <rPr>
        <vertAlign val="subscript"/>
        <sz val="11"/>
        <rFont val="Calibri"/>
        <family val="2"/>
      </rPr>
      <t>2</t>
    </r>
    <r>
      <rPr>
        <sz val="11"/>
        <rFont val="Calibri"/>
        <family val="2"/>
      </rPr>
      <t xml:space="preserve"> in the grey row below SpO</t>
    </r>
    <r>
      <rPr>
        <vertAlign val="subscript"/>
        <sz val="11"/>
        <rFont val="Calibri"/>
        <family val="2"/>
      </rPr>
      <t>2</t>
    </r>
    <r>
      <rPr>
        <sz val="11"/>
        <rFont val="Calibri"/>
        <family val="2"/>
      </rPr>
      <t xml:space="preserve"> section.</t>
    </r>
  </si>
  <si>
    <r>
      <t>3.</t>
    </r>
    <r>
      <rPr>
        <sz val="7"/>
        <rFont val="Times New Roman"/>
        <family val="1"/>
      </rPr>
      <t xml:space="preserve">       </t>
    </r>
    <r>
      <rPr>
        <sz val="11"/>
        <rFont val="Calibri"/>
        <family val="2"/>
      </rPr>
      <t>Room Air or Supplementary Oxygen (FiO</t>
    </r>
    <r>
      <rPr>
        <vertAlign val="subscript"/>
        <sz val="11"/>
        <rFont val="Calibri"/>
        <family val="2"/>
      </rPr>
      <t>2</t>
    </r>
    <r>
      <rPr>
        <sz val="11"/>
        <rFont val="Calibri"/>
        <family val="2"/>
      </rPr>
      <t>)</t>
    </r>
  </si>
  <si>
    <t>Is the patient on room air?  Or do they need supplementary oxygen?</t>
  </si>
  <si>
    <t>If on ‘room air’ record “0” into Room Air Box</t>
  </si>
  <si>
    <t>Record the device in use as per legend e.g.  ‘RA’ for ‘Room Air’.</t>
  </si>
  <si>
    <r>
      <t>Enter the INEWS value (0,1,2 or 3) for FiO</t>
    </r>
    <r>
      <rPr>
        <vertAlign val="subscript"/>
        <sz val="11"/>
        <rFont val="Calibri"/>
        <family val="2"/>
      </rPr>
      <t>2</t>
    </r>
    <r>
      <rPr>
        <sz val="11"/>
        <rFont val="Calibri"/>
        <family val="2"/>
      </rPr>
      <t xml:space="preserve"> in the grey row below FiO</t>
    </r>
    <r>
      <rPr>
        <vertAlign val="subscript"/>
        <sz val="11"/>
        <rFont val="Calibri"/>
        <family val="2"/>
      </rPr>
      <t>2</t>
    </r>
    <r>
      <rPr>
        <sz val="11"/>
        <rFont val="Calibri"/>
        <family val="2"/>
      </rPr>
      <t xml:space="preserve"> section</t>
    </r>
  </si>
  <si>
    <r>
      <t>4.</t>
    </r>
    <r>
      <rPr>
        <sz val="7"/>
        <rFont val="Times New Roman"/>
        <family val="1"/>
      </rPr>
      <t xml:space="preserve">       </t>
    </r>
    <r>
      <rPr>
        <sz val="11"/>
        <rFont val="Calibri"/>
        <family val="2"/>
      </rPr>
      <t>Heart Rate (HR)</t>
    </r>
  </si>
  <si>
    <t>Count the patient’s pulse for 60 seconds</t>
  </si>
  <si>
    <t>Record the HR by placing a dot in the corresponding row</t>
  </si>
  <si>
    <t>Join the dot to the previous dot using a line to indicate HR trend</t>
  </si>
  <si>
    <t>Enter the INEWS value (0,1,2 or 3) for HR in the grey row below HR section</t>
  </si>
  <si>
    <r>
      <t>5.</t>
    </r>
    <r>
      <rPr>
        <sz val="7"/>
        <rFont val="Times New Roman"/>
        <family val="1"/>
      </rPr>
      <t xml:space="preserve">       </t>
    </r>
    <r>
      <rPr>
        <sz val="11"/>
        <rFont val="Calibri"/>
        <family val="2"/>
      </rPr>
      <t>Blood Pressure (BP)</t>
    </r>
  </si>
  <si>
    <t>Enter the INEWS value (0,1,2 or 3) for SBP in the grey row below BP section</t>
  </si>
  <si>
    <r>
      <t>6.</t>
    </r>
    <r>
      <rPr>
        <sz val="7"/>
        <rFont val="Times New Roman"/>
        <family val="1"/>
      </rPr>
      <t xml:space="preserve">       </t>
    </r>
    <r>
      <rPr>
        <sz val="11"/>
        <rFont val="Calibri"/>
        <family val="2"/>
      </rPr>
      <t xml:space="preserve">ACVPU </t>
    </r>
    <r>
      <rPr>
        <i/>
        <sz val="11"/>
        <color rgb="FFFF0000"/>
        <rFont val="Calibri"/>
        <family val="2"/>
      </rPr>
      <t>(‘C’ had been added to AVPU to capture ‘new confusion/altered mental status/delirium’)</t>
    </r>
  </si>
  <si>
    <t>Record associated letter (ACVP or U) in relevant box.</t>
  </si>
  <si>
    <t>Enter the INEWS value (0,1,2 or 3) for ACVPU in the grey row below ACVPU section.</t>
  </si>
  <si>
    <r>
      <t>7.</t>
    </r>
    <r>
      <rPr>
        <sz val="7"/>
        <rFont val="Times New Roman"/>
        <family val="1"/>
      </rPr>
      <t xml:space="preserve">       </t>
    </r>
    <r>
      <rPr>
        <sz val="11"/>
        <rFont val="Calibri"/>
        <family val="2"/>
      </rPr>
      <t>Temperature</t>
    </r>
  </si>
  <si>
    <t>Perform temperature measurement.</t>
  </si>
  <si>
    <t>Record the value by placing a dot and exact temperature reading in the corresponding row</t>
  </si>
  <si>
    <t>Join the dot to the previous dot using a line to demonstrate trend.</t>
  </si>
  <si>
    <t>Enter the INEWS value (0,1,2 or 3) for temperature  in the grey row below Temperature section.</t>
  </si>
  <si>
    <t xml:space="preserve"> INEWS Score</t>
  </si>
  <si>
    <t>Calculate the patient’s INEWS score by adding the INEWS values for each of the seven observations.</t>
  </si>
  <si>
    <t>Follow the INEWS Escalation and Response Protocol for appropriate action.</t>
  </si>
  <si>
    <t>If you are concerned about a patient escalate care even if patient’s INEWS score is low or where there is no score.</t>
  </si>
  <si>
    <t>Irish National Early Warning System (INEWS) Scoring Key</t>
  </si>
  <si>
    <r>
      <t>If on Supplementary O</t>
    </r>
    <r>
      <rPr>
        <vertAlign val="subscript"/>
        <sz val="11"/>
        <rFont val="Calibri"/>
        <family val="2"/>
      </rPr>
      <t>2</t>
    </r>
    <r>
      <rPr>
        <sz val="11"/>
        <rFont val="Calibri"/>
        <family val="2"/>
      </rPr>
      <t xml:space="preserve"> enter </t>
    </r>
    <r>
      <rPr>
        <b/>
        <sz val="11"/>
        <rFont val="Calibri"/>
        <family val="2"/>
      </rPr>
      <t xml:space="preserve">either
          </t>
    </r>
    <r>
      <rPr>
        <sz val="11"/>
        <rFont val="Calibri"/>
        <family val="2"/>
      </rPr>
      <t xml:space="preserve">  L/min of O2 being delivered or
            % of O2 being delivered</t>
    </r>
  </si>
  <si>
    <r>
      <t xml:space="preserve">Symbol              </t>
    </r>
    <r>
      <rPr>
        <sz val="8"/>
        <rFont val="Calibri"/>
        <family val="2"/>
      </rPr>
      <t xml:space="preserve">Systolic Reading 
                                             Diastolic Reading </t>
    </r>
  </si>
  <si>
    <t>Perform blood pressure measurement.
Record both systolic and diastolic readings 
The systolic blood pressure (SBP) provides the INEWS value.</t>
  </si>
  <si>
    <t>Assess the neurological response using the ACVPU scale;
  • If fully awake and talking to you the patient is alert, record A (Alert)
  • If the patient is experiencing new confusion, altered mental status or delirium record C (Confusion).
  • If the patient is not fully awake and responds to voice only record  V (Voice)
  • If the patient does not respond to voice, administer a painful stimulus such as a trapezium squeeze and check for a response (eye opening, verbal such as moaning, or movement); if the patient responds to the painful stimulus record  P (Pain). 
 • If the patient is unresponsive record U (Unresponsive).</t>
  </si>
  <si>
    <t>DPIP July 2020</t>
  </si>
  <si>
    <t>How to complete the INEWS Patient Observation Chart</t>
  </si>
  <si>
    <t xml:space="preserve">INEWS Patient  Observation Chart Completion Audit  -  </t>
  </si>
  <si>
    <t>Is an  audit of the  INEWS Patient Observation Charts which have been completed by healthcare staff during the audited period</t>
  </si>
  <si>
    <t xml:space="preserve">Audited Period  </t>
  </si>
  <si>
    <t>The INEWS Patient Observation Chart should be audited for the previous 48 hours from the date of the audit.</t>
  </si>
  <si>
    <t xml:space="preserve">Frequency of Audit </t>
  </si>
  <si>
    <t>Monthly</t>
  </si>
  <si>
    <t>Sample Size</t>
  </si>
  <si>
    <t>A random sample of 25% of the patient complement in the ward/unit with a recommended minimum of 5 collections and to a maximum of ten collections -where the sample of 25% exceeds 10 charts. Where bed occupancy is less than 5 patients the full patient complement is taken as the sample size.</t>
  </si>
  <si>
    <t>Collection</t>
  </si>
  <si>
    <r>
      <t>Collect data through audit of Patient Observation Charts or electronic vital signs systems record</t>
    </r>
    <r>
      <rPr>
        <sz val="10"/>
        <color rgb="FF000000"/>
        <rFont val="Arial"/>
        <family val="2"/>
      </rPr>
      <t xml:space="preserve">. </t>
    </r>
  </si>
  <si>
    <r>
      <t>Suggested approach:</t>
    </r>
    <r>
      <rPr>
        <sz val="10"/>
        <rFont val="Calibri"/>
        <family val="2"/>
      </rPr>
      <t xml:space="preserve">  </t>
    </r>
    <r>
      <rPr>
        <sz val="11.5"/>
        <rFont val="Calibri"/>
        <family val="2"/>
      </rPr>
      <t xml:space="preserve">Capture audit data at ward / unit level and correlate quarterly for review at hospital – level governance committee who have oversight of the ongoing performance and improvement of the INEWS system. (Leadership &amp; Governance Recommendations 29 – 30) </t>
    </r>
  </si>
  <si>
    <t xml:space="preserve">Audit Compliance </t>
  </si>
  <si>
    <t xml:space="preserve">There should be 100% compliance. </t>
  </si>
  <si>
    <t>Action Section</t>
  </si>
  <si>
    <t xml:space="preserve">Where the compliance is less that 80% it is proposed that local action plans are put in place, e.g. increase frequency of audits and identify problem areas. </t>
  </si>
  <si>
    <t>Quality improvement methodology should be applied to implement a sustainable solution for problem areas.</t>
  </si>
  <si>
    <r>
      <t>1.</t>
    </r>
    <r>
      <rPr>
        <b/>
        <sz val="7"/>
        <rFont val="Times New Roman"/>
        <family val="1"/>
      </rPr>
      <t xml:space="preserve">     </t>
    </r>
    <r>
      <rPr>
        <b/>
        <sz val="14"/>
        <rFont val="Calibri"/>
        <family val="2"/>
      </rPr>
      <t>Documentation</t>
    </r>
  </si>
  <si>
    <t>Definition</t>
  </si>
  <si>
    <t>To comply with the documentation section of the audit is the patient name recorded on the INEWS Patient Observations Chart.</t>
  </si>
  <si>
    <t>Numerator</t>
  </si>
  <si>
    <t>Number of INEWS Patient Observations Charts which have the patient’s name recorded on the chart.</t>
  </si>
  <si>
    <t>Denominator</t>
  </si>
  <si>
    <t>Number of INEWS Patient Observations Charts audited</t>
  </si>
  <si>
    <t>Calculation</t>
  </si>
  <si>
    <t>(Numerator /Denominator) x 100</t>
  </si>
  <si>
    <t>To comply with the documentation section the audit is the date of birth recorded on the INEWS Patient Observations Chart.</t>
  </si>
  <si>
    <t>Number of INEWS Patient Observations Charts which have the Date of Birth (DOB) recorded on the chart,</t>
  </si>
  <si>
    <t>To comply with the documentation section of the audit is the Healthcare Record Number recorded on the INEWS Patient Observations Chart.</t>
  </si>
  <si>
    <t>Number of INEWS Patient Observations Charts which have the Healthcare Record Number  recorded.</t>
  </si>
  <si>
    <t>Number of INEWS Patient Observations Charts audited.</t>
  </si>
  <si>
    <t>Best Practice Note: Ensure that the first 24 hours following admission period is reflected in the Audit.</t>
  </si>
  <si>
    <t>Number of INEWS Patient Observations Charts which has the INEWS observations completed 6 hourly for the first 24 hours for the first 24 hours recorded on the chart.</t>
  </si>
  <si>
    <r>
      <t xml:space="preserve">Number of INEWS Patient Observation Charts audited </t>
    </r>
    <r>
      <rPr>
        <b/>
        <u/>
        <sz val="11"/>
        <rFont val="Calibri"/>
        <family val="2"/>
      </rPr>
      <t>minus</t>
    </r>
    <r>
      <rPr>
        <sz val="11"/>
        <rFont val="Calibri"/>
        <family val="2"/>
      </rPr>
      <t xml:space="preserve"> the number of non-applicable (N/A).</t>
    </r>
  </si>
  <si>
    <t>To comply with the documentation section of the audit are all 7 INEWS physiological observations completed at least 12 hourly in the past 48 hours.</t>
  </si>
  <si>
    <t>Number of INEWS Patient Observations Charts which have the INEWS observations completed at least 12 hourly in the past 48 hours.</t>
  </si>
  <si>
    <t>Number of INEWS Patient Observation Charts audited.</t>
  </si>
  <si>
    <t>To comply with the documentation section of the audit is the frequency of monitoring of INEWS observations increased as the patient’s clinical condition indicates.  If not relevant, N/A should be recorded.</t>
  </si>
  <si>
    <t>Number of INEWS Patient Observations Charts which have the frequency of monitoring increased as patient’s clinical conditions requires.</t>
  </si>
  <si>
    <t>To comply with the documentation section of the audit is the Reassess within (mins/ Hrs) section completed as patient’s clinical condition requires. If not relevant, N/A should be recorded.</t>
  </si>
  <si>
    <t>Number of INEWS Patient Observations Charts which have the ‘Rassess in (mins)’ section completed.</t>
  </si>
  <si>
    <t>To comply with the documentation section of the audit is the date recorded for each set of INEWS observations recorded within the audited period.</t>
  </si>
  <si>
    <t>Number of INEWS Patient Observations Charts which have the date recorded for each set of INEWS observations recorded.</t>
  </si>
  <si>
    <t>To comply with the documentation section of the audit is the time recorded using the 24 hour clock format for each set of INEWS observations recorded within the audited period.</t>
  </si>
  <si>
    <t>Number of INEWS Patient Observations Charts which have the time recorded in the 24 hour format for each set of INEWS observations recorded.</t>
  </si>
  <si>
    <r>
      <t>2.</t>
    </r>
    <r>
      <rPr>
        <b/>
        <sz val="7"/>
        <rFont val="Times New Roman"/>
        <family val="1"/>
      </rPr>
      <t xml:space="preserve">     </t>
    </r>
    <r>
      <rPr>
        <b/>
        <sz val="14"/>
        <rFont val="Calibri"/>
        <family val="2"/>
      </rPr>
      <t>Parameters</t>
    </r>
  </si>
  <si>
    <t>To comply with the parameters section of the audit is the Healthcare Worker / Patient / Family concern section completed as per INEWS V2 guidance for each set of INEWS observations recorded within the audited period.</t>
  </si>
  <si>
    <t>The number of INEWS Patient Observation charts which have Healthcare Worker / Patient / Family Concerned completed i.e. 0/HCW/P/F. (‘H’ is acceptable for ‘HCW’).</t>
  </si>
  <si>
    <t>To comply with the parameters section of the audit is the respiratory rate recorded for each set of INEWS observations recorded within the audited period.</t>
  </si>
  <si>
    <t>The number of INEWS Patient Observations Charts which have the respiratory rate recorded.</t>
  </si>
  <si>
    <t>To comply with the parameters section of the audit is the oxygen saturation recorded for each set of INEWS observations recorded within the audited period.</t>
  </si>
  <si>
    <t>The number of INEWS Patient Observations Charts which have the oxygen saturation recorded.</t>
  </si>
  <si>
    <r>
      <t>To comply with the parameters section of the audit is the use of room air or supplementary oxygen (FIO</t>
    </r>
    <r>
      <rPr>
        <vertAlign val="subscript"/>
        <sz val="11"/>
        <rFont val="Calibri"/>
        <family val="2"/>
      </rPr>
      <t>2</t>
    </r>
    <r>
      <rPr>
        <sz val="11"/>
        <rFont val="Calibri"/>
        <family val="2"/>
      </rPr>
      <t>) recorded for each set of INEWS observations recorded within the audited period.</t>
    </r>
  </si>
  <si>
    <r>
      <t>The number of INEWS Patient Observations Charts which have the use of room air or supplementary oxygen (FIO</t>
    </r>
    <r>
      <rPr>
        <vertAlign val="subscript"/>
        <sz val="11"/>
        <rFont val="Calibri"/>
        <family val="2"/>
      </rPr>
      <t>2</t>
    </r>
    <r>
      <rPr>
        <sz val="11"/>
        <rFont val="Calibri"/>
        <family val="2"/>
      </rPr>
      <t>) recorded.</t>
    </r>
  </si>
  <si>
    <t>To comply with the parameters section of the audit is the heart rate recorded for each set of INEWS observations recorded within the audited period.</t>
  </si>
  <si>
    <t>The number of INEWS Patient Observations Charts which have the heart rate recorded.</t>
  </si>
  <si>
    <t>To comply with the parameters section of the audit is the blood pressure recorded for each set of INEWS observations recorded within the audited period.</t>
  </si>
  <si>
    <t>The number of INEWS Patient Observations Charts which have the blood pressure recorded within the audited period.</t>
  </si>
  <si>
    <t>To comply with the parameters section of the audit is the ACVPU response recorded for each set of INEWS observations recorded within the audited period.</t>
  </si>
  <si>
    <t>The number of INEWS Patient Observations Charts which have the ACVPU response recorded.</t>
  </si>
  <si>
    <t>To comply with the parameters section of the audit is the temperature recorded for each set of INEWS observations recorded within the audited period.</t>
  </si>
  <si>
    <t>The number of INEWS Patient Observations Charts which have the temperature recorded.</t>
  </si>
  <si>
    <r>
      <t>3.</t>
    </r>
    <r>
      <rPr>
        <b/>
        <sz val="7"/>
        <rFont val="Times New Roman"/>
        <family val="1"/>
      </rPr>
      <t xml:space="preserve">     </t>
    </r>
    <r>
      <rPr>
        <b/>
        <sz val="14"/>
        <rFont val="Calibri"/>
        <family val="2"/>
      </rPr>
      <t>Score</t>
    </r>
  </si>
  <si>
    <t>To comply with the score section of the audit is each set of INEWS Observation recorded within the audited period initialled by RGN.</t>
  </si>
  <si>
    <t>The number of INEWS Patient Observations Charts which have each set of INEWS Observation recorded initialled by RGN.</t>
  </si>
  <si>
    <t>To comply with the score section of the audit do each set of INEWS Observations recorded within the audited period have the INEWS Score totalled.</t>
  </si>
  <si>
    <t>The number of INEWS Patient Observations Charts which have each set of INEWS Observations recorded within the audited period should be totalled.</t>
  </si>
  <si>
    <t>To comply with the score section of the audit do each set of INEWS Observations recorded within the audited period have the INEWS Score calculated accurately.</t>
  </si>
  <si>
    <t>The number of INEWS Patient Observations Charts which have each set of INEWS Observation recorded with the INEWS Score calculated accurately.</t>
  </si>
  <si>
    <t>1. Patient Name is recorded?</t>
  </si>
  <si>
    <t>2. Date of Birth Recorded?</t>
  </si>
  <si>
    <t>3. Healthcare Record Number is recorded?</t>
  </si>
  <si>
    <t>5. INEWS observations are assessed at least 12 hourly in past 48 hours?</t>
  </si>
  <si>
    <t>6. Frequency of monitoring increased as patient’s clinical condition required?</t>
  </si>
  <si>
    <r>
      <t>7. ‘Reassess within (mins/ Hrs.)’ section completed?</t>
    </r>
    <r>
      <rPr>
        <sz val="9"/>
        <rFont val="Arial"/>
        <family val="2"/>
      </rPr>
      <t xml:space="preserve"> </t>
    </r>
  </si>
  <si>
    <t>8. INEWS observation set is dated for every entry?</t>
  </si>
  <si>
    <t>9. INEWS observation set is timed using the 24-hour clock for every entry?</t>
  </si>
  <si>
    <t>10. Healthcare Worker / Patient / Family Concern recorded?</t>
  </si>
  <si>
    <r>
      <t>11. Respiratory rate - recorded every time</t>
    </r>
    <r>
      <rPr>
        <sz val="9"/>
        <rFont val="Arial"/>
        <family val="2"/>
      </rPr>
      <t>?</t>
    </r>
  </si>
  <si>
    <t>12. Oxygen Saturation - recorded every time?</t>
  </si>
  <si>
    <t>13. FiO2 - recorded every time?</t>
  </si>
  <si>
    <t>14. Heart Rate -recorded every time?</t>
  </si>
  <si>
    <t>15. Blood Pressure - recorded every time?</t>
  </si>
  <si>
    <t>16. ACVPU Response - recorded every time?</t>
  </si>
  <si>
    <t>17. Temperature - recorded every time?</t>
  </si>
  <si>
    <t>18. INEWS Score is initialled every time?</t>
  </si>
  <si>
    <t>19. INEWS score is totalled for each set of observations?</t>
  </si>
  <si>
    <t>20. INEWS Score is calculated accurately every time?</t>
  </si>
  <si>
    <t>UTILIZATION AND ACCURACY OF COMPLETION OF THE INEWS PATIENT OBSERVATION CHART AUDIT
 OPERATIONAL DEFINITIONS</t>
  </si>
  <si>
    <t>To comply with the documentation section of the audit are all 7 INEWS physiological observations recorded 6 hourly for the first 24 hourly following admission. This is relevant if the admission has occurred during the 48 hours of the audited period.
If not relevant N/A should be recorded.</t>
  </si>
  <si>
    <t>4. INEWS observations completed 6 hourly for first 24 hours following admission?  (if admitted during audit timeframe)</t>
  </si>
  <si>
    <t>Good Practices identified during audit for Shared Learning</t>
  </si>
  <si>
    <t xml:space="preserve">Practice Improvement Recommendations arising from the audit: </t>
  </si>
  <si>
    <t>Responsibilty for Sharing</t>
  </si>
  <si>
    <t>Healthcare Worker / Patient / Family Concern recorded?</t>
  </si>
  <si>
    <t>Reassess within (min/hrs)' section completed?</t>
  </si>
  <si>
    <t>Complicance Titles</t>
  </si>
  <si>
    <t xml:space="preserve">Section 3 </t>
  </si>
  <si>
    <t xml:space="preserve">Graph Title </t>
  </si>
  <si>
    <t>Formula</t>
  </si>
  <si>
    <r>
      <t xml:space="preserve">In the audit </t>
    </r>
    <r>
      <rPr>
        <b/>
        <sz val="10"/>
        <color rgb="FF00B050"/>
        <rFont val="Arial"/>
        <family val="2"/>
      </rPr>
      <t xml:space="preserve">ExcelTool </t>
    </r>
    <r>
      <rPr>
        <sz val="10"/>
        <rFont val="Arial"/>
        <family val="2"/>
      </rPr>
      <t>tab fill in the following in the space provided: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</si>
</sst>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9" x14ac:knownFonts="1">
    <font>
      <sz val="10"/>
      <name val="Arial"/>
    </font>
    <font>
      <b/>
      <sz val="10"/>
      <name val="Arial"/>
      <family val="2"/>
    </font>
    <font>
      <b/>
      <sz val="9"/>
      <name val="Arial"/>
      <family val="2"/>
    </font>
    <font>
      <sz val="9"/>
      <name val="Arial"/>
      <family val="2"/>
    </font>
    <font>
      <sz val="10"/>
      <name val="Arial"/>
      <family val="2"/>
    </font>
    <font>
      <b/>
      <sz val="12"/>
      <name val="Arial"/>
      <family val="2"/>
    </font>
    <font>
      <sz val="12"/>
      <name val="Arial"/>
      <family val="2"/>
    </font>
    <font>
      <sz val="9"/>
      <color theme="1"/>
      <name val="Arial"/>
      <family val="2"/>
    </font>
    <font>
      <sz val="9"/>
      <color rgb="FF000000"/>
      <name val="Arial"/>
      <family val="2"/>
    </font>
    <font>
      <vertAlign val="subscript"/>
      <sz val="9"/>
      <color theme="1"/>
      <name val="Arial"/>
      <family val="2"/>
    </font>
    <font>
      <sz val="11"/>
      <name val="Calibri"/>
      <family val="2"/>
    </font>
    <font>
      <i/>
      <sz val="11"/>
      <name val="Calibri"/>
      <family val="2"/>
    </font>
    <font>
      <i/>
      <sz val="11"/>
      <color rgb="FFFF0000"/>
      <name val="Calibri"/>
      <family val="2"/>
    </font>
    <font>
      <sz val="7"/>
      <name val="Times New Roman"/>
      <family val="1"/>
    </font>
    <font>
      <vertAlign val="subscript"/>
      <sz val="11"/>
      <name val="Calibri"/>
      <family val="2"/>
    </font>
    <font>
      <b/>
      <sz val="11"/>
      <name val="Calibri"/>
      <family val="2"/>
    </font>
    <font>
      <sz val="8"/>
      <name val="Calibri"/>
      <family val="2"/>
    </font>
    <font>
      <sz val="8"/>
      <name val="Arial"/>
      <family val="2"/>
    </font>
    <font>
      <sz val="14"/>
      <name val="Arial"/>
      <family val="2"/>
    </font>
    <font>
      <b/>
      <sz val="11"/>
      <color rgb="FFFFFFFF"/>
      <name val="Calibri"/>
      <family val="2"/>
    </font>
    <font>
      <sz val="11.5"/>
      <name val="Calibri"/>
      <family val="2"/>
    </font>
    <font>
      <sz val="10"/>
      <color rgb="FF000000"/>
      <name val="Arial"/>
      <family val="2"/>
    </font>
    <font>
      <u/>
      <sz val="11.5"/>
      <name val="Calibri"/>
      <family val="2"/>
    </font>
    <font>
      <sz val="10"/>
      <name val="Calibri"/>
      <family val="2"/>
    </font>
    <font>
      <b/>
      <sz val="14"/>
      <name val="Calibri"/>
      <family val="2"/>
    </font>
    <font>
      <b/>
      <sz val="7"/>
      <name val="Times New Roman"/>
      <family val="1"/>
    </font>
    <font>
      <b/>
      <u/>
      <sz val="11"/>
      <name val="Calibri"/>
      <family val="2"/>
    </font>
    <font>
      <sz val="9"/>
      <color indexed="81"/>
      <name val="Tahoma"/>
      <family val="2"/>
    </font>
    <font>
      <b/>
      <sz val="10"/>
      <color rgb="FF00B050"/>
      <name val="Arial"/>
      <family val="2"/>
    </font>
  </fonts>
  <fills count="12">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6" tint="0.79998168889431442"/>
        <bgColor indexed="64"/>
      </patternFill>
    </fill>
    <fill>
      <patternFill patternType="solid">
        <fgColor rgb="FFD9D9D9"/>
        <bgColor indexed="64"/>
      </patternFill>
    </fill>
    <fill>
      <patternFill patternType="solid">
        <fgColor rgb="FFC2D69B"/>
        <bgColor indexed="64"/>
      </patternFill>
    </fill>
    <fill>
      <patternFill patternType="solid">
        <fgColor rgb="FF9BBB59"/>
        <bgColor indexed="64"/>
      </patternFill>
    </fill>
    <fill>
      <patternFill patternType="solid">
        <fgColor rgb="FFEAF1DD"/>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rgb="FF9BBB59"/>
      </bottom>
      <diagonal/>
    </border>
    <border>
      <left/>
      <right/>
      <top/>
      <bottom style="thin">
        <color theme="6" tint="0.39997558519241921"/>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right style="medium">
        <color theme="6" tint="-0.249977111117893"/>
      </right>
      <top style="medium">
        <color theme="6" tint="-0.249977111117893"/>
      </top>
      <bottom/>
      <diagonal/>
    </border>
    <border>
      <left style="medium">
        <color theme="6" tint="-0.249977111117893"/>
      </left>
      <right/>
      <top style="medium">
        <color rgb="FF9BBB59"/>
      </top>
      <bottom style="medium">
        <color rgb="FF9BBB59"/>
      </bottom>
      <diagonal/>
    </border>
    <border>
      <left/>
      <right style="medium">
        <color theme="6" tint="-0.249977111117893"/>
      </right>
      <top/>
      <bottom/>
      <diagonal/>
    </border>
    <border>
      <left/>
      <right style="medium">
        <color theme="6" tint="-0.249977111117893"/>
      </right>
      <top style="medium">
        <color rgb="FF9BBB59"/>
      </top>
      <bottom style="medium">
        <color rgb="FF9BBB59"/>
      </bottom>
      <diagonal/>
    </border>
    <border>
      <left style="medium">
        <color theme="6" tint="-0.249977111117893"/>
      </left>
      <right/>
      <top style="medium">
        <color rgb="FF9BBB59"/>
      </top>
      <bottom/>
      <diagonal/>
    </border>
    <border>
      <left/>
      <right style="medium">
        <color theme="6" tint="-0.249977111117893"/>
      </right>
      <top style="medium">
        <color rgb="FF9BBB59"/>
      </top>
      <bottom/>
      <diagonal/>
    </border>
    <border>
      <left style="medium">
        <color theme="6" tint="-0.249977111117893"/>
      </left>
      <right/>
      <top/>
      <bottom/>
      <diagonal/>
    </border>
    <border>
      <left/>
      <right style="medium">
        <color theme="6" tint="-0.249977111117893"/>
      </right>
      <top/>
      <bottom style="medium">
        <color rgb="FF9BBB59"/>
      </bottom>
      <diagonal/>
    </border>
    <border>
      <left/>
      <right style="medium">
        <color theme="6" tint="-0.249977111117893"/>
      </right>
      <top style="medium">
        <color rgb="FF9BBB59"/>
      </top>
      <bottom style="medium">
        <color theme="6" tint="-0.249977111117893"/>
      </bottom>
      <diagonal/>
    </border>
    <border>
      <left style="medium">
        <color theme="6" tint="-0.249977111117893"/>
      </left>
      <right style="medium">
        <color theme="6" tint="-0.249977111117893"/>
      </right>
      <top style="medium">
        <color rgb="FF9BBB59"/>
      </top>
      <bottom style="medium">
        <color rgb="FF9BBB59"/>
      </bottom>
      <diagonal/>
    </border>
    <border>
      <left style="medium">
        <color theme="6" tint="-0.249977111117893"/>
      </left>
      <right style="medium">
        <color theme="6" tint="-0.249977111117893"/>
      </right>
      <top style="medium">
        <color rgb="FF9BBB59"/>
      </top>
      <bottom style="medium">
        <color theme="6" tint="-0.249977111117893"/>
      </bottom>
      <diagonal/>
    </border>
    <border>
      <left style="medium">
        <color theme="6" tint="-0.249977111117893"/>
      </left>
      <right style="medium">
        <color theme="6" tint="-0.249977111117893"/>
      </right>
      <top style="medium">
        <color theme="6" tint="-0.249977111117893"/>
      </top>
      <bottom/>
      <diagonal/>
    </border>
    <border>
      <left style="medium">
        <color theme="6" tint="-0.249977111117893"/>
      </left>
      <right style="medium">
        <color theme="6" tint="-0.249977111117893"/>
      </right>
      <top style="medium">
        <color rgb="FF9BBB59"/>
      </top>
      <bottom/>
      <diagonal/>
    </border>
    <border>
      <left style="medium">
        <color theme="6" tint="-0.249977111117893"/>
      </left>
      <right style="medium">
        <color theme="6" tint="-0.249977111117893"/>
      </right>
      <top/>
      <bottom style="medium">
        <color rgb="FF9BBB59"/>
      </bottom>
      <diagonal/>
    </border>
    <border>
      <left style="medium">
        <color rgb="FF9BBB59"/>
      </left>
      <right/>
      <top style="medium">
        <color rgb="FF9BBB59"/>
      </top>
      <bottom style="medium">
        <color theme="6" tint="-0.249977111117893"/>
      </bottom>
      <diagonal/>
    </border>
    <border>
      <left/>
      <right style="thin">
        <color theme="6" tint="0.39997558519241921"/>
      </right>
      <top style="medium">
        <color rgb="FF9BBB59"/>
      </top>
      <bottom style="medium">
        <color theme="6" tint="-0.249977111117893"/>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bottom>
      <diagonal/>
    </border>
    <border>
      <left style="medium">
        <color theme="6" tint="-0.249977111117893"/>
      </left>
      <right style="medium">
        <color theme="6" tint="-0.249977111117893"/>
      </right>
      <top style="medium">
        <color theme="6"/>
      </top>
      <bottom style="medium">
        <color rgb="FF9BBB59"/>
      </bottom>
      <diagonal/>
    </border>
    <border>
      <left style="medium">
        <color theme="6" tint="-0.249977111117893"/>
      </left>
      <right/>
      <top style="medium">
        <color theme="6"/>
      </top>
      <bottom style="medium">
        <color rgb="FF9BBB59"/>
      </bottom>
      <diagonal/>
    </border>
    <border>
      <left/>
      <right style="medium">
        <color theme="6" tint="-0.249977111117893"/>
      </right>
      <top style="medium">
        <color theme="6"/>
      </top>
      <bottom style="medium">
        <color rgb="FF9BBB59"/>
      </bottom>
      <diagonal/>
    </border>
    <border>
      <left/>
      <right style="thin">
        <color indexed="64"/>
      </right>
      <top style="medium">
        <color theme="6"/>
      </top>
      <bottom style="medium">
        <color theme="6"/>
      </bottom>
      <diagonal/>
    </border>
    <border>
      <left style="thin">
        <color indexed="64"/>
      </left>
      <right style="thin">
        <color indexed="64"/>
      </right>
      <top/>
      <bottom style="thin">
        <color indexed="64"/>
      </bottom>
      <diagonal/>
    </border>
  </borders>
  <cellStyleXfs count="1">
    <xf numFmtId="0" fontId="0" fillId="0" borderId="0"/>
  </cellStyleXfs>
  <cellXfs count="359">
    <xf numFmtId="0" fontId="0" fillId="0" borderId="0" xfId="0"/>
    <xf numFmtId="0" fontId="0" fillId="0" borderId="0" xfId="0" applyProtection="1">
      <protection locked="0"/>
    </xf>
    <xf numFmtId="0" fontId="0" fillId="0" borderId="0" xfId="0" applyBorder="1" applyAlignment="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0" fontId="2" fillId="0" borderId="0" xfId="0" applyFont="1" applyFill="1" applyBorder="1" applyAlignment="1" applyProtection="1">
      <alignment horizontal="center"/>
      <protection locked="0"/>
    </xf>
    <xf numFmtId="164" fontId="0" fillId="0" borderId="0" xfId="0" applyNumberFormat="1" applyBorder="1" applyAlignment="1" applyProtection="1">
      <protection locked="0"/>
    </xf>
    <xf numFmtId="0" fontId="0" fillId="0" borderId="0" xfId="0" applyFill="1" applyProtection="1">
      <protection locked="0"/>
    </xf>
    <xf numFmtId="0" fontId="4" fillId="0" borderId="0" xfId="0" applyFont="1"/>
    <xf numFmtId="0" fontId="2" fillId="3" borderId="1" xfId="0" applyFont="1" applyFill="1" applyBorder="1" applyAlignment="1" applyProtection="1">
      <alignment horizontal="center"/>
      <protection hidden="1"/>
    </xf>
    <xf numFmtId="0" fontId="1" fillId="4" borderId="1"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0" fontId="0" fillId="0" borderId="0" xfId="0" applyBorder="1" applyAlignment="1" applyProtection="1">
      <alignment horizontal="center"/>
      <protection hidden="1"/>
    </xf>
    <xf numFmtId="0" fontId="3" fillId="0" borderId="0" xfId="0" applyFont="1" applyFill="1" applyBorder="1" applyAlignment="1" applyProtection="1">
      <alignment horizontal="center"/>
      <protection hidden="1"/>
    </xf>
    <xf numFmtId="0" fontId="1" fillId="0" borderId="1" xfId="0" applyFont="1" applyBorder="1" applyProtection="1">
      <protection hidden="1"/>
    </xf>
    <xf numFmtId="0" fontId="1" fillId="0" borderId="1" xfId="0" applyFont="1" applyBorder="1" applyAlignment="1" applyProtection="1">
      <protection hidden="1"/>
    </xf>
    <xf numFmtId="0" fontId="0" fillId="0" borderId="1" xfId="0" applyBorder="1" applyProtection="1">
      <protection hidden="1"/>
    </xf>
    <xf numFmtId="165" fontId="0" fillId="0" borderId="1" xfId="0" applyNumberFormat="1" applyBorder="1" applyAlignment="1" applyProtection="1">
      <protection hidden="1"/>
    </xf>
    <xf numFmtId="0" fontId="2" fillId="3" borderId="0" xfId="0" applyFont="1" applyFill="1" applyBorder="1" applyAlignment="1" applyProtection="1">
      <alignment horizontal="center"/>
      <protection hidden="1"/>
    </xf>
    <xf numFmtId="0" fontId="1" fillId="0" borderId="0" xfId="0" applyFont="1" applyBorder="1" applyAlignment="1" applyProtection="1">
      <alignment horizontal="center" wrapText="1"/>
      <protection hidden="1"/>
    </xf>
    <xf numFmtId="0" fontId="1" fillId="4" borderId="0" xfId="0" applyFont="1" applyFill="1" applyBorder="1" applyAlignment="1" applyProtection="1">
      <alignment horizontal="center"/>
      <protection hidden="1"/>
    </xf>
    <xf numFmtId="0" fontId="0" fillId="6" borderId="1" xfId="0" applyFill="1" applyBorder="1" applyProtection="1">
      <protection hidden="1"/>
    </xf>
    <xf numFmtId="165" fontId="0" fillId="6" borderId="1" xfId="0" applyNumberFormat="1" applyFill="1" applyBorder="1" applyAlignment="1" applyProtection="1">
      <protection hidden="1"/>
    </xf>
    <xf numFmtId="0" fontId="1" fillId="0" borderId="0" xfId="0" applyFont="1" applyFill="1" applyBorder="1" applyAlignment="1" applyProtection="1">
      <alignment horizontal="center" wrapText="1"/>
      <protection hidden="1"/>
    </xf>
    <xf numFmtId="0" fontId="1" fillId="0" borderId="0" xfId="0" applyFont="1" applyFill="1" applyBorder="1" applyAlignment="1" applyProtection="1">
      <alignment horizontal="center"/>
      <protection hidden="1"/>
    </xf>
    <xf numFmtId="0" fontId="2" fillId="0" borderId="1" xfId="0"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1" fillId="0" borderId="1" xfId="0" applyFont="1" applyBorder="1" applyAlignment="1" applyProtection="1">
      <alignment wrapText="1"/>
      <protection hidden="1"/>
    </xf>
    <xf numFmtId="0" fontId="1" fillId="0" borderId="2" xfId="0" applyFont="1" applyBorder="1" applyAlignment="1" applyProtection="1">
      <alignment wrapText="1"/>
      <protection hidden="1"/>
    </xf>
    <xf numFmtId="0" fontId="4" fillId="0" borderId="2" xfId="0" applyFont="1" applyBorder="1" applyAlignment="1" applyProtection="1">
      <alignment wrapText="1"/>
      <protection hidden="1"/>
    </xf>
    <xf numFmtId="0" fontId="1" fillId="6" borderId="2" xfId="0" applyFont="1" applyFill="1" applyBorder="1" applyAlignment="1" applyProtection="1">
      <alignment wrapText="1"/>
      <protection hidden="1"/>
    </xf>
    <xf numFmtId="0" fontId="1" fillId="0" borderId="1"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0" fillId="0" borderId="0" xfId="0" applyAlignment="1" applyProtection="1">
      <alignment wrapText="1"/>
      <protection locked="0"/>
    </xf>
    <xf numFmtId="0" fontId="0" fillId="2" borderId="0" xfId="0" applyFill="1" applyProtection="1"/>
    <xf numFmtId="0" fontId="0" fillId="0" borderId="0" xfId="0" applyProtection="1"/>
    <xf numFmtId="0" fontId="0" fillId="0" borderId="0" xfId="0" applyBorder="1" applyAlignment="1" applyProtection="1"/>
    <xf numFmtId="0" fontId="3" fillId="0" borderId="0" xfId="0" applyFont="1" applyFill="1" applyBorder="1" applyAlignment="1" applyProtection="1"/>
    <xf numFmtId="0" fontId="3" fillId="0" borderId="0" xfId="0" applyFont="1" applyFill="1" applyBorder="1" applyProtection="1"/>
    <xf numFmtId="0" fontId="2" fillId="0" borderId="0" xfId="0" applyFont="1" applyFill="1" applyBorder="1" applyAlignment="1" applyProtection="1">
      <alignment horizontal="center"/>
    </xf>
    <xf numFmtId="164" fontId="0" fillId="0" borderId="0" xfId="0" applyNumberFormat="1" applyBorder="1" applyAlignment="1" applyProtection="1"/>
    <xf numFmtId="0" fontId="0" fillId="2" borderId="7" xfId="0" applyFill="1" applyBorder="1" applyProtection="1"/>
    <xf numFmtId="0" fontId="0" fillId="6" borderId="1" xfId="0" applyFill="1" applyBorder="1" applyProtection="1"/>
    <xf numFmtId="0" fontId="4" fillId="6" borderId="1" xfId="0" applyFont="1" applyFill="1" applyBorder="1" applyAlignment="1" applyProtection="1">
      <alignment wrapText="1"/>
    </xf>
    <xf numFmtId="0" fontId="0" fillId="0" borderId="0" xfId="0" applyFill="1" applyProtection="1"/>
    <xf numFmtId="0" fontId="1" fillId="0" borderId="1" xfId="0" applyFont="1" applyBorder="1" applyAlignment="1" applyProtection="1">
      <alignment horizontal="center" wrapText="1"/>
    </xf>
    <xf numFmtId="0" fontId="4" fillId="0" borderId="1" xfId="0" applyFont="1" applyBorder="1"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xf>
    <xf numFmtId="0" fontId="2" fillId="0" borderId="2" xfId="0" applyFont="1" applyFill="1" applyBorder="1" applyAlignment="1" applyProtection="1">
      <alignment horizontal="center" wrapText="1"/>
      <protection hidden="1"/>
    </xf>
    <xf numFmtId="165" fontId="2" fillId="3" borderId="0" xfId="0" applyNumberFormat="1" applyFont="1" applyFill="1" applyBorder="1" applyAlignment="1" applyProtection="1">
      <alignment horizontal="center"/>
      <protection hidden="1"/>
    </xf>
    <xf numFmtId="165" fontId="2" fillId="0" borderId="0" xfId="0" applyNumberFormat="1" applyFont="1" applyFill="1" applyBorder="1" applyAlignment="1" applyProtection="1">
      <alignment horizontal="center"/>
      <protection hidden="1"/>
    </xf>
    <xf numFmtId="165" fontId="4" fillId="0" borderId="1" xfId="0" applyNumberFormat="1" applyFont="1" applyBorder="1" applyAlignment="1" applyProtection="1">
      <alignment horizontal="center"/>
      <protection hidden="1"/>
    </xf>
    <xf numFmtId="165" fontId="0" fillId="0" borderId="0" xfId="0" applyNumberFormat="1" applyProtection="1">
      <protection locked="0"/>
    </xf>
    <xf numFmtId="165" fontId="1" fillId="0" borderId="0" xfId="0" applyNumberFormat="1" applyFont="1" applyBorder="1" applyAlignment="1" applyProtection="1">
      <alignment horizontal="center" wrapText="1"/>
      <protection hidden="1"/>
    </xf>
    <xf numFmtId="165" fontId="0" fillId="0" borderId="0" xfId="0" applyNumberFormat="1" applyBorder="1" applyAlignment="1" applyProtection="1">
      <alignment horizontal="center"/>
      <protection hidden="1"/>
    </xf>
    <xf numFmtId="165" fontId="3" fillId="0" borderId="0" xfId="0" applyNumberFormat="1" applyFont="1" applyFill="1" applyBorder="1" applyAlignment="1" applyProtection="1">
      <alignment horizontal="center"/>
      <protection hidden="1"/>
    </xf>
    <xf numFmtId="165" fontId="1" fillId="4" borderId="0" xfId="0" applyNumberFormat="1" applyFont="1" applyFill="1" applyBorder="1" applyAlignment="1" applyProtection="1">
      <alignment horizontal="center"/>
      <protection hidden="1"/>
    </xf>
    <xf numFmtId="1" fontId="2" fillId="3" borderId="1" xfId="0" applyNumberFormat="1" applyFont="1" applyFill="1" applyBorder="1" applyAlignment="1" applyProtection="1">
      <alignment horizontal="center"/>
      <protection hidden="1"/>
    </xf>
    <xf numFmtId="1" fontId="1" fillId="4" borderId="1" xfId="0" applyNumberFormat="1" applyFont="1" applyFill="1" applyBorder="1" applyAlignment="1" applyProtection="1">
      <alignment horizontal="center"/>
      <protection hidden="1"/>
    </xf>
    <xf numFmtId="0" fontId="2" fillId="0" borderId="1" xfId="0" applyFont="1" applyFill="1" applyBorder="1" applyAlignment="1" applyProtection="1">
      <alignment horizontal="center" wrapText="1"/>
      <protection locked="0" hidden="1"/>
    </xf>
    <xf numFmtId="0" fontId="1" fillId="0" borderId="0" xfId="0" applyFont="1" applyAlignment="1" applyProtection="1">
      <alignment wrapText="1"/>
      <protection locked="0"/>
    </xf>
    <xf numFmtId="0" fontId="1" fillId="0" borderId="0" xfId="0" applyFont="1" applyAlignment="1" applyProtection="1">
      <alignment wrapText="1"/>
    </xf>
    <xf numFmtId="0" fontId="2" fillId="0" borderId="1" xfId="0" applyFont="1" applyFill="1" applyBorder="1" applyAlignment="1" applyProtection="1">
      <alignment horizontal="center"/>
      <protection hidden="1"/>
    </xf>
    <xf numFmtId="0" fontId="1" fillId="0" borderId="1" xfId="0" applyFont="1" applyBorder="1" applyAlignment="1" applyProtection="1">
      <alignment horizontal="center" wrapText="1"/>
      <protection hidden="1"/>
    </xf>
    <xf numFmtId="0" fontId="3" fillId="0" borderId="0" xfId="0" applyFont="1" applyProtection="1">
      <protection locked="0"/>
    </xf>
    <xf numFmtId="0" fontId="3" fillId="0" borderId="0" xfId="0" applyFont="1" applyBorder="1" applyProtection="1">
      <protection locked="0"/>
    </xf>
    <xf numFmtId="0" fontId="2" fillId="0" borderId="1" xfId="0" applyFont="1" applyFill="1" applyBorder="1" applyAlignment="1" applyProtection="1">
      <alignment horizontal="center"/>
      <protection locked="0"/>
    </xf>
    <xf numFmtId="0" fontId="2" fillId="6" borderId="1" xfId="0" applyNumberFormat="1" applyFont="1" applyFill="1" applyBorder="1" applyAlignment="1" applyProtection="1">
      <alignment horizontal="center"/>
      <protection locked="0"/>
    </xf>
    <xf numFmtId="0" fontId="0" fillId="6" borderId="1" xfId="0" applyNumberFormat="1" applyFill="1" applyBorder="1" applyAlignment="1" applyProtection="1">
      <alignment horizontal="center"/>
      <protection locked="0"/>
    </xf>
    <xf numFmtId="0" fontId="0" fillId="6" borderId="1" xfId="0" applyNumberFormat="1" applyFill="1" applyBorder="1" applyAlignment="1" applyProtection="1">
      <protection locked="0"/>
    </xf>
    <xf numFmtId="0" fontId="0" fillId="0" borderId="0" xfId="0" applyBorder="1" applyAlignment="1" applyProtection="1">
      <alignment horizontal="center"/>
      <protection locked="0"/>
    </xf>
    <xf numFmtId="0" fontId="1" fillId="6" borderId="3" xfId="0" applyFont="1" applyFill="1" applyBorder="1" applyAlignment="1" applyProtection="1">
      <alignment horizontal="center" wrapText="1"/>
      <protection locked="0"/>
    </xf>
    <xf numFmtId="0" fontId="1" fillId="0" borderId="0"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Border="1" applyProtection="1">
      <protection locked="0"/>
    </xf>
    <xf numFmtId="0" fontId="0" fillId="0" borderId="0" xfId="0" applyFill="1" applyBorder="1" applyProtection="1">
      <protection locked="0"/>
    </xf>
    <xf numFmtId="0" fontId="2" fillId="0" borderId="1" xfId="0" applyFont="1" applyFill="1" applyBorder="1" applyAlignment="1" applyProtection="1">
      <alignment horizontal="center" wrapText="1"/>
    </xf>
    <xf numFmtId="0" fontId="2" fillId="0" borderId="2"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1" fillId="6" borderId="3" xfId="0" applyFont="1" applyFill="1" applyBorder="1" applyAlignment="1" applyProtection="1">
      <alignment horizontal="left" wrapText="1"/>
    </xf>
    <xf numFmtId="0" fontId="7" fillId="0" borderId="8" xfId="0" applyFont="1" applyBorder="1" applyAlignment="1" applyProtection="1">
      <alignment horizontal="left" wrapText="1"/>
    </xf>
    <xf numFmtId="0" fontId="7" fillId="0" borderId="2" xfId="0" applyFont="1" applyBorder="1" applyAlignment="1" applyProtection="1">
      <alignment horizontal="left" wrapText="1"/>
    </xf>
    <xf numFmtId="0" fontId="8" fillId="0" borderId="2" xfId="0" applyFont="1" applyBorder="1" applyAlignment="1" applyProtection="1">
      <alignment horizontal="left" wrapText="1"/>
    </xf>
    <xf numFmtId="0" fontId="7" fillId="0" borderId="8" xfId="0" applyFont="1" applyBorder="1" applyAlignment="1" applyProtection="1">
      <alignment wrapText="1"/>
    </xf>
    <xf numFmtId="0" fontId="7" fillId="0" borderId="2" xfId="0" applyFont="1" applyBorder="1" applyAlignment="1" applyProtection="1">
      <alignment wrapText="1"/>
    </xf>
    <xf numFmtId="0" fontId="7" fillId="0" borderId="1" xfId="0" applyFont="1" applyBorder="1" applyAlignment="1" applyProtection="1">
      <alignment wrapText="1"/>
    </xf>
    <xf numFmtId="0" fontId="7" fillId="0" borderId="8" xfId="0" applyFont="1" applyBorder="1" applyAlignment="1" applyProtection="1">
      <alignment horizontal="justify" vertical="center" wrapText="1"/>
    </xf>
    <xf numFmtId="0" fontId="7" fillId="0" borderId="2" xfId="0" applyFont="1" applyBorder="1" applyAlignment="1" applyProtection="1">
      <alignment horizontal="justify" vertical="center" wrapText="1"/>
    </xf>
    <xf numFmtId="0" fontId="7" fillId="0" borderId="1" xfId="0" applyFont="1" applyBorder="1" applyAlignment="1" applyProtection="1">
      <alignment horizontal="justify" vertical="center" wrapText="1"/>
    </xf>
    <xf numFmtId="0" fontId="3" fillId="7" borderId="0" xfId="0" applyFont="1" applyFill="1" applyProtection="1">
      <protection locked="0"/>
    </xf>
    <xf numFmtId="0" fontId="1" fillId="7" borderId="7" xfId="0" applyFont="1" applyFill="1" applyBorder="1" applyAlignment="1" applyProtection="1">
      <alignment horizontal="center"/>
      <protection locked="0"/>
    </xf>
    <xf numFmtId="0" fontId="0" fillId="7" borderId="7" xfId="0" applyFill="1" applyBorder="1" applyProtection="1">
      <protection locked="0"/>
    </xf>
    <xf numFmtId="0" fontId="1" fillId="7" borderId="3" xfId="0" applyFont="1" applyFill="1" applyBorder="1" applyAlignment="1" applyProtection="1">
      <alignment horizontal="center" wrapText="1"/>
      <protection locked="0"/>
    </xf>
    <xf numFmtId="0" fontId="1" fillId="7" borderId="3" xfId="0" applyFont="1" applyFill="1" applyBorder="1" applyAlignment="1" applyProtection="1">
      <alignment horizontal="center" wrapText="1"/>
    </xf>
    <xf numFmtId="0" fontId="1" fillId="7" borderId="9" xfId="0" applyFont="1" applyFill="1" applyBorder="1" applyAlignment="1" applyProtection="1">
      <alignment horizontal="center" wrapText="1"/>
    </xf>
    <xf numFmtId="0" fontId="0" fillId="7" borderId="1" xfId="0" applyFill="1" applyBorder="1" applyAlignment="1" applyProtection="1">
      <alignment wrapText="1"/>
    </xf>
    <xf numFmtId="0" fontId="0" fillId="7" borderId="1" xfId="0" applyFill="1" applyBorder="1" applyProtection="1">
      <protection locked="0"/>
    </xf>
    <xf numFmtId="0" fontId="3" fillId="7" borderId="0" xfId="0" applyFont="1" applyFill="1" applyBorder="1" applyProtection="1">
      <protection locked="0"/>
    </xf>
    <xf numFmtId="0" fontId="2" fillId="0" borderId="0" xfId="0" applyFont="1" applyFill="1" applyBorder="1" applyAlignment="1" applyProtection="1">
      <alignment wrapText="1"/>
    </xf>
    <xf numFmtId="0" fontId="1" fillId="7" borderId="1" xfId="0" applyFont="1" applyFill="1" applyBorder="1" applyAlignment="1" applyProtection="1">
      <alignment horizontal="left" wrapText="1"/>
    </xf>
    <xf numFmtId="0" fontId="1" fillId="7" borderId="1" xfId="0" applyFont="1" applyFill="1" applyBorder="1" applyAlignment="1" applyProtection="1">
      <alignment horizontal="center" wrapText="1"/>
      <protection locked="0"/>
    </xf>
    <xf numFmtId="0" fontId="0" fillId="7" borderId="0" xfId="0" applyFill="1" applyProtection="1">
      <protection locked="0"/>
    </xf>
    <xf numFmtId="0" fontId="1" fillId="7" borderId="2" xfId="0" applyFont="1" applyFill="1" applyBorder="1" applyAlignment="1" applyProtection="1">
      <alignment wrapText="1"/>
      <protection hidden="1"/>
    </xf>
    <xf numFmtId="0" fontId="0" fillId="7" borderId="1" xfId="0" applyFill="1" applyBorder="1" applyProtection="1">
      <protection hidden="1"/>
    </xf>
    <xf numFmtId="165" fontId="0" fillId="7" borderId="1" xfId="0" applyNumberFormat="1" applyFill="1" applyBorder="1" applyAlignment="1" applyProtection="1">
      <protection hidden="1"/>
    </xf>
    <xf numFmtId="0" fontId="1" fillId="7" borderId="1" xfId="0" applyFont="1" applyFill="1" applyBorder="1" applyAlignment="1" applyProtection="1">
      <alignment wrapText="1"/>
      <protection locked="0"/>
    </xf>
    <xf numFmtId="0" fontId="0" fillId="7" borderId="1" xfId="0" applyFill="1" applyBorder="1" applyProtection="1"/>
    <xf numFmtId="0" fontId="1" fillId="7" borderId="1" xfId="0" applyFont="1" applyFill="1" applyBorder="1" applyAlignment="1" applyProtection="1">
      <alignment wrapText="1"/>
    </xf>
    <xf numFmtId="165" fontId="4" fillId="7" borderId="1" xfId="0" applyNumberFormat="1" applyFont="1" applyFill="1" applyBorder="1" applyAlignment="1" applyProtection="1">
      <alignment horizontal="center"/>
      <protection hidden="1"/>
    </xf>
    <xf numFmtId="0" fontId="0" fillId="0" borderId="1" xfId="0" applyBorder="1" applyAlignment="1" applyProtection="1">
      <alignment horizontal="center"/>
      <protection hidden="1"/>
    </xf>
    <xf numFmtId="0" fontId="3" fillId="0" borderId="1" xfId="0" applyFont="1" applyFill="1" applyBorder="1" applyAlignment="1" applyProtection="1">
      <alignment horizontal="center"/>
      <protection hidden="1"/>
    </xf>
    <xf numFmtId="0" fontId="1" fillId="7" borderId="1" xfId="0" applyFont="1" applyFill="1" applyBorder="1" applyAlignment="1" applyProtection="1">
      <alignment wrapText="1"/>
      <protection hidden="1"/>
    </xf>
    <xf numFmtId="0" fontId="4" fillId="0" borderId="1" xfId="0" applyFont="1" applyBorder="1" applyAlignment="1" applyProtection="1">
      <alignment wrapText="1"/>
      <protection hidden="1"/>
    </xf>
    <xf numFmtId="0" fontId="0" fillId="0" borderId="1" xfId="0" applyBorder="1" applyAlignment="1" applyProtection="1">
      <alignment wrapText="1"/>
      <protection locked="0"/>
    </xf>
    <xf numFmtId="0" fontId="0" fillId="0" borderId="1" xfId="0" applyBorder="1" applyProtection="1">
      <protection locked="0"/>
    </xf>
    <xf numFmtId="0" fontId="0" fillId="0" borderId="0" xfId="0"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1"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Alignment="1">
      <alignment horizontal="center"/>
    </xf>
    <xf numFmtId="0" fontId="0" fillId="0" borderId="0" xfId="0" applyAlignment="1"/>
    <xf numFmtId="0" fontId="4" fillId="0" borderId="10" xfId="0" applyFont="1" applyBorder="1"/>
    <xf numFmtId="0" fontId="0" fillId="0" borderId="11" xfId="0" applyBorder="1"/>
    <xf numFmtId="0" fontId="0" fillId="0" borderId="12" xfId="0" applyBorder="1"/>
    <xf numFmtId="0" fontId="4" fillId="0" borderId="13" xfId="0" applyFont="1" applyBorder="1"/>
    <xf numFmtId="0" fontId="0" fillId="0" borderId="0" xfId="0" applyBorder="1"/>
    <xf numFmtId="0" fontId="0" fillId="0" borderId="7" xfId="0" applyBorder="1"/>
    <xf numFmtId="0" fontId="4" fillId="0" borderId="14" xfId="0" applyFont="1" applyBorder="1"/>
    <xf numFmtId="0" fontId="0" fillId="0" borderId="5" xfId="0" applyBorder="1"/>
    <xf numFmtId="0" fontId="0" fillId="0" borderId="15" xfId="0" applyBorder="1"/>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20" xfId="0" applyFont="1" applyBorder="1" applyAlignment="1">
      <alignment vertical="center" wrapText="1"/>
    </xf>
    <xf numFmtId="0" fontId="10" fillId="0" borderId="19" xfId="0" applyFont="1" applyBorder="1" applyAlignment="1">
      <alignment vertical="center" wrapText="1"/>
    </xf>
    <xf numFmtId="0" fontId="10" fillId="0" borderId="18" xfId="0" applyFont="1" applyBorder="1" applyAlignment="1">
      <alignment horizontal="center" vertical="center" wrapText="1"/>
    </xf>
    <xf numFmtId="0" fontId="10" fillId="0" borderId="25" xfId="0" applyFont="1" applyBorder="1" applyAlignment="1">
      <alignment vertical="center" wrapText="1"/>
    </xf>
    <xf numFmtId="0" fontId="0" fillId="0" borderId="24" xfId="0" applyBorder="1" applyAlignment="1"/>
    <xf numFmtId="0" fontId="0" fillId="0" borderId="22" xfId="0" applyBorder="1" applyAlignment="1"/>
    <xf numFmtId="0" fontId="0" fillId="0" borderId="23" xfId="0" applyBorder="1" applyAlignment="1"/>
    <xf numFmtId="0" fontId="0" fillId="0" borderId="20" xfId="0" applyBorder="1" applyAlignment="1"/>
    <xf numFmtId="0" fontId="10" fillId="0" borderId="16" xfId="0" applyFont="1" applyBorder="1" applyAlignment="1">
      <alignment horizontal="center" vertical="center" wrapText="1"/>
    </xf>
    <xf numFmtId="0" fontId="10" fillId="0" borderId="25" xfId="0" applyFont="1" applyBorder="1" applyAlignment="1">
      <alignment vertical="top" wrapText="1"/>
    </xf>
    <xf numFmtId="0" fontId="17" fillId="0" borderId="0" xfId="0" applyFont="1" applyAlignment="1"/>
    <xf numFmtId="0" fontId="0" fillId="0" borderId="29" xfId="0" applyBorder="1"/>
    <xf numFmtId="0" fontId="15" fillId="0" borderId="41" xfId="0" applyFont="1" applyBorder="1" applyAlignment="1">
      <alignment vertical="center" wrapText="1"/>
    </xf>
    <xf numFmtId="0" fontId="15" fillId="0" borderId="42" xfId="0" applyFont="1" applyBorder="1" applyAlignment="1">
      <alignment vertical="center" wrapText="1"/>
    </xf>
    <xf numFmtId="0" fontId="15" fillId="0" borderId="30" xfId="0" applyFont="1" applyBorder="1" applyAlignment="1">
      <alignment vertical="center" wrapText="1"/>
    </xf>
    <xf numFmtId="0" fontId="24" fillId="11" borderId="41" xfId="0" applyFont="1" applyFill="1" applyBorder="1" applyAlignment="1">
      <alignment vertical="center" wrapText="1"/>
    </xf>
    <xf numFmtId="0" fontId="15" fillId="0" borderId="43" xfId="0" applyFont="1" applyBorder="1" applyAlignment="1">
      <alignment vertical="center" wrapText="1"/>
    </xf>
    <xf numFmtId="0" fontId="24" fillId="7" borderId="13" xfId="0" applyFont="1" applyFill="1" applyBorder="1" applyAlignment="1">
      <alignment vertical="center" wrapText="1"/>
    </xf>
    <xf numFmtId="0" fontId="10" fillId="0" borderId="32" xfId="0" applyFont="1" applyBorder="1" applyAlignment="1">
      <alignment vertical="top" wrapText="1"/>
    </xf>
    <xf numFmtId="0" fontId="10" fillId="0" borderId="34" xfId="0" applyFont="1" applyBorder="1" applyAlignment="1">
      <alignment vertical="top" wrapText="1"/>
    </xf>
    <xf numFmtId="0" fontId="10" fillId="0" borderId="35" xfId="0" applyFont="1" applyBorder="1" applyAlignment="1">
      <alignment vertical="top" wrapText="1"/>
    </xf>
    <xf numFmtId="0" fontId="20" fillId="0" borderId="34" xfId="0" applyFont="1" applyBorder="1" applyAlignment="1">
      <alignment vertical="top" wrapText="1"/>
    </xf>
    <xf numFmtId="0" fontId="20" fillId="0" borderId="43" xfId="0" applyFont="1" applyBorder="1" applyAlignment="1">
      <alignment vertical="top" wrapText="1"/>
    </xf>
    <xf numFmtId="0" fontId="22" fillId="0" borderId="48" xfId="0" applyFont="1" applyBorder="1" applyAlignment="1">
      <alignment vertical="top" wrapText="1"/>
    </xf>
    <xf numFmtId="0" fontId="20" fillId="0" borderId="50" xfId="0" applyFont="1" applyBorder="1" applyAlignment="1">
      <alignment vertical="top" wrapText="1"/>
    </xf>
    <xf numFmtId="0" fontId="20" fillId="0" borderId="37" xfId="0" applyFont="1" applyBorder="1" applyAlignment="1">
      <alignment vertical="top" wrapText="1"/>
    </xf>
    <xf numFmtId="0" fontId="24" fillId="7" borderId="53" xfId="0" applyFont="1" applyFill="1" applyBorder="1" applyAlignment="1">
      <alignment vertical="top" wrapText="1"/>
    </xf>
    <xf numFmtId="0" fontId="10" fillId="0" borderId="37" xfId="0" applyFont="1" applyBorder="1" applyAlignment="1">
      <alignment vertical="top" wrapText="1"/>
    </xf>
    <xf numFmtId="0" fontId="11" fillId="0" borderId="39" xfId="0" applyFont="1" applyBorder="1" applyAlignment="1">
      <alignment vertical="top" wrapText="1"/>
    </xf>
    <xf numFmtId="0" fontId="0" fillId="0" borderId="34" xfId="0" applyBorder="1" applyAlignment="1">
      <alignment vertical="top"/>
    </xf>
    <xf numFmtId="0" fontId="24" fillId="11" borderId="35" xfId="0" applyFont="1" applyFill="1" applyBorder="1" applyAlignment="1">
      <alignment vertical="top" wrapText="1"/>
    </xf>
    <xf numFmtId="0" fontId="10" fillId="0" borderId="40" xfId="0" applyFont="1" applyBorder="1" applyAlignment="1">
      <alignment vertical="top" wrapText="1"/>
    </xf>
    <xf numFmtId="0" fontId="10" fillId="0" borderId="31" xfId="0" applyFont="1" applyBorder="1" applyAlignment="1">
      <alignment vertical="top" wrapText="1"/>
    </xf>
    <xf numFmtId="0" fontId="0" fillId="0" borderId="0" xfId="0" applyAlignment="1">
      <alignment vertical="top"/>
    </xf>
    <xf numFmtId="0" fontId="1" fillId="7" borderId="10" xfId="0" applyFont="1" applyFill="1" applyBorder="1" applyAlignment="1" applyProtection="1">
      <alignment wrapText="1"/>
      <protection hidden="1"/>
    </xf>
    <xf numFmtId="165" fontId="4" fillId="7" borderId="3" xfId="0" applyNumberFormat="1" applyFont="1" applyFill="1" applyBorder="1" applyAlignment="1" applyProtection="1">
      <alignment horizontal="center"/>
      <protection hidden="1"/>
    </xf>
    <xf numFmtId="0" fontId="4" fillId="0" borderId="14" xfId="0" applyFont="1" applyBorder="1" applyAlignment="1" applyProtection="1">
      <alignment wrapText="1"/>
      <protection hidden="1"/>
    </xf>
    <xf numFmtId="165" fontId="4" fillId="0" borderId="54" xfId="0" applyNumberFormat="1" applyFont="1" applyBorder="1" applyAlignment="1" applyProtection="1">
      <alignment horizontal="center"/>
      <protection hidden="1"/>
    </xf>
    <xf numFmtId="0" fontId="1" fillId="7" borderId="4" xfId="0" applyFont="1" applyFill="1" applyBorder="1" applyAlignment="1" applyProtection="1">
      <alignment wrapText="1"/>
      <protection hidden="1"/>
    </xf>
    <xf numFmtId="165" fontId="4" fillId="7" borderId="4" xfId="0" applyNumberFormat="1" applyFont="1" applyFill="1" applyBorder="1" applyAlignment="1" applyProtection="1">
      <alignment horizontal="center"/>
      <protection hidden="1"/>
    </xf>
    <xf numFmtId="0" fontId="4" fillId="7" borderId="4" xfId="0" applyFont="1" applyFill="1" applyBorder="1" applyAlignment="1" applyProtection="1">
      <alignment horizontal="center"/>
      <protection hidden="1"/>
    </xf>
    <xf numFmtId="165" fontId="4" fillId="7" borderId="6" xfId="0" applyNumberFormat="1" applyFont="1" applyFill="1" applyBorder="1" applyAlignment="1" applyProtection="1">
      <alignment horizontal="center"/>
      <protection hidden="1"/>
    </xf>
    <xf numFmtId="0" fontId="1" fillId="0" borderId="3" xfId="0" applyFont="1" applyBorder="1" applyAlignment="1" applyProtection="1">
      <alignment wrapText="1"/>
      <protection hidden="1"/>
    </xf>
    <xf numFmtId="165" fontId="1" fillId="0" borderId="3" xfId="0" applyNumberFormat="1" applyFont="1" applyBorder="1" applyAlignment="1" applyProtection="1">
      <alignment wrapText="1"/>
      <protection hidden="1"/>
    </xf>
    <xf numFmtId="165" fontId="1" fillId="7" borderId="4" xfId="0" applyNumberFormat="1" applyFont="1" applyFill="1" applyBorder="1" applyAlignment="1" applyProtection="1">
      <alignment wrapText="1"/>
      <protection hidden="1"/>
    </xf>
    <xf numFmtId="165" fontId="1" fillId="7" borderId="6" xfId="0" applyNumberFormat="1" applyFont="1" applyFill="1" applyBorder="1" applyAlignment="1" applyProtection="1">
      <alignment wrapText="1"/>
      <protection hidden="1"/>
    </xf>
    <xf numFmtId="0" fontId="0" fillId="2" borderId="7" xfId="0" applyFill="1" applyBorder="1" applyProtection="1">
      <protection locked="0"/>
    </xf>
    <xf numFmtId="0" fontId="0" fillId="0" borderId="0" xfId="0" applyFill="1" applyBorder="1" applyProtection="1"/>
    <xf numFmtId="0" fontId="3" fillId="2" borderId="0" xfId="0" applyFont="1" applyFill="1" applyProtection="1"/>
    <xf numFmtId="0" fontId="3" fillId="0" borderId="0" xfId="0" applyFont="1" applyProtection="1"/>
    <xf numFmtId="0" fontId="2" fillId="0" borderId="1" xfId="0" applyFont="1" applyFill="1" applyBorder="1" applyAlignment="1" applyProtection="1">
      <alignment horizontal="center"/>
    </xf>
    <xf numFmtId="0" fontId="2" fillId="0" borderId="2" xfId="0" applyFont="1" applyFill="1" applyBorder="1" applyAlignment="1" applyProtection="1">
      <alignment horizontal="center"/>
    </xf>
    <xf numFmtId="0" fontId="2" fillId="0" borderId="0" xfId="0" applyFont="1" applyFill="1" applyBorder="1" applyProtection="1"/>
    <xf numFmtId="0" fontId="2" fillId="0" borderId="0" xfId="0" applyFont="1" applyFill="1" applyBorder="1" applyAlignment="1" applyProtection="1"/>
    <xf numFmtId="0" fontId="2" fillId="0" borderId="5" xfId="0" applyFont="1" applyFill="1" applyBorder="1" applyProtection="1"/>
    <xf numFmtId="0" fontId="2" fillId="0" borderId="5" xfId="0" applyFont="1" applyFill="1" applyBorder="1" applyAlignment="1" applyProtection="1"/>
    <xf numFmtId="0" fontId="0" fillId="0" borderId="5" xfId="0" applyBorder="1" applyAlignment="1" applyProtection="1"/>
    <xf numFmtId="0" fontId="3" fillId="0" borderId="5" xfId="0" applyFont="1" applyFill="1" applyBorder="1" applyProtection="1"/>
    <xf numFmtId="0" fontId="3" fillId="2" borderId="7" xfId="0" applyFont="1" applyFill="1" applyBorder="1" applyProtection="1"/>
    <xf numFmtId="0" fontId="7" fillId="0" borderId="1" xfId="0" quotePrefix="1" applyFont="1" applyBorder="1" applyAlignment="1" applyProtection="1">
      <alignment horizontal="left" wrapText="1"/>
    </xf>
    <xf numFmtId="0" fontId="1" fillId="0" borderId="1" xfId="0" applyFont="1" applyBorder="1" applyAlignment="1" applyProtection="1">
      <alignment horizontal="center" wrapText="1"/>
      <protection hidden="1"/>
    </xf>
    <xf numFmtId="0" fontId="0" fillId="0" borderId="0" xfId="0" applyAlignment="1" applyProtection="1">
      <alignment horizontal="center" vertical="center"/>
      <protection hidden="1"/>
    </xf>
    <xf numFmtId="0" fontId="0" fillId="0" borderId="0" xfId="0" applyAlignment="1" applyProtection="1">
      <alignment wrapText="1"/>
      <protection hidden="1"/>
    </xf>
    <xf numFmtId="0" fontId="0" fillId="0" borderId="0" xfId="0" applyProtection="1">
      <protection hidden="1"/>
    </xf>
    <xf numFmtId="0" fontId="0" fillId="0" borderId="0" xfId="0" applyFill="1" applyBorder="1" applyProtection="1">
      <protection hidden="1"/>
    </xf>
    <xf numFmtId="0" fontId="0" fillId="0" borderId="0" xfId="0" applyBorder="1" applyProtection="1">
      <protection hidden="1"/>
    </xf>
    <xf numFmtId="0" fontId="0" fillId="7" borderId="0" xfId="0" applyFill="1" applyProtection="1">
      <protection hidden="1"/>
    </xf>
    <xf numFmtId="165" fontId="0" fillId="0" borderId="0" xfId="0" applyNumberFormat="1" applyProtection="1">
      <protection hidden="1"/>
    </xf>
    <xf numFmtId="0" fontId="0" fillId="7" borderId="0" xfId="0" applyFill="1" applyAlignment="1" applyProtection="1">
      <alignment wrapText="1"/>
      <protection hidden="1"/>
    </xf>
    <xf numFmtId="0" fontId="0" fillId="7" borderId="7" xfId="0" applyFill="1" applyBorder="1" applyProtection="1">
      <protection hidden="1"/>
    </xf>
    <xf numFmtId="0" fontId="0" fillId="7" borderId="0" xfId="0" applyFill="1" applyBorder="1" applyProtection="1">
      <protection hidden="1"/>
    </xf>
    <xf numFmtId="0" fontId="1" fillId="7" borderId="7" xfId="0" applyFont="1" applyFill="1" applyBorder="1" applyAlignment="1" applyProtection="1">
      <alignment horizontal="center" vertical="center"/>
      <protection locked="0"/>
    </xf>
    <xf numFmtId="0" fontId="1" fillId="7" borderId="1" xfId="0" applyFont="1" applyFill="1" applyBorder="1" applyAlignment="1" applyProtection="1">
      <alignment horizontal="left" vertical="center" wrapText="1"/>
    </xf>
    <xf numFmtId="0" fontId="1" fillId="7" borderId="1"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0" fillId="0" borderId="23" xfId="0" applyFont="1" applyBorder="1" applyAlignment="1">
      <alignment horizontal="left" vertical="center" wrapText="1"/>
    </xf>
    <xf numFmtId="0" fontId="10" fillId="0" borderId="20" xfId="0" applyFont="1" applyBorder="1" applyAlignment="1">
      <alignment horizontal="left" vertical="center" wrapText="1"/>
    </xf>
    <xf numFmtId="0" fontId="0" fillId="0" borderId="26" xfId="0" applyBorder="1" applyAlignment="1">
      <alignment horizontal="center"/>
    </xf>
    <xf numFmtId="0" fontId="0" fillId="0" borderId="27" xfId="0" applyBorder="1" applyAlignment="1">
      <alignment horizontal="center"/>
    </xf>
    <xf numFmtId="0" fontId="18" fillId="0" borderId="24" xfId="0" applyFont="1" applyBorder="1" applyAlignment="1">
      <alignment horizontal="center" vertical="center"/>
    </xf>
    <xf numFmtId="0" fontId="18" fillId="0" borderId="22" xfId="0" applyFont="1" applyBorder="1" applyAlignment="1">
      <alignment horizontal="center" vertical="center"/>
    </xf>
    <xf numFmtId="0" fontId="15" fillId="0" borderId="24" xfId="0" applyFont="1" applyBorder="1" applyAlignment="1">
      <alignment vertical="top" wrapText="1"/>
    </xf>
    <xf numFmtId="0" fontId="15" fillId="0" borderId="22" xfId="0" applyFont="1" applyBorder="1" applyAlignment="1">
      <alignment vertical="top"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6" xfId="0" applyFont="1" applyBorder="1" applyAlignment="1">
      <alignment horizontal="left" vertical="center" wrapText="1"/>
    </xf>
    <xf numFmtId="0" fontId="10" fillId="0" borderId="24" xfId="0" applyFont="1" applyBorder="1" applyAlignment="1">
      <alignment horizontal="left" vertical="center" wrapText="1"/>
    </xf>
    <xf numFmtId="0" fontId="10" fillId="0" borderId="24"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20" xfId="0" applyFont="1" applyBorder="1" applyAlignment="1">
      <alignment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0" fillId="8" borderId="17" xfId="0" applyFont="1" applyFill="1" applyBorder="1" applyAlignment="1">
      <alignment horizontal="left" vertical="center" wrapText="1" indent="4"/>
    </xf>
    <xf numFmtId="0" fontId="10" fillId="8" borderId="18" xfId="0" applyFont="1" applyFill="1" applyBorder="1" applyAlignment="1">
      <alignment horizontal="left" vertical="center" wrapText="1" indent="4"/>
    </xf>
    <xf numFmtId="0" fontId="10" fillId="9" borderId="17" xfId="0" applyFont="1" applyFill="1" applyBorder="1" applyAlignment="1">
      <alignment vertical="center" wrapText="1"/>
    </xf>
    <xf numFmtId="0" fontId="10" fillId="9" borderId="18" xfId="0" applyFont="1" applyFill="1" applyBorder="1" applyAlignment="1">
      <alignment vertical="center" wrapText="1"/>
    </xf>
    <xf numFmtId="0" fontId="10" fillId="0" borderId="26" xfId="0" applyFont="1" applyBorder="1" applyAlignment="1">
      <alignment vertical="center" wrapText="1"/>
    </xf>
    <xf numFmtId="0" fontId="10" fillId="0" borderId="27" xfId="0" applyFont="1" applyBorder="1" applyAlignment="1">
      <alignment vertical="center" wrapText="1"/>
    </xf>
    <xf numFmtId="0" fontId="10" fillId="0" borderId="25" xfId="0" applyFont="1" applyBorder="1" applyAlignment="1">
      <alignment vertical="center" wrapText="1"/>
    </xf>
    <xf numFmtId="0" fontId="10" fillId="0" borderId="21" xfId="0" applyFont="1" applyBorder="1" applyAlignment="1">
      <alignment vertical="center" wrapText="1"/>
    </xf>
    <xf numFmtId="0" fontId="10" fillId="0" borderId="19" xfId="0" applyFont="1" applyBorder="1" applyAlignment="1">
      <alignment vertical="center" wrapText="1"/>
    </xf>
    <xf numFmtId="0" fontId="10" fillId="8" borderId="17" xfId="0" applyFont="1" applyFill="1" applyBorder="1" applyAlignment="1">
      <alignment vertical="center" wrapText="1"/>
    </xf>
    <xf numFmtId="0" fontId="10" fillId="8" borderId="18" xfId="0" applyFont="1" applyFill="1" applyBorder="1" applyAlignment="1">
      <alignment vertical="center" wrapText="1"/>
    </xf>
    <xf numFmtId="0" fontId="0" fillId="0" borderId="28" xfId="0" applyBorder="1" applyAlignment="1">
      <alignment horizontal="center"/>
    </xf>
    <xf numFmtId="0" fontId="15" fillId="0" borderId="33" xfId="0" applyFont="1" applyBorder="1" applyAlignment="1">
      <alignment horizontal="left" vertical="center" wrapText="1"/>
    </xf>
    <xf numFmtId="0" fontId="15" fillId="0" borderId="35" xfId="0" applyFont="1" applyBorder="1" applyAlignment="1">
      <alignment horizontal="left" vertical="center" wrapText="1"/>
    </xf>
    <xf numFmtId="0" fontId="19" fillId="10" borderId="46" xfId="0" applyFont="1" applyFill="1" applyBorder="1" applyAlignment="1">
      <alignment horizontal="center" vertical="center" wrapText="1"/>
    </xf>
    <xf numFmtId="0" fontId="19" fillId="10" borderId="47" xfId="0" applyFont="1" applyFill="1" applyBorder="1" applyAlignment="1">
      <alignment horizontal="center" vertical="center" wrapText="1"/>
    </xf>
    <xf numFmtId="0" fontId="15" fillId="0" borderId="36" xfId="0" applyFont="1" applyBorder="1" applyAlignment="1">
      <alignment horizontal="left" vertical="center" wrapText="1"/>
    </xf>
    <xf numFmtId="0" fontId="15" fillId="0" borderId="38" xfId="0" applyFont="1" applyBorder="1" applyAlignment="1">
      <alignment horizontal="left" vertical="center" wrapText="1"/>
    </xf>
    <xf numFmtId="0" fontId="15" fillId="0" borderId="44" xfId="0" applyFont="1" applyBorder="1" applyAlignment="1">
      <alignment horizontal="left" vertical="center" wrapText="1"/>
    </xf>
    <xf numFmtId="0" fontId="15" fillId="0" borderId="49" xfId="0" applyFont="1" applyBorder="1" applyAlignment="1">
      <alignment horizontal="left" vertical="center" wrapText="1"/>
    </xf>
    <xf numFmtId="0" fontId="15" fillId="0" borderId="51" xfId="0" applyFont="1" applyBorder="1" applyAlignment="1">
      <alignment horizontal="left" vertical="center" wrapText="1"/>
    </xf>
    <xf numFmtId="0" fontId="15" fillId="0" borderId="52" xfId="0" applyFont="1" applyBorder="1" applyAlignment="1">
      <alignment horizontal="left" vertical="center" wrapText="1"/>
    </xf>
    <xf numFmtId="0" fontId="24" fillId="11" borderId="33" xfId="0" applyFont="1" applyFill="1" applyBorder="1" applyAlignment="1">
      <alignment horizontal="left" vertical="center" wrapText="1"/>
    </xf>
    <xf numFmtId="0" fontId="24" fillId="11" borderId="35" xfId="0" applyFont="1" applyFill="1" applyBorder="1" applyAlignment="1">
      <alignment horizontal="left" vertical="center" wrapText="1"/>
    </xf>
    <xf numFmtId="0" fontId="15" fillId="0" borderId="45" xfId="0" applyFont="1" applyBorder="1" applyAlignment="1">
      <alignment horizontal="left" vertical="center" wrapText="1"/>
    </xf>
    <xf numFmtId="0" fontId="0" fillId="0" borderId="13"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14" xfId="0" applyFill="1" applyBorder="1" applyAlignment="1">
      <alignment horizontal="left"/>
    </xf>
    <xf numFmtId="0" fontId="0" fillId="0" borderId="5" xfId="0" applyFill="1" applyBorder="1" applyAlignment="1">
      <alignment horizontal="left"/>
    </xf>
    <xf numFmtId="0" fontId="0" fillId="0" borderId="15" xfId="0" applyFill="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0" xfId="0" applyAlignment="1" applyProtection="1">
      <alignment horizontal="center"/>
      <protection locked="0"/>
    </xf>
    <xf numFmtId="0" fontId="2" fillId="3" borderId="2" xfId="0" applyFont="1" applyFill="1" applyBorder="1" applyAlignment="1" applyProtection="1">
      <alignment horizontal="center"/>
      <protection locked="0"/>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0" fontId="2" fillId="3" borderId="4" xfId="0" applyFont="1"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6" borderId="2" xfId="0" applyNumberFormat="1" applyFont="1" applyFill="1" applyBorder="1" applyAlignment="1" applyProtection="1">
      <alignment horizontal="center"/>
      <protection locked="0"/>
    </xf>
    <xf numFmtId="0" fontId="0" fillId="6" borderId="4" xfId="0" applyNumberFormat="1" applyFill="1" applyBorder="1" applyAlignment="1" applyProtection="1">
      <alignment horizontal="center"/>
      <protection locked="0"/>
    </xf>
    <xf numFmtId="0" fontId="0" fillId="6" borderId="6" xfId="0" applyNumberFormat="1" applyFill="1" applyBorder="1" applyAlignment="1" applyProtection="1">
      <protection locked="0"/>
    </xf>
    <xf numFmtId="0" fontId="2" fillId="3" borderId="4" xfId="0" applyFont="1" applyFill="1" applyBorder="1" applyAlignment="1" applyProtection="1">
      <alignment horizontal="center"/>
    </xf>
    <xf numFmtId="0" fontId="0" fillId="3" borderId="4" xfId="0" applyFill="1" applyBorder="1" applyAlignment="1" applyProtection="1">
      <alignment horizontal="center"/>
    </xf>
    <xf numFmtId="0" fontId="0" fillId="3" borderId="6" xfId="0" applyFill="1" applyBorder="1" applyAlignment="1" applyProtection="1">
      <alignment horizontal="center"/>
    </xf>
    <xf numFmtId="0" fontId="2" fillId="0" borderId="2" xfId="0" applyFont="1" applyFill="1" applyBorder="1" applyAlignment="1" applyProtection="1">
      <alignment horizontal="center"/>
    </xf>
    <xf numFmtId="0" fontId="2" fillId="0" borderId="4" xfId="0" applyFont="1" applyFill="1" applyBorder="1" applyAlignment="1" applyProtection="1">
      <alignment horizontal="center"/>
    </xf>
    <xf numFmtId="0" fontId="2" fillId="0" borderId="6" xfId="0" applyFont="1" applyFill="1" applyBorder="1" applyAlignment="1" applyProtection="1">
      <alignment horizontal="center"/>
    </xf>
    <xf numFmtId="0" fontId="2" fillId="6" borderId="2" xfId="0" applyNumberFormat="1" applyFont="1" applyFill="1" applyBorder="1" applyAlignment="1" applyProtection="1">
      <alignment horizontal="center"/>
    </xf>
    <xf numFmtId="0" fontId="0" fillId="6" borderId="4" xfId="0" applyNumberFormat="1" applyFill="1" applyBorder="1" applyAlignment="1" applyProtection="1">
      <alignment horizontal="center"/>
    </xf>
    <xf numFmtId="0" fontId="0" fillId="6" borderId="6" xfId="0" applyNumberFormat="1" applyFill="1" applyBorder="1" applyAlignment="1" applyProtection="1"/>
    <xf numFmtId="0" fontId="5" fillId="7" borderId="0" xfId="0" applyFont="1" applyFill="1" applyBorder="1" applyAlignment="1" applyProtection="1">
      <alignment horizontal="center" vertical="top"/>
      <protection locked="0"/>
    </xf>
    <xf numFmtId="0" fontId="6" fillId="7" borderId="0" xfId="0" applyFont="1" applyFill="1" applyAlignment="1" applyProtection="1">
      <alignment horizontal="center" vertical="top"/>
      <protection locked="0"/>
    </xf>
    <xf numFmtId="0" fontId="0" fillId="0" borderId="4" xfId="0" applyBorder="1" applyAlignment="1" applyProtection="1">
      <protection locked="0"/>
    </xf>
    <xf numFmtId="0" fontId="0" fillId="0" borderId="6" xfId="0" applyBorder="1" applyAlignment="1" applyProtection="1">
      <protection locked="0"/>
    </xf>
    <xf numFmtId="0" fontId="2" fillId="0" borderId="1" xfId="0" applyFont="1" applyFill="1" applyBorder="1" applyAlignment="1" applyProtection="1">
      <alignment horizontal="center"/>
      <protection locked="0"/>
    </xf>
    <xf numFmtId="0" fontId="2" fillId="0" borderId="1" xfId="0" applyFont="1" applyFill="1" applyBorder="1" applyAlignment="1" applyProtection="1">
      <alignment horizontal="center"/>
    </xf>
    <xf numFmtId="0" fontId="0" fillId="0" borderId="1" xfId="0" applyBorder="1" applyAlignment="1" applyProtection="1">
      <alignment horizontal="center"/>
    </xf>
    <xf numFmtId="0" fontId="2" fillId="5" borderId="2" xfId="0" applyNumberFormat="1" applyFont="1" applyFill="1" applyBorder="1" applyAlignment="1" applyProtection="1">
      <alignment horizontal="center"/>
    </xf>
    <xf numFmtId="0" fontId="0" fillId="5" borderId="4" xfId="0" applyNumberFormat="1" applyFill="1" applyBorder="1" applyAlignment="1" applyProtection="1">
      <alignment horizontal="center"/>
    </xf>
    <xf numFmtId="0" fontId="0" fillId="5" borderId="6" xfId="0" applyNumberFormat="1" applyFill="1" applyBorder="1" applyAlignment="1" applyProtection="1"/>
    <xf numFmtId="0" fontId="2" fillId="0" borderId="2" xfId="0" applyNumberFormat="1" applyFont="1" applyFill="1" applyBorder="1" applyAlignment="1" applyProtection="1">
      <alignment horizontal="center"/>
      <protection locked="0"/>
    </xf>
    <xf numFmtId="0" fontId="2" fillId="0" borderId="4" xfId="0" applyNumberFormat="1" applyFont="1" applyFill="1" applyBorder="1" applyAlignment="1" applyProtection="1">
      <alignment horizontal="center"/>
      <protection locked="0"/>
    </xf>
    <xf numFmtId="0" fontId="0" fillId="0" borderId="4" xfId="0" applyNumberFormat="1" applyBorder="1" applyAlignment="1" applyProtection="1">
      <protection locked="0"/>
    </xf>
    <xf numFmtId="0" fontId="0" fillId="0" borderId="6" xfId="0" applyNumberFormat="1" applyBorder="1" applyAlignment="1" applyProtection="1">
      <protection locked="0"/>
    </xf>
    <xf numFmtId="0" fontId="5" fillId="7" borderId="1" xfId="0" applyFont="1" applyFill="1" applyBorder="1" applyAlignment="1" applyProtection="1">
      <alignment horizontal="center"/>
      <protection hidden="1"/>
    </xf>
    <xf numFmtId="0" fontId="6" fillId="7" borderId="1" xfId="0" applyFont="1" applyFill="1" applyBorder="1" applyAlignment="1" applyProtection="1">
      <protection hidden="1"/>
    </xf>
    <xf numFmtId="0" fontId="2" fillId="0" borderId="1" xfId="0" applyFont="1" applyFill="1" applyBorder="1" applyAlignment="1" applyProtection="1">
      <alignment horizontal="center"/>
      <protection hidden="1"/>
    </xf>
    <xf numFmtId="0" fontId="1" fillId="0" borderId="1" xfId="0" applyFont="1" applyBorder="1" applyAlignment="1" applyProtection="1">
      <alignment horizontal="center" wrapText="1"/>
      <protection hidden="1"/>
    </xf>
    <xf numFmtId="0" fontId="2" fillId="0" borderId="1" xfId="0" applyNumberFormat="1" applyFont="1" applyFill="1" applyBorder="1" applyAlignment="1" applyProtection="1">
      <alignment horizontal="center"/>
      <protection hidden="1"/>
    </xf>
    <xf numFmtId="0" fontId="0" fillId="0" borderId="1" xfId="0" applyNumberFormat="1" applyBorder="1" applyAlignment="1" applyProtection="1">
      <alignment horizontal="center"/>
      <protection hidden="1"/>
    </xf>
    <xf numFmtId="165" fontId="0" fillId="0" borderId="1" xfId="0" applyNumberFormat="1" applyBorder="1" applyAlignment="1" applyProtection="1">
      <alignment horizontal="center"/>
    </xf>
    <xf numFmtId="0" fontId="1" fillId="0" borderId="1" xfId="0" applyFont="1" applyBorder="1" applyAlignment="1" applyProtection="1">
      <alignment horizontal="center"/>
      <protection locked="0"/>
    </xf>
    <xf numFmtId="0" fontId="5" fillId="7" borderId="0" xfId="0" applyFont="1" applyFill="1" applyAlignment="1" applyProtection="1">
      <alignment horizontal="center"/>
      <protection hidden="1"/>
    </xf>
    <xf numFmtId="0" fontId="6" fillId="7" borderId="0" xfId="0" applyFont="1" applyFill="1" applyAlignment="1" applyProtection="1">
      <protection hidden="1"/>
    </xf>
    <xf numFmtId="0" fontId="2" fillId="0" borderId="2" xfId="0" applyFont="1" applyFill="1" applyBorder="1" applyAlignment="1" applyProtection="1">
      <alignment horizontal="center"/>
      <protection hidden="1"/>
    </xf>
    <xf numFmtId="0" fontId="2" fillId="0" borderId="4" xfId="0" applyFont="1" applyFill="1" applyBorder="1" applyAlignment="1" applyProtection="1">
      <alignment horizontal="center"/>
      <protection hidden="1"/>
    </xf>
    <xf numFmtId="0" fontId="2" fillId="0" borderId="6" xfId="0" applyFont="1" applyFill="1" applyBorder="1" applyAlignment="1" applyProtection="1">
      <alignment horizontal="center"/>
      <protection hidden="1"/>
    </xf>
    <xf numFmtId="0" fontId="2" fillId="0" borderId="2" xfId="0" applyNumberFormat="1" applyFont="1" applyFill="1" applyBorder="1" applyAlignment="1" applyProtection="1">
      <alignment horizontal="center"/>
      <protection hidden="1"/>
    </xf>
    <xf numFmtId="0" fontId="0" fillId="0" borderId="4" xfId="0" applyNumberFormat="1" applyBorder="1" applyAlignment="1" applyProtection="1">
      <alignment horizontal="center"/>
      <protection hidden="1"/>
    </xf>
    <xf numFmtId="0" fontId="0" fillId="0" borderId="6" xfId="0" applyNumberFormat="1" applyBorder="1" applyAlignment="1" applyProtection="1">
      <alignment horizontal="center"/>
      <protection hidden="1"/>
    </xf>
    <xf numFmtId="0" fontId="2" fillId="0" borderId="2" xfId="0" applyFont="1" applyFill="1" applyBorder="1" applyAlignment="1" applyProtection="1">
      <alignment horizontal="center"/>
      <protection locked="0" hidden="1"/>
    </xf>
    <xf numFmtId="0" fontId="0" fillId="0" borderId="4"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4" xfId="0" applyFill="1" applyBorder="1" applyAlignment="1" applyProtection="1">
      <alignment horizontal="center"/>
    </xf>
    <xf numFmtId="0" fontId="0" fillId="0" borderId="6" xfId="0" applyFill="1" applyBorder="1" applyAlignment="1" applyProtection="1">
      <alignment horizontal="center"/>
    </xf>
    <xf numFmtId="0" fontId="1" fillId="7" borderId="1" xfId="0" applyFont="1" applyFill="1" applyBorder="1" applyAlignment="1" applyProtection="1">
      <alignment horizontal="center"/>
    </xf>
    <xf numFmtId="0" fontId="1" fillId="0" borderId="1" xfId="0" applyFont="1" applyBorder="1" applyAlignment="1" applyProtection="1">
      <alignment horizontal="center"/>
    </xf>
    <xf numFmtId="0" fontId="0" fillId="0" borderId="1" xfId="0" applyFill="1" applyBorder="1" applyAlignment="1" applyProtection="1">
      <alignment horizontal="center"/>
    </xf>
    <xf numFmtId="0" fontId="5" fillId="2" borderId="0" xfId="0" applyFont="1" applyFill="1" applyAlignment="1" applyProtection="1">
      <alignment horizontal="center"/>
      <protection hidden="1"/>
    </xf>
    <xf numFmtId="0" fontId="6" fillId="0" borderId="0" xfId="0" applyFont="1" applyAlignment="1" applyProtection="1">
      <protection hidden="1"/>
    </xf>
    <xf numFmtId="14" fontId="2" fillId="0" borderId="2" xfId="0" applyNumberFormat="1"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2" fillId="0" borderId="4" xfId="0" applyNumberFormat="1" applyFont="1" applyFill="1" applyBorder="1" applyAlignment="1" applyProtection="1">
      <alignment horizontal="center"/>
      <protection hidden="1"/>
    </xf>
    <xf numFmtId="0" fontId="5" fillId="2" borderId="5" xfId="0" applyFont="1" applyFill="1" applyBorder="1" applyAlignment="1" applyProtection="1">
      <alignment horizontal="center" vertical="top"/>
    </xf>
    <xf numFmtId="0" fontId="6" fillId="0" borderId="5" xfId="0" applyFont="1" applyBorder="1" applyAlignment="1" applyProtection="1">
      <alignment horizontal="center" vertical="top"/>
    </xf>
    <xf numFmtId="0" fontId="0" fillId="0" borderId="4" xfId="0" applyBorder="1" applyAlignment="1" applyProtection="1">
      <alignment horizontal="center"/>
    </xf>
    <xf numFmtId="0" fontId="0" fillId="0" borderId="6" xfId="0" applyBorder="1" applyAlignment="1" applyProtection="1">
      <alignment horizontal="center"/>
    </xf>
    <xf numFmtId="0" fontId="4" fillId="0" borderId="2" xfId="0" applyFont="1" applyBorder="1" applyAlignment="1" applyProtection="1">
      <alignment vertical="top" wrapText="1"/>
      <protection locked="0"/>
    </xf>
    <xf numFmtId="0" fontId="4" fillId="0" borderId="4" xfId="0" applyFont="1" applyBorder="1" applyAlignment="1" applyProtection="1">
      <protection locked="0"/>
    </xf>
    <xf numFmtId="0" fontId="4" fillId="0" borderId="6" xfId="0" applyFont="1" applyBorder="1" applyAlignment="1" applyProtection="1">
      <protection locked="0"/>
    </xf>
    <xf numFmtId="0" fontId="4" fillId="0" borderId="2" xfId="0" applyFont="1" applyFill="1" applyBorder="1" applyAlignment="1" applyProtection="1">
      <alignment horizontal="center"/>
      <protection locked="0"/>
    </xf>
    <xf numFmtId="0" fontId="4" fillId="0" borderId="4" xfId="0" applyFont="1" applyFill="1" applyBorder="1" applyAlignment="1" applyProtection="1">
      <protection locked="0"/>
    </xf>
    <xf numFmtId="0" fontId="4" fillId="0" borderId="6" xfId="0" applyFont="1" applyFill="1" applyBorder="1" applyAlignment="1" applyProtection="1">
      <protection locked="0"/>
    </xf>
    <xf numFmtId="0" fontId="1" fillId="0" borderId="2" xfId="0" applyFont="1" applyFill="1" applyBorder="1" applyAlignment="1" applyProtection="1">
      <alignment wrapText="1"/>
    </xf>
    <xf numFmtId="0" fontId="1" fillId="0" borderId="4" xfId="0" applyFont="1" applyBorder="1" applyAlignment="1" applyProtection="1">
      <alignment wrapText="1"/>
    </xf>
    <xf numFmtId="0" fontId="1" fillId="0" borderId="6" xfId="0" applyFont="1" applyBorder="1" applyAlignment="1" applyProtection="1">
      <alignment wrapText="1"/>
    </xf>
    <xf numFmtId="0" fontId="2" fillId="4" borderId="1" xfId="0" applyFont="1" applyFill="1" applyBorder="1" applyAlignment="1" applyProtection="1">
      <alignment horizontal="center"/>
    </xf>
    <xf numFmtId="0" fontId="0" fillId="4" borderId="1" xfId="0" applyFill="1" applyBorder="1" applyAlignment="1" applyProtection="1">
      <alignment horizontal="center"/>
    </xf>
    <xf numFmtId="0" fontId="1" fillId="0" borderId="2" xfId="0" applyFont="1" applyFill="1" applyBorder="1" applyAlignment="1" applyProtection="1"/>
    <xf numFmtId="0" fontId="1" fillId="0" borderId="4" xfId="0" applyFont="1" applyBorder="1" applyAlignment="1" applyProtection="1"/>
    <xf numFmtId="0" fontId="1" fillId="0" borderId="6" xfId="0" applyFont="1" applyBorder="1" applyAlignment="1" applyProtection="1"/>
    <xf numFmtId="0" fontId="1" fillId="0" borderId="4" xfId="0" applyFont="1" applyFill="1" applyBorder="1" applyAlignment="1" applyProtection="1"/>
    <xf numFmtId="0" fontId="1" fillId="0" borderId="6" xfId="0" applyFont="1" applyFill="1" applyBorder="1" applyAlignment="1" applyProtection="1"/>
    <xf numFmtId="0" fontId="2" fillId="0" borderId="2" xfId="0" applyNumberFormat="1" applyFont="1" applyFill="1" applyBorder="1" applyAlignment="1" applyProtection="1">
      <alignment horizontal="center"/>
    </xf>
    <xf numFmtId="0" fontId="2" fillId="0" borderId="4" xfId="0" applyNumberFormat="1" applyFont="1" applyFill="1" applyBorder="1" applyAlignment="1" applyProtection="1">
      <alignment horizontal="center"/>
    </xf>
    <xf numFmtId="0" fontId="0" fillId="0" borderId="4" xfId="0" applyNumberFormat="1" applyBorder="1" applyAlignment="1" applyProtection="1"/>
    <xf numFmtId="0" fontId="0" fillId="0" borderId="6" xfId="0" applyNumberFormat="1" applyBorder="1" applyAlignment="1" applyProtection="1"/>
    <xf numFmtId="0" fontId="1" fillId="0" borderId="2" xfId="0" applyFont="1" applyFill="1" applyBorder="1" applyAlignment="1" applyProtection="1">
      <alignment horizontal="center" wrapText="1"/>
    </xf>
    <xf numFmtId="0" fontId="1" fillId="0" borderId="4" xfId="0" applyFont="1" applyFill="1" applyBorder="1" applyAlignment="1" applyProtection="1">
      <alignment horizontal="center" wrapText="1"/>
    </xf>
    <xf numFmtId="0" fontId="1" fillId="0" borderId="6" xfId="0" applyFont="1" applyFill="1" applyBorder="1" applyAlignment="1" applyProtection="1">
      <alignment horizontal="center" wrapText="1"/>
    </xf>
    <xf numFmtId="0" fontId="4" fillId="0" borderId="4"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FFFF99"/>
      <color rgb="FFCCFF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xPr>
        <a:bodyPr/>
        <a:lstStyle/>
        <a:p>
          <a:pPr>
            <a:defRPr sz="1600"/>
          </a:pPr>
          <a:endParaRPr lang="en-US"/>
        </a:p>
      </c:txPr>
    </c:title>
    <c:autoTitleDeleted val="0"/>
    <c:plotArea>
      <c:layout/>
      <c:barChart>
        <c:barDir val="col"/>
        <c:grouping val="clustered"/>
        <c:varyColors val="0"/>
        <c:ser>
          <c:idx val="0"/>
          <c:order val="0"/>
          <c:invertIfNegative val="0"/>
          <c:dLbls>
            <c:dLbl>
              <c:idx val="0"/>
              <c:tx>
                <c:strRef>
                  <c:f>Results!$C$48</c:f>
                  <c:strCache>
                    <c:ptCount val="1"/>
                    <c:pt idx="0">
                      <c:v>NA</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{0CBA04E7-EC3D-4A85-BEF1-0CF2FACD9EA5}</c15:txfldGUID>
                      <c15:f>Results!$C$46</c15:f>
                      <c15:dlblFieldTableCache>
                        <c:ptCount val="1"/>
                        <c:pt idx="0">
                          <c:v>100.0</c:v>
                        </c:pt>
                      </c15:dlblFieldTableCache>
                    </c15:dlblFTEntry>
                  </c15:dlblFieldTable>
                  <c15:showDataLabelsRange val="0"/>
                </c:ext>
                <c:ext xmlns:c16="http://schemas.microsoft.com/office/drawing/2014/chart" uri="{C3380CC4-5D6E-409C-BE32-E72D297353CC}">
                  <c16:uniqueId val="{00000000-3E6A-4EC3-9D80-29D5C26C0498}"/>
                </c:ext>
              </c:extLst>
            </c:dLbl>
            <c:dLbl>
              <c:idx val="1"/>
              <c:tx>
                <c:strRef>
                  <c:f>Results!$C$49</c:f>
                  <c:strCache>
                    <c:ptCount val="1"/>
                    <c:pt idx="0">
                      <c:v>NA</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{5ABDB783-2DC9-493E-82AC-9D89337959A8}</c15:txfldGUID>
                      <c15:f>Results!$C$47</c15:f>
                      <c15:dlblFieldTableCache>
                        <c:ptCount val="1"/>
                        <c:pt idx="0">
                          <c:v>100.0</c:v>
                        </c:pt>
                      </c15:dlblFieldTableCache>
                    </c15:dlblFTEntry>
                  </c15:dlblFieldTable>
                  <c15:showDataLabelsRange val="0"/>
                </c:ext>
                <c:ext xmlns:c16="http://schemas.microsoft.com/office/drawing/2014/chart" uri="{C3380CC4-5D6E-409C-BE32-E72D297353CC}">
                  <c16:uniqueId val="{00000001-3E6A-4EC3-9D80-29D5C26C0498}"/>
                </c:ext>
              </c:extLst>
            </c:dLbl>
            <c:dLbl>
              <c:idx val="2"/>
              <c:tx>
                <c:strRef>
                  <c:f>Results!$C$50</c:f>
                  <c:strCache>
                    <c:ptCount val="1"/>
                    <c:pt idx="0">
                      <c:v>NA</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{5A3C7D24-2660-498C-A362-27F6803A6E2D}</c15:txfldGUID>
                      <c15:f>Results!$C$48</c15:f>
                      <c15:dlblFieldTableCache>
                        <c:ptCount val="1"/>
                        <c:pt idx="0">
                          <c:v>100.0</c:v>
                        </c:pt>
                      </c15:dlblFieldTableCache>
                    </c15:dlblFTEntry>
                  </c15:dlblFieldTable>
                  <c15:showDataLabelsRange val="0"/>
                </c:ext>
                <c:ext xmlns:c16="http://schemas.microsoft.com/office/drawing/2014/chart" uri="{C3380CC4-5D6E-409C-BE32-E72D297353CC}">
                  <c16:uniqueId val="{00000002-3E6A-4EC3-9D80-29D5C26C049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Results!$B$48:$B$50</c:f>
              <c:strCache>
                <c:ptCount val="3"/>
                <c:pt idx="0">
                  <c:v>Section 1</c:v>
                </c:pt>
                <c:pt idx="1">
                  <c:v>Section 2</c:v>
                </c:pt>
                <c:pt idx="2">
                  <c:v>Section 3</c:v>
                </c:pt>
              </c:strCache>
            </c:strRef>
          </c:cat>
          <c:val>
            <c:numRef>
              <c:f>Results!$C$48:$C$50</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3E6A-4EC3-9D80-29D5C26C0498}"/>
            </c:ext>
          </c:extLst>
        </c:ser>
        <c:dLbls>
          <c:showLegendKey val="0"/>
          <c:showVal val="0"/>
          <c:showCatName val="0"/>
          <c:showSerName val="0"/>
          <c:showPercent val="0"/>
          <c:showBubbleSize val="0"/>
        </c:dLbls>
        <c:gapWidth val="150"/>
        <c:axId val="198505600"/>
        <c:axId val="198507136"/>
      </c:barChart>
      <c:catAx>
        <c:axId val="198505600"/>
        <c:scaling>
          <c:orientation val="minMax"/>
        </c:scaling>
        <c:delete val="0"/>
        <c:axPos val="b"/>
        <c:numFmt formatCode="General" sourceLinked="0"/>
        <c:majorTickMark val="none"/>
        <c:minorTickMark val="none"/>
        <c:tickLblPos val="nextTo"/>
        <c:crossAx val="198507136"/>
        <c:crosses val="autoZero"/>
        <c:auto val="1"/>
        <c:lblAlgn val="ctr"/>
        <c:lblOffset val="100"/>
        <c:noMultiLvlLbl val="0"/>
      </c:catAx>
      <c:valAx>
        <c:axId val="198507136"/>
        <c:scaling>
          <c:orientation val="minMax"/>
          <c:max val="100"/>
        </c:scaling>
        <c:delete val="0"/>
        <c:axPos val="l"/>
        <c:majorGridlines/>
        <c:numFmt formatCode="0.0" sourceLinked="1"/>
        <c:majorTickMark val="none"/>
        <c:minorTickMark val="none"/>
        <c:tickLblPos val="nextTo"/>
        <c:crossAx val="198505600"/>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itle>
    <c:autoTitleDeleted val="0"/>
    <c:plotArea>
      <c:layout/>
      <c:barChart>
        <c:barDir val="col"/>
        <c:grouping val="clustered"/>
        <c:varyColors val="0"/>
        <c:ser>
          <c:idx val="0"/>
          <c:order val="0"/>
          <c:tx>
            <c:strRef>
              <c:f>'Results Specified Audit'!$B$38</c:f>
              <c:strCache>
                <c:ptCount val="1"/>
                <c:pt idx="0">
                  <c:v>Section 3: Score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'Results Specified Audit'!$B$39:$B$41</c:f>
              <c:strCache>
                <c:ptCount val="3"/>
                <c:pt idx="0">
                  <c:v>INEWS Score is initialled every time?</c:v>
                </c:pt>
                <c:pt idx="1">
                  <c:v>INEWS score is totalled for each set of observations?</c:v>
                </c:pt>
                <c:pt idx="2">
                  <c:v>INEWS Score is calculated accurately every time?</c:v>
                </c:pt>
              </c:strCache>
            </c:strRef>
          </c:cat>
          <c:val>
            <c:numRef>
              <c:f>'Results Specified Audit'!$F$39:$F$41</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3072-416B-8BDA-D9BC569EF2ED}"/>
            </c:ext>
          </c:extLst>
        </c:ser>
        <c:dLbls>
          <c:showLegendKey val="0"/>
          <c:showVal val="0"/>
          <c:showCatName val="0"/>
          <c:showSerName val="0"/>
          <c:showPercent val="0"/>
          <c:showBubbleSize val="0"/>
        </c:dLbls>
        <c:gapWidth val="150"/>
        <c:axId val="267642752"/>
        <c:axId val="267644288"/>
      </c:barChart>
      <c:catAx>
        <c:axId val="267642752"/>
        <c:scaling>
          <c:orientation val="minMax"/>
        </c:scaling>
        <c:delete val="0"/>
        <c:axPos val="b"/>
        <c:numFmt formatCode="General" sourceLinked="0"/>
        <c:majorTickMark val="none"/>
        <c:minorTickMark val="none"/>
        <c:tickLblPos val="nextTo"/>
        <c:crossAx val="267644288"/>
        <c:crosses val="autoZero"/>
        <c:auto val="1"/>
        <c:lblAlgn val="ctr"/>
        <c:lblOffset val="100"/>
        <c:noMultiLvlLbl val="0"/>
      </c:catAx>
      <c:valAx>
        <c:axId val="267644288"/>
        <c:scaling>
          <c:orientation val="minMax"/>
          <c:max val="100"/>
          <c:min val="0"/>
        </c:scaling>
        <c:delete val="0"/>
        <c:axPos val="l"/>
        <c:majorGridlines/>
        <c:numFmt formatCode="0.0" sourceLinked="1"/>
        <c:majorTickMark val="none"/>
        <c:minorTickMark val="none"/>
        <c:tickLblPos val="nextTo"/>
        <c:crossAx val="2676427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itle>
    <c:autoTitleDeleted val="0"/>
    <c:plotArea>
      <c:layout/>
      <c:barChart>
        <c:barDir val="col"/>
        <c:grouping val="clustered"/>
        <c:varyColors val="0"/>
        <c:ser>
          <c:idx val="0"/>
          <c:order val="0"/>
          <c:tx>
            <c:strRef>
              <c:f>'Results Specified Audit'!$B$28</c:f>
              <c:strCache>
                <c:ptCount val="1"/>
                <c:pt idx="0">
                  <c:v>Section 2: Parameters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'Results Specified Audit'!$B$29:$B$36</c:f>
              <c:strCache>
                <c:ptCount val="8"/>
                <c:pt idx="0">
                  <c:v>Healthcare Worker / Patient / Family Concern recorded?</c:v>
                </c:pt>
                <c:pt idx="1">
                  <c:v>Respiratory rate - recorded every time?</c:v>
                </c:pt>
                <c:pt idx="2">
                  <c:v>Oxygen Saturation - recorded every time?</c:v>
                </c:pt>
                <c:pt idx="3">
                  <c:v>FiO2 - recorded every time?</c:v>
                </c:pt>
                <c:pt idx="4">
                  <c:v>Heart Rate - recorded every time?</c:v>
                </c:pt>
                <c:pt idx="5">
                  <c:v>Blood Pressure -recorded every time? </c:v>
                </c:pt>
                <c:pt idx="6">
                  <c:v>ACVPU Response - recorded every time?</c:v>
                </c:pt>
                <c:pt idx="7">
                  <c:v>Temperature - recorded every time?</c:v>
                </c:pt>
              </c:strCache>
            </c:strRef>
          </c:cat>
          <c:val>
            <c:numRef>
              <c:f>'Results Specified Audit'!$F$29:$F$36</c:f>
              <c:numCache>
                <c:formatCode>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9501-4967-B9FE-F94CCE7EB860}"/>
            </c:ext>
          </c:extLst>
        </c:ser>
        <c:dLbls>
          <c:showLegendKey val="0"/>
          <c:showVal val="0"/>
          <c:showCatName val="0"/>
          <c:showSerName val="0"/>
          <c:showPercent val="0"/>
          <c:showBubbleSize val="0"/>
        </c:dLbls>
        <c:gapWidth val="150"/>
        <c:axId val="267744000"/>
        <c:axId val="267745536"/>
      </c:barChart>
      <c:catAx>
        <c:axId val="267744000"/>
        <c:scaling>
          <c:orientation val="minMax"/>
        </c:scaling>
        <c:delete val="0"/>
        <c:axPos val="b"/>
        <c:numFmt formatCode="General" sourceLinked="0"/>
        <c:majorTickMark val="none"/>
        <c:minorTickMark val="none"/>
        <c:tickLblPos val="nextTo"/>
        <c:crossAx val="267745536"/>
        <c:crosses val="autoZero"/>
        <c:auto val="1"/>
        <c:lblAlgn val="ctr"/>
        <c:lblOffset val="100"/>
        <c:noMultiLvlLbl val="0"/>
      </c:catAx>
      <c:valAx>
        <c:axId val="267745536"/>
        <c:scaling>
          <c:orientation val="minMax"/>
          <c:max val="100"/>
          <c:min val="0"/>
        </c:scaling>
        <c:delete val="0"/>
        <c:axPos val="l"/>
        <c:majorGridlines/>
        <c:numFmt formatCode="0.0" sourceLinked="1"/>
        <c:majorTickMark val="none"/>
        <c:minorTickMark val="none"/>
        <c:tickLblPos val="nextTo"/>
        <c:crossAx val="26774400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Quarter1!$B$1</c:f>
          <c:strCache>
            <c:ptCount val="1"/>
            <c:pt idx="0">
              <c:v> INEWS Observation Chart Completion Audit</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Quarter1!$B$60:$B$62</c:f>
              <c:strCache>
                <c:ptCount val="3"/>
                <c:pt idx="0">
                  <c:v>Section 1</c:v>
                </c:pt>
                <c:pt idx="1">
                  <c:v>Section 2</c:v>
                </c:pt>
                <c:pt idx="2">
                  <c:v>Section 3</c:v>
                </c:pt>
              </c:strCache>
            </c:strRef>
          </c:cat>
          <c:val>
            <c:numRef>
              <c:f>Quarter1!$C$60:$C$62</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9D3B-4C96-B304-8CB64BC5F0B5}"/>
            </c:ext>
          </c:extLst>
        </c:ser>
        <c:ser>
          <c:idx val="1"/>
          <c:order val="1"/>
          <c:invertIfNegative val="0"/>
          <c:cat>
            <c:strRef>
              <c:f>Quarter1!$B$60:$B$62</c:f>
              <c:strCache>
                <c:ptCount val="3"/>
                <c:pt idx="0">
                  <c:v>Section 1</c:v>
                </c:pt>
                <c:pt idx="1">
                  <c:v>Section 2</c:v>
                </c:pt>
                <c:pt idx="2">
                  <c:v>Section 3</c:v>
                </c:pt>
              </c:strCache>
            </c:strRef>
          </c:cat>
          <c:val>
            <c:numRef>
              <c:f>Quarter1!$D$60:$D$62</c:f>
              <c:numCache>
                <c:formatCode>General</c:formatCode>
                <c:ptCount val="3"/>
              </c:numCache>
            </c:numRef>
          </c:val>
          <c:extLst xmlns:c16r2="http://schemas.microsoft.com/office/drawing/2015/06/chart">
            <c:ext xmlns:c16="http://schemas.microsoft.com/office/drawing/2014/chart" uri="{C3380CC4-5D6E-409C-BE32-E72D297353CC}">
              <c16:uniqueId val="{00000001-9D3B-4C96-B304-8CB64BC5F0B5}"/>
            </c:ext>
          </c:extLst>
        </c:ser>
        <c:ser>
          <c:idx val="2"/>
          <c:order val="2"/>
          <c:invertIfNegative val="0"/>
          <c:cat>
            <c:strRef>
              <c:f>Quarter1!$B$60:$B$62</c:f>
              <c:strCache>
                <c:ptCount val="3"/>
                <c:pt idx="0">
                  <c:v>Section 1</c:v>
                </c:pt>
                <c:pt idx="1">
                  <c:v>Section 2</c:v>
                </c:pt>
                <c:pt idx="2">
                  <c:v>Section 3</c:v>
                </c:pt>
              </c:strCache>
            </c:strRef>
          </c:cat>
          <c:val>
            <c:numRef>
              <c:f>Quarter1!$E$60:$E$62</c:f>
              <c:numCache>
                <c:formatCode>General</c:formatCode>
                <c:ptCount val="3"/>
              </c:numCache>
            </c:numRef>
          </c:val>
          <c:extLst xmlns:c16r2="http://schemas.microsoft.com/office/drawing/2015/06/chart">
            <c:ext xmlns:c16="http://schemas.microsoft.com/office/drawing/2014/chart" uri="{C3380CC4-5D6E-409C-BE32-E72D297353CC}">
              <c16:uniqueId val="{00000002-9D3B-4C96-B304-8CB64BC5F0B5}"/>
            </c:ext>
          </c:extLst>
        </c:ser>
        <c:ser>
          <c:idx val="3"/>
          <c:order val="3"/>
          <c:invertIfNegative val="0"/>
          <c:cat>
            <c:strRef>
              <c:f>Quarter1!$B$60:$B$62</c:f>
              <c:strCache>
                <c:ptCount val="3"/>
                <c:pt idx="0">
                  <c:v>Section 1</c:v>
                </c:pt>
                <c:pt idx="1">
                  <c:v>Section 2</c:v>
                </c:pt>
                <c:pt idx="2">
                  <c:v>Section 3</c:v>
                </c:pt>
              </c:strCache>
            </c:strRef>
          </c:cat>
          <c:val>
            <c:numRef>
              <c:f>Quarter1!$F$60:$F$62</c:f>
              <c:numCache>
                <c:formatCode>General</c:formatCode>
                <c:ptCount val="3"/>
              </c:numCache>
            </c:numRef>
          </c:val>
          <c:extLst xmlns:c16r2="http://schemas.microsoft.com/office/drawing/2015/06/chart">
            <c:ext xmlns:c16="http://schemas.microsoft.com/office/drawing/2014/chart" uri="{C3380CC4-5D6E-409C-BE32-E72D297353CC}">
              <c16:uniqueId val="{00000003-9D3B-4C96-B304-8CB64BC5F0B5}"/>
            </c:ext>
          </c:extLst>
        </c:ser>
        <c:dLbls>
          <c:showLegendKey val="0"/>
          <c:showVal val="0"/>
          <c:showCatName val="0"/>
          <c:showSerName val="0"/>
          <c:showPercent val="0"/>
          <c:showBubbleSize val="0"/>
        </c:dLbls>
        <c:gapWidth val="150"/>
        <c:axId val="267820032"/>
        <c:axId val="267838208"/>
      </c:barChart>
      <c:catAx>
        <c:axId val="267820032"/>
        <c:scaling>
          <c:orientation val="minMax"/>
        </c:scaling>
        <c:delete val="0"/>
        <c:axPos val="b"/>
        <c:numFmt formatCode="General" sourceLinked="0"/>
        <c:majorTickMark val="none"/>
        <c:minorTickMark val="none"/>
        <c:tickLblPos val="nextTo"/>
        <c:crossAx val="267838208"/>
        <c:crosses val="autoZero"/>
        <c:auto val="1"/>
        <c:lblAlgn val="ctr"/>
        <c:lblOffset val="100"/>
        <c:noMultiLvlLbl val="0"/>
      </c:catAx>
      <c:valAx>
        <c:axId val="267838208"/>
        <c:scaling>
          <c:orientation val="minMax"/>
          <c:max val="100"/>
        </c:scaling>
        <c:delete val="0"/>
        <c:axPos val="l"/>
        <c:majorGridlines/>
        <c:numFmt formatCode="0.0" sourceLinked="1"/>
        <c:majorTickMark val="none"/>
        <c:minorTickMark val="none"/>
        <c:tickLblPos val="nextTo"/>
        <c:crossAx val="267820032"/>
        <c:crosses val="autoZero"/>
        <c:crossBetween val="between"/>
      </c:valAx>
    </c:plotArea>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Quarter1!$B$1</c:f>
          <c:strCache>
            <c:ptCount val="1"/>
            <c:pt idx="0">
              <c:v> INEWS Observation Chart Completion Audit</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Quarter1!$B$63:$B$64</c:f>
              <c:strCache>
                <c:ptCount val="2"/>
                <c:pt idx="0">
                  <c:v>Section 4</c:v>
                </c:pt>
                <c:pt idx="1">
                  <c:v>Section 5</c:v>
                </c:pt>
              </c:strCache>
            </c:strRef>
          </c:cat>
          <c:val>
            <c:numRef>
              <c:f>Quarter1!$C$63:$C$64</c:f>
              <c:numCache>
                <c:formatCode>0.0</c:formatCode>
                <c:ptCount val="2"/>
                <c:pt idx="0">
                  <c:v>0</c:v>
                </c:pt>
                <c:pt idx="1">
                  <c:v>0</c:v>
                </c:pt>
              </c:numCache>
            </c:numRef>
          </c:val>
          <c:extLst xmlns:c16r2="http://schemas.microsoft.com/office/drawing/2015/06/chart">
            <c:ext xmlns:c16="http://schemas.microsoft.com/office/drawing/2014/chart" uri="{C3380CC4-5D6E-409C-BE32-E72D297353CC}">
              <c16:uniqueId val="{00000000-C11E-42B3-A3D8-0A479B3CE27A}"/>
            </c:ext>
          </c:extLst>
        </c:ser>
        <c:ser>
          <c:idx val="1"/>
          <c:order val="1"/>
          <c:invertIfNegative val="0"/>
          <c:cat>
            <c:strRef>
              <c:f>Quarter1!$B$63:$B$64</c:f>
              <c:strCache>
                <c:ptCount val="2"/>
                <c:pt idx="0">
                  <c:v>Section 4</c:v>
                </c:pt>
                <c:pt idx="1">
                  <c:v>Section 5</c:v>
                </c:pt>
              </c:strCache>
            </c:strRef>
          </c:cat>
          <c:val>
            <c:numRef>
              <c:f>Quarter1!$D$63:$D$64</c:f>
              <c:numCache>
                <c:formatCode>General</c:formatCode>
                <c:ptCount val="2"/>
              </c:numCache>
            </c:numRef>
          </c:val>
          <c:extLst xmlns:c16r2="http://schemas.microsoft.com/office/drawing/2015/06/chart">
            <c:ext xmlns:c16="http://schemas.microsoft.com/office/drawing/2014/chart" uri="{C3380CC4-5D6E-409C-BE32-E72D297353CC}">
              <c16:uniqueId val="{00000001-C11E-42B3-A3D8-0A479B3CE27A}"/>
            </c:ext>
          </c:extLst>
        </c:ser>
        <c:ser>
          <c:idx val="2"/>
          <c:order val="2"/>
          <c:invertIfNegative val="0"/>
          <c:cat>
            <c:strRef>
              <c:f>Quarter1!$B$63:$B$64</c:f>
              <c:strCache>
                <c:ptCount val="2"/>
                <c:pt idx="0">
                  <c:v>Section 4</c:v>
                </c:pt>
                <c:pt idx="1">
                  <c:v>Section 5</c:v>
                </c:pt>
              </c:strCache>
            </c:strRef>
          </c:cat>
          <c:val>
            <c:numRef>
              <c:f>Quarter1!$E$63:$E$64</c:f>
              <c:numCache>
                <c:formatCode>General</c:formatCode>
                <c:ptCount val="2"/>
              </c:numCache>
            </c:numRef>
          </c:val>
          <c:extLst xmlns:c16r2="http://schemas.microsoft.com/office/drawing/2015/06/chart">
            <c:ext xmlns:c16="http://schemas.microsoft.com/office/drawing/2014/chart" uri="{C3380CC4-5D6E-409C-BE32-E72D297353CC}">
              <c16:uniqueId val="{00000002-C11E-42B3-A3D8-0A479B3CE27A}"/>
            </c:ext>
          </c:extLst>
        </c:ser>
        <c:ser>
          <c:idx val="3"/>
          <c:order val="3"/>
          <c:invertIfNegative val="0"/>
          <c:cat>
            <c:strRef>
              <c:f>Quarter1!$B$63:$B$64</c:f>
              <c:strCache>
                <c:ptCount val="2"/>
                <c:pt idx="0">
                  <c:v>Section 4</c:v>
                </c:pt>
                <c:pt idx="1">
                  <c:v>Section 5</c:v>
                </c:pt>
              </c:strCache>
            </c:strRef>
          </c:cat>
          <c:val>
            <c:numRef>
              <c:f>Quarter1!$F$63:$F$64</c:f>
              <c:numCache>
                <c:formatCode>General</c:formatCode>
                <c:ptCount val="2"/>
              </c:numCache>
            </c:numRef>
          </c:val>
          <c:extLst xmlns:c16r2="http://schemas.microsoft.com/office/drawing/2015/06/chart">
            <c:ext xmlns:c16="http://schemas.microsoft.com/office/drawing/2014/chart" uri="{C3380CC4-5D6E-409C-BE32-E72D297353CC}">
              <c16:uniqueId val="{00000003-C11E-42B3-A3D8-0A479B3CE27A}"/>
            </c:ext>
          </c:extLst>
        </c:ser>
        <c:dLbls>
          <c:showLegendKey val="0"/>
          <c:showVal val="0"/>
          <c:showCatName val="0"/>
          <c:showSerName val="0"/>
          <c:showPercent val="0"/>
          <c:showBubbleSize val="0"/>
        </c:dLbls>
        <c:gapWidth val="150"/>
        <c:axId val="267879168"/>
        <c:axId val="267880704"/>
      </c:barChart>
      <c:catAx>
        <c:axId val="267879168"/>
        <c:scaling>
          <c:orientation val="minMax"/>
        </c:scaling>
        <c:delete val="0"/>
        <c:axPos val="b"/>
        <c:numFmt formatCode="General" sourceLinked="0"/>
        <c:majorTickMark val="none"/>
        <c:minorTickMark val="none"/>
        <c:tickLblPos val="nextTo"/>
        <c:crossAx val="267880704"/>
        <c:crosses val="autoZero"/>
        <c:auto val="1"/>
        <c:lblAlgn val="ctr"/>
        <c:lblOffset val="100"/>
        <c:noMultiLvlLbl val="0"/>
      </c:catAx>
      <c:valAx>
        <c:axId val="267880704"/>
        <c:scaling>
          <c:orientation val="minMax"/>
          <c:max val="100"/>
        </c:scaling>
        <c:delete val="0"/>
        <c:axPos val="l"/>
        <c:majorGridlines/>
        <c:numFmt formatCode="0.0" sourceLinked="1"/>
        <c:majorTickMark val="none"/>
        <c:minorTickMark val="none"/>
        <c:tickLblPos val="nextTo"/>
        <c:crossAx val="267879168"/>
        <c:crosses val="autoZero"/>
        <c:crossBetween val="between"/>
      </c:valAx>
    </c:plotArea>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Quarter1!$B$1</c:f>
          <c:strCache>
            <c:ptCount val="1"/>
            <c:pt idx="0">
              <c:v> INEWS Observation Chart Completion Audit</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Quarter1!$B$65</c:f>
              <c:strCache>
                <c:ptCount val="1"/>
                <c:pt idx="0">
                  <c:v>Overall Compliance</c:v>
                </c:pt>
              </c:strCache>
            </c:strRef>
          </c:cat>
          <c:val>
            <c:numRef>
              <c:f>Quarter1!$C$65</c:f>
              <c:numCache>
                <c:formatCode>0.0</c:formatCode>
                <c:ptCount val="1"/>
                <c:pt idx="0">
                  <c:v>0</c:v>
                </c:pt>
              </c:numCache>
            </c:numRef>
          </c:val>
          <c:extLst xmlns:c16r2="http://schemas.microsoft.com/office/drawing/2015/06/chart">
            <c:ext xmlns:c16="http://schemas.microsoft.com/office/drawing/2014/chart" uri="{C3380CC4-5D6E-409C-BE32-E72D297353CC}">
              <c16:uniqueId val="{00000000-EB61-40D0-AC6F-BA6A9B044957}"/>
            </c:ext>
          </c:extLst>
        </c:ser>
        <c:ser>
          <c:idx val="1"/>
          <c:order val="1"/>
          <c:invertIfNegative val="0"/>
          <c:cat>
            <c:strRef>
              <c:f>Quarter1!$B$65</c:f>
              <c:strCache>
                <c:ptCount val="1"/>
                <c:pt idx="0">
                  <c:v>Overall Compliance</c:v>
                </c:pt>
              </c:strCache>
            </c:strRef>
          </c:cat>
          <c:val>
            <c:numRef>
              <c:f>Quarter1!$D$65</c:f>
              <c:numCache>
                <c:formatCode>General</c:formatCode>
                <c:ptCount val="1"/>
              </c:numCache>
            </c:numRef>
          </c:val>
          <c:extLst xmlns:c16r2="http://schemas.microsoft.com/office/drawing/2015/06/chart">
            <c:ext xmlns:c16="http://schemas.microsoft.com/office/drawing/2014/chart" uri="{C3380CC4-5D6E-409C-BE32-E72D297353CC}">
              <c16:uniqueId val="{00000001-EB61-40D0-AC6F-BA6A9B044957}"/>
            </c:ext>
          </c:extLst>
        </c:ser>
        <c:ser>
          <c:idx val="2"/>
          <c:order val="2"/>
          <c:invertIfNegative val="0"/>
          <c:cat>
            <c:strRef>
              <c:f>Quarter1!$B$65</c:f>
              <c:strCache>
                <c:ptCount val="1"/>
                <c:pt idx="0">
                  <c:v>Overall Compliance</c:v>
                </c:pt>
              </c:strCache>
            </c:strRef>
          </c:cat>
          <c:val>
            <c:numRef>
              <c:f>Quarter1!$E$65</c:f>
              <c:numCache>
                <c:formatCode>General</c:formatCode>
                <c:ptCount val="1"/>
              </c:numCache>
            </c:numRef>
          </c:val>
          <c:extLst xmlns:c16r2="http://schemas.microsoft.com/office/drawing/2015/06/chart">
            <c:ext xmlns:c16="http://schemas.microsoft.com/office/drawing/2014/chart" uri="{C3380CC4-5D6E-409C-BE32-E72D297353CC}">
              <c16:uniqueId val="{00000002-EB61-40D0-AC6F-BA6A9B044957}"/>
            </c:ext>
          </c:extLst>
        </c:ser>
        <c:ser>
          <c:idx val="3"/>
          <c:order val="3"/>
          <c:invertIfNegative val="0"/>
          <c:cat>
            <c:strRef>
              <c:f>Quarter1!$B$65</c:f>
              <c:strCache>
                <c:ptCount val="1"/>
                <c:pt idx="0">
                  <c:v>Overall Compliance</c:v>
                </c:pt>
              </c:strCache>
            </c:strRef>
          </c:cat>
          <c:val>
            <c:numRef>
              <c:f>Quarter1!$F$65</c:f>
              <c:numCache>
                <c:formatCode>General</c:formatCode>
                <c:ptCount val="1"/>
              </c:numCache>
            </c:numRef>
          </c:val>
          <c:extLst xmlns:c16r2="http://schemas.microsoft.com/office/drawing/2015/06/chart">
            <c:ext xmlns:c16="http://schemas.microsoft.com/office/drawing/2014/chart" uri="{C3380CC4-5D6E-409C-BE32-E72D297353CC}">
              <c16:uniqueId val="{00000003-EB61-40D0-AC6F-BA6A9B044957}"/>
            </c:ext>
          </c:extLst>
        </c:ser>
        <c:dLbls>
          <c:showLegendKey val="0"/>
          <c:showVal val="0"/>
          <c:showCatName val="0"/>
          <c:showSerName val="0"/>
          <c:showPercent val="0"/>
          <c:showBubbleSize val="0"/>
        </c:dLbls>
        <c:gapWidth val="150"/>
        <c:axId val="267913472"/>
        <c:axId val="267919360"/>
      </c:barChart>
      <c:catAx>
        <c:axId val="267913472"/>
        <c:scaling>
          <c:orientation val="minMax"/>
        </c:scaling>
        <c:delete val="0"/>
        <c:axPos val="b"/>
        <c:numFmt formatCode="General" sourceLinked="0"/>
        <c:majorTickMark val="none"/>
        <c:minorTickMark val="none"/>
        <c:tickLblPos val="nextTo"/>
        <c:crossAx val="267919360"/>
        <c:crosses val="autoZero"/>
        <c:auto val="1"/>
        <c:lblAlgn val="ctr"/>
        <c:lblOffset val="100"/>
        <c:noMultiLvlLbl val="0"/>
      </c:catAx>
      <c:valAx>
        <c:axId val="267919360"/>
        <c:scaling>
          <c:orientation val="minMax"/>
          <c:max val="100"/>
          <c:min val="0"/>
        </c:scaling>
        <c:delete val="0"/>
        <c:axPos val="l"/>
        <c:majorGridlines/>
        <c:numFmt formatCode="0.0" sourceLinked="1"/>
        <c:majorTickMark val="none"/>
        <c:minorTickMark val="none"/>
        <c:tickLblPos val="nextTo"/>
        <c:crossAx val="267913472"/>
        <c:crosses val="autoZero"/>
        <c:crossBetween val="between"/>
      </c:valAx>
    </c:plotArea>
    <c:plotVisOnly val="1"/>
    <c:dispBlanksAs val="gap"/>
    <c:showDLblsOverMax val="0"/>
  </c:chart>
  <c:printSettings>
    <c:headerFooter/>
    <c:pageMargins b="0.75000000000000233" l="0.70000000000000062" r="0.70000000000000062" t="0.75000000000000233"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Titles'!$B$3</c:f>
          <c:strCache>
            <c:ptCount val="1"/>
            <c:pt idx="0">
              <c:v>Section 1: Documentation Standards:0</c:v>
            </c:pt>
          </c:strCache>
        </c:strRef>
      </c:tx>
      <c:overlay val="0"/>
    </c:title>
    <c:autoTitleDeleted val="0"/>
    <c:plotArea>
      <c:layout/>
      <c:lineChart>
        <c:grouping val="standard"/>
        <c:varyColors val="0"/>
        <c:ser>
          <c:idx val="0"/>
          <c:order val="0"/>
          <c:tx>
            <c:strRef>
              <c:f>Comparison!$B$18</c:f>
              <c:strCache>
                <c:ptCount val="1"/>
                <c:pt idx="0">
                  <c:v>Patient Name is recorded?</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Comparison!$C$18:$AL$18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83C5-45E0-954A-F92BAE8D4264}"/>
            </c:ext>
          </c:extLst>
        </c:ser>
        <c:ser>
          <c:idx val="1"/>
          <c:order val="1"/>
          <c:tx>
            <c:strRef>
              <c:f>Comparison!$B$19</c:f>
              <c:strCache>
                <c:ptCount val="1"/>
                <c:pt idx="0">
                  <c:v>Date of Birth Recorded?</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Comparison!$C$19:$AL$19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83C5-45E0-954A-F92BAE8D4264}"/>
            </c:ext>
          </c:extLst>
        </c:ser>
        <c:ser>
          <c:idx val="2"/>
          <c:order val="2"/>
          <c:tx>
            <c:strRef>
              <c:f>Comparison!$B$20</c:f>
              <c:strCache>
                <c:ptCount val="1"/>
                <c:pt idx="0">
                  <c:v>Healthcare Record Number is recorded?</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Comparison!$C$20:$AL$20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83C5-45E0-954A-F92BAE8D4264}"/>
            </c:ext>
          </c:extLst>
        </c:ser>
        <c:ser>
          <c:idx val="3"/>
          <c:order val="3"/>
          <c:tx>
            <c:strRef>
              <c:f>Comparison!$B$21</c:f>
              <c:strCache>
                <c:ptCount val="1"/>
                <c:pt idx="0">
                  <c:v>INEWS Observations completed 6 hourly for first 24 hours following admission?
 (if admitted during audit timeframe)</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Comparison!$C$21:$AL$21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83C5-45E0-954A-F92BAE8D4264}"/>
            </c:ext>
          </c:extLst>
        </c:ser>
        <c:ser>
          <c:idx val="4"/>
          <c:order val="4"/>
          <c:tx>
            <c:strRef>
              <c:f>Comparison!$B$22</c:f>
              <c:strCache>
                <c:ptCount val="1"/>
                <c:pt idx="0">
                  <c:v>INEWS Observations are assessed at least 12 hourly in past 48 hours?</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Comparison!$C$22:$AL$22</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83C5-45E0-954A-F92BAE8D4264}"/>
            </c:ext>
          </c:extLst>
        </c:ser>
        <c:ser>
          <c:idx val="5"/>
          <c:order val="5"/>
          <c:tx>
            <c:strRef>
              <c:f>Comparison!$B$23</c:f>
              <c:strCache>
                <c:ptCount val="1"/>
                <c:pt idx="0">
                  <c:v>Frequency of monitoring increased as patient’s clinical condition required?</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Comparison!$C$23:$AL$23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6"/>
          <c:order val="6"/>
          <c:tx>
            <c:strRef>
              <c:f>Comparison!$B$24</c:f>
              <c:strCache>
                <c:ptCount val="1"/>
                <c:pt idx="0">
                  <c:v>Reassess within (min/hrs)' section completed?</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Comparison!$C$24:$AL$24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7"/>
          <c:order val="7"/>
          <c:tx>
            <c:strRef>
              <c:f>Comparison!$B$25</c:f>
              <c:strCache>
                <c:ptCount val="1"/>
                <c:pt idx="0">
                  <c:v>INEWS observation set is dated for every entry?</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Comparison!$E$25:$AL$25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8"/>
          <c:order val="8"/>
          <c:tx>
            <c:strRef>
              <c:f>Comparison!$B$26</c:f>
              <c:strCache>
                <c:ptCount val="1"/>
                <c:pt idx="0">
                  <c:v>INEWS Observation set is timed using the 24-hour clock for every entry?</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Comparison!$E$26:$AL$26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70197120"/>
        <c:axId val="270198656"/>
      </c:lineChart>
      <c:catAx>
        <c:axId val="270197120"/>
        <c:scaling>
          <c:orientation val="minMax"/>
        </c:scaling>
        <c:delete val="0"/>
        <c:axPos val="b"/>
        <c:numFmt formatCode="General" sourceLinked="0"/>
        <c:majorTickMark val="none"/>
        <c:minorTickMark val="none"/>
        <c:tickLblPos val="nextTo"/>
        <c:crossAx val="270198656"/>
        <c:crosses val="autoZero"/>
        <c:auto val="1"/>
        <c:lblAlgn val="ctr"/>
        <c:lblOffset val="100"/>
        <c:noMultiLvlLbl val="0"/>
      </c:catAx>
      <c:valAx>
        <c:axId val="270198656"/>
        <c:scaling>
          <c:orientation val="minMax"/>
          <c:max val="100"/>
          <c:min val="0"/>
        </c:scaling>
        <c:delete val="0"/>
        <c:axPos val="l"/>
        <c:majorGridlines/>
        <c:title>
          <c:tx>
            <c:rich>
              <a:bodyPr/>
              <a:lstStyle/>
              <a:p>
                <a:pPr>
                  <a:defRPr sz="1100"/>
                </a:pPr>
                <a:r>
                  <a:rPr lang="en-IE" sz="1100"/>
                  <a:t>Percentage</a:t>
                </a:r>
              </a:p>
            </c:rich>
          </c:tx>
          <c:overlay val="0"/>
        </c:title>
        <c:numFmt formatCode="0.0" sourceLinked="1"/>
        <c:majorTickMark val="none"/>
        <c:minorTickMark val="none"/>
        <c:tickLblPos val="nextTo"/>
        <c:crossAx val="2701971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layout/>
      <c:overlay val="0"/>
    </c:title>
    <c:autoTitleDeleted val="0"/>
    <c:plotArea>
      <c:layout/>
      <c:lineChart>
        <c:grouping val="standard"/>
        <c:varyColors val="0"/>
        <c:ser>
          <c:idx val="0"/>
          <c:order val="0"/>
          <c:tx>
            <c:strRef>
              <c:f>Comparison!$B$27</c:f>
              <c:strCache>
                <c:ptCount val="1"/>
                <c:pt idx="0">
                  <c:v>Section 1: Totals and Compliance</c:v>
                </c:pt>
              </c:strCache>
            </c:strRef>
          </c:tx>
          <c:cat>
            <c:strRef>
              <c:f>Comparison!$C$16:$AL$16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Comparison!$C$27:$AL$27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4722-4A96-9582-28DEA62E7F06}"/>
            </c:ext>
          </c:extLst>
        </c:ser>
        <c:ser>
          <c:idx val="1"/>
          <c:order val="1"/>
          <c:tx>
            <c:strRef>
              <c:f>Comparison!$B$37</c:f>
              <c:strCache>
                <c:ptCount val="1"/>
                <c:pt idx="0">
                  <c:v>Section 2: Totals and Compliance</c:v>
                </c:pt>
              </c:strCache>
            </c:strRef>
          </c:tx>
          <c:cat>
            <c:strRef>
              <c:f>Comparison!$C$16:$AL$16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Comparison!$C$37:$AL$37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4722-4A96-9582-28DEA62E7F06}"/>
            </c:ext>
          </c:extLst>
        </c:ser>
        <c:ser>
          <c:idx val="2"/>
          <c:order val="2"/>
          <c:tx>
            <c:strRef>
              <c:f>Comparison!$B$42</c:f>
              <c:strCache>
                <c:ptCount val="1"/>
                <c:pt idx="0">
                  <c:v>Section 3: Totals and Compliance</c:v>
                </c:pt>
              </c:strCache>
            </c:strRef>
          </c:tx>
          <c:cat>
            <c:strRef>
              <c:f>Comparison!$C$16:$AL$16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Comparison!$C$42:$AL$42</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4722-4A96-9582-28DEA62E7F06}"/>
            </c:ext>
          </c:extLst>
        </c:ser>
        <c:dLbls>
          <c:showLegendKey val="0"/>
          <c:showVal val="0"/>
          <c:showCatName val="0"/>
          <c:showSerName val="0"/>
          <c:showPercent val="0"/>
          <c:showBubbleSize val="0"/>
        </c:dLbls>
        <c:marker val="1"/>
        <c:smooth val="0"/>
        <c:axId val="344364160"/>
        <c:axId val="344365696"/>
      </c:lineChart>
      <c:catAx>
        <c:axId val="344364160"/>
        <c:scaling>
          <c:orientation val="minMax"/>
        </c:scaling>
        <c:delete val="0"/>
        <c:axPos val="b"/>
        <c:numFmt formatCode="General" sourceLinked="0"/>
        <c:majorTickMark val="none"/>
        <c:minorTickMark val="none"/>
        <c:tickLblPos val="nextTo"/>
        <c:crossAx val="344365696"/>
        <c:crosses val="autoZero"/>
        <c:auto val="1"/>
        <c:lblAlgn val="ctr"/>
        <c:lblOffset val="100"/>
        <c:noMultiLvlLbl val="0"/>
      </c:catAx>
      <c:valAx>
        <c:axId val="344365696"/>
        <c:scaling>
          <c:orientation val="minMax"/>
          <c:max val="100"/>
          <c:min val="0"/>
        </c:scaling>
        <c:delete val="0"/>
        <c:axPos val="l"/>
        <c:majorGridlines/>
        <c:title>
          <c:layout/>
          <c:overlay val="0"/>
        </c:title>
        <c:numFmt formatCode="0.0" sourceLinked="1"/>
        <c:majorTickMark val="none"/>
        <c:minorTickMark val="none"/>
        <c:tickLblPos val="nextTo"/>
        <c:crossAx val="34436416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itle>
    <c:autoTitleDeleted val="0"/>
    <c:plotArea>
      <c:layout/>
      <c:lineChart>
        <c:grouping val="standard"/>
        <c:varyColors val="0"/>
        <c:ser>
          <c:idx val="7"/>
          <c:order val="0"/>
          <c:tx>
            <c:strRef>
              <c:f>Comparison!$B$43</c:f>
              <c:strCache>
                <c:ptCount val="1"/>
                <c:pt idx="0">
                  <c:v>Overall Compliance</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Comparison!$E$43:$AL$43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8F00-4D0C-9FBA-06D93E24828A}"/>
            </c:ext>
          </c:extLst>
        </c:ser>
        <c:dLbls>
          <c:showLegendKey val="0"/>
          <c:showVal val="0"/>
          <c:showCatName val="0"/>
          <c:showSerName val="0"/>
          <c:showPercent val="0"/>
          <c:showBubbleSize val="0"/>
        </c:dLbls>
        <c:marker val="1"/>
        <c:smooth val="0"/>
        <c:axId val="344382848"/>
        <c:axId val="344384640"/>
      </c:lineChart>
      <c:catAx>
        <c:axId val="344382848"/>
        <c:scaling>
          <c:orientation val="minMax"/>
        </c:scaling>
        <c:delete val="0"/>
        <c:axPos val="b"/>
        <c:numFmt formatCode="General" sourceLinked="0"/>
        <c:majorTickMark val="none"/>
        <c:minorTickMark val="none"/>
        <c:tickLblPos val="nextTo"/>
        <c:crossAx val="344384640"/>
        <c:crosses val="autoZero"/>
        <c:auto val="1"/>
        <c:lblAlgn val="ctr"/>
        <c:lblOffset val="100"/>
        <c:noMultiLvlLbl val="0"/>
      </c:catAx>
      <c:valAx>
        <c:axId val="344384640"/>
        <c:scaling>
          <c:orientation val="minMax"/>
          <c:max val="100"/>
          <c:min val="0"/>
        </c:scaling>
        <c:delete val="0"/>
        <c:axPos val="l"/>
        <c:majorGridlines/>
        <c:title>
          <c:overlay val="0"/>
        </c:title>
        <c:numFmt formatCode="0.0" sourceLinked="1"/>
        <c:majorTickMark val="none"/>
        <c:minorTickMark val="none"/>
        <c:tickLblPos val="nextTo"/>
        <c:crossAx val="3443828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Titles'!$B$4</c:f>
          <c:strCache>
            <c:ptCount val="1"/>
            <c:pt idx="0">
              <c:v>Section 2: Parameters:0</c:v>
            </c:pt>
          </c:strCache>
        </c:strRef>
      </c:tx>
      <c:overlay val="0"/>
    </c:title>
    <c:autoTitleDeleted val="0"/>
    <c:plotArea>
      <c:layout/>
      <c:lineChart>
        <c:grouping val="standard"/>
        <c:varyColors val="0"/>
        <c:ser>
          <c:idx val="9"/>
          <c:order val="0"/>
          <c:tx>
            <c:strRef>
              <c:f>Comparison!$B$29</c:f>
              <c:strCache>
                <c:ptCount val="1"/>
                <c:pt idx="0">
                  <c:v>Healthcare Worker / Patient / Family Concern recorded?</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Comparison!$E$29:$AL$29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2"/>
          <c:order val="1"/>
          <c:tx>
            <c:strRef>
              <c:f>Comparison!$B$30</c:f>
              <c:strCache>
                <c:ptCount val="1"/>
                <c:pt idx="0">
                  <c:v>Respiratory rate - recorded every time?</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Comparison!$E$30:$AL$30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7AC2-441A-88D5-EC6A9EAFD8B6}"/>
            </c:ext>
          </c:extLst>
        </c:ser>
        <c:ser>
          <c:idx val="3"/>
          <c:order val="2"/>
          <c:tx>
            <c:strRef>
              <c:f>Comparison!$B$31</c:f>
              <c:strCache>
                <c:ptCount val="1"/>
                <c:pt idx="0">
                  <c:v>Oxygen Saturation - recorded every time?</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Comparison!$E$31:$AL$31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7AC2-441A-88D5-EC6A9EAFD8B6}"/>
            </c:ext>
          </c:extLst>
        </c:ser>
        <c:ser>
          <c:idx val="4"/>
          <c:order val="3"/>
          <c:tx>
            <c:strRef>
              <c:f>Comparison!$B$32</c:f>
              <c:strCache>
                <c:ptCount val="1"/>
                <c:pt idx="0">
                  <c:v>FiO2 - recorded every time?</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Comparison!$E$31:$AL$31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4-7AC2-441A-88D5-EC6A9EAFD8B6}"/>
            </c:ext>
          </c:extLst>
        </c:ser>
        <c:ser>
          <c:idx val="5"/>
          <c:order val="4"/>
          <c:tx>
            <c:strRef>
              <c:f>Comparison!$B$33</c:f>
              <c:strCache>
                <c:ptCount val="1"/>
                <c:pt idx="0">
                  <c:v>Heart Rate - recorded every time?</c:v>
                </c:pt>
              </c:strCache>
            </c:strRef>
          </c:tx>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Comparison!$E$33:$AL$33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6"/>
          <c:order val="5"/>
          <c:tx>
            <c:strRef>
              <c:f>Comparison!$B$34</c:f>
              <c:strCache>
                <c:ptCount val="1"/>
                <c:pt idx="0">
                  <c:v>Blood Pressure -recorded every time? </c:v>
                </c:pt>
              </c:strCache>
            </c:strRef>
          </c:tx>
          <c:marker>
            <c:symbol val="circle"/>
            <c:size val="8"/>
          </c:marker>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Comparison!$E$34:$AL$34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7"/>
          <c:order val="6"/>
          <c:tx>
            <c:strRef>
              <c:f>Comparison!$B$35</c:f>
              <c:strCache>
                <c:ptCount val="1"/>
                <c:pt idx="0">
                  <c:v>ACVPU Response - recorded every time?</c:v>
                </c:pt>
              </c:strCache>
            </c:strRef>
          </c:tx>
          <c:marker>
            <c:symbol val="triangle"/>
            <c:size val="8"/>
          </c:marker>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Comparison!$E$35:$AL$35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8"/>
          <c:order val="7"/>
          <c:tx>
            <c:strRef>
              <c:f>Comparison!$B$36</c:f>
              <c:strCache>
                <c:ptCount val="1"/>
                <c:pt idx="0">
                  <c:v>Temperature - recorded every time?</c:v>
                </c:pt>
              </c:strCache>
            </c:strRef>
          </c:tx>
          <c:marker>
            <c:symbol val="diamond"/>
            <c:size val="8"/>
          </c:marker>
          <c:cat>
            <c:strRef>
              <c:f>Comparison!$E$16:$AL$16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Comparison!$E$36:$AL$36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340980480"/>
        <c:axId val="340982016"/>
      </c:lineChart>
      <c:catAx>
        <c:axId val="340980480"/>
        <c:scaling>
          <c:orientation val="minMax"/>
        </c:scaling>
        <c:delete val="0"/>
        <c:axPos val="b"/>
        <c:numFmt formatCode="General" sourceLinked="0"/>
        <c:majorTickMark val="none"/>
        <c:minorTickMark val="none"/>
        <c:tickLblPos val="nextTo"/>
        <c:crossAx val="340982016"/>
        <c:crosses val="autoZero"/>
        <c:auto val="1"/>
        <c:lblAlgn val="ctr"/>
        <c:lblOffset val="100"/>
        <c:noMultiLvlLbl val="0"/>
      </c:catAx>
      <c:valAx>
        <c:axId val="340982016"/>
        <c:scaling>
          <c:orientation val="minMax"/>
          <c:max val="100"/>
          <c:min val="0"/>
        </c:scaling>
        <c:delete val="0"/>
        <c:axPos val="l"/>
        <c:majorGridlines/>
        <c:title>
          <c:tx>
            <c:rich>
              <a:bodyPr/>
              <a:lstStyle/>
              <a:p>
                <a:pPr>
                  <a:defRPr sz="1200"/>
                </a:pPr>
                <a:r>
                  <a:rPr lang="en-IE" sz="1200"/>
                  <a:t>Percentage</a:t>
                </a:r>
              </a:p>
            </c:rich>
          </c:tx>
          <c:overlay val="0"/>
        </c:title>
        <c:numFmt formatCode="0.0" sourceLinked="1"/>
        <c:majorTickMark val="none"/>
        <c:minorTickMark val="none"/>
        <c:tickLblPos val="nextTo"/>
        <c:crossAx val="3409804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Titles'!$B$5</c:f>
          <c:strCache>
            <c:ptCount val="1"/>
            <c:pt idx="0">
              <c:v>Section 3: Score:0</c:v>
            </c:pt>
          </c:strCache>
        </c:strRef>
      </c:tx>
      <c:overlay val="0"/>
    </c:title>
    <c:autoTitleDeleted val="0"/>
    <c:plotArea>
      <c:layout/>
      <c:lineChart>
        <c:grouping val="standard"/>
        <c:varyColors val="0"/>
        <c:ser>
          <c:idx val="0"/>
          <c:order val="0"/>
          <c:tx>
            <c:strRef>
              <c:f>Comparison!$B$39</c:f>
              <c:strCache>
                <c:ptCount val="1"/>
                <c:pt idx="0">
                  <c:v>INEWS Score is initialled every time?</c:v>
                </c:pt>
              </c:strCache>
            </c:strRef>
          </c:tx>
          <c:cat>
            <c:strRef>
              <c:f>Comparison!$C$16:$AL$16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Comparison!$E$39:$AL$39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DDC2-4934-98D2-3907E235285C}"/>
            </c:ext>
          </c:extLst>
        </c:ser>
        <c:ser>
          <c:idx val="1"/>
          <c:order val="1"/>
          <c:tx>
            <c:strRef>
              <c:f>Comparison!$B$40</c:f>
              <c:strCache>
                <c:ptCount val="1"/>
                <c:pt idx="0">
                  <c:v>INEWS score is totalled for each set of observations?</c:v>
                </c:pt>
              </c:strCache>
            </c:strRef>
          </c:tx>
          <c:cat>
            <c:strRef>
              <c:f>Comparison!$C$16:$AL$16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Comparison!$E$40:$AL$40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DDC2-4934-98D2-3907E235285C}"/>
            </c:ext>
          </c:extLst>
        </c:ser>
        <c:ser>
          <c:idx val="2"/>
          <c:order val="2"/>
          <c:tx>
            <c:strRef>
              <c:f>Comparison!$B$41</c:f>
              <c:strCache>
                <c:ptCount val="1"/>
                <c:pt idx="0">
                  <c:v>INEWS Score is calculated accurately every time?</c:v>
                </c:pt>
              </c:strCache>
            </c:strRef>
          </c:tx>
          <c:cat>
            <c:strRef>
              <c:f>Comparison!$C$16:$AL$16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Comparison!$E$41:$AL$41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DDC2-4934-98D2-3907E235285C}"/>
            </c:ext>
          </c:extLst>
        </c:ser>
        <c:dLbls>
          <c:showLegendKey val="0"/>
          <c:showVal val="0"/>
          <c:showCatName val="0"/>
          <c:showSerName val="0"/>
          <c:showPercent val="0"/>
          <c:showBubbleSize val="0"/>
        </c:dLbls>
        <c:marker val="1"/>
        <c:smooth val="0"/>
        <c:axId val="344496000"/>
        <c:axId val="344497536"/>
      </c:lineChart>
      <c:catAx>
        <c:axId val="344496000"/>
        <c:scaling>
          <c:orientation val="minMax"/>
        </c:scaling>
        <c:delete val="0"/>
        <c:axPos val="b"/>
        <c:numFmt formatCode="General" sourceLinked="0"/>
        <c:majorTickMark val="none"/>
        <c:minorTickMark val="none"/>
        <c:tickLblPos val="nextTo"/>
        <c:crossAx val="344497536"/>
        <c:crosses val="autoZero"/>
        <c:auto val="1"/>
        <c:lblAlgn val="ctr"/>
        <c:lblOffset val="100"/>
        <c:noMultiLvlLbl val="0"/>
      </c:catAx>
      <c:valAx>
        <c:axId val="344497536"/>
        <c:scaling>
          <c:orientation val="minMax"/>
          <c:max val="100"/>
          <c:min val="0"/>
        </c:scaling>
        <c:delete val="0"/>
        <c:axPos val="l"/>
        <c:majorGridlines/>
        <c:title>
          <c:tx>
            <c:rich>
              <a:bodyPr/>
              <a:lstStyle/>
              <a:p>
                <a:pPr>
                  <a:defRPr/>
                </a:pPr>
                <a:r>
                  <a:rPr lang="en-IE"/>
                  <a:t>Percentage</a:t>
                </a:r>
              </a:p>
            </c:rich>
          </c:tx>
          <c:overlay val="0"/>
        </c:title>
        <c:numFmt formatCode="0.0" sourceLinked="1"/>
        <c:majorTickMark val="none"/>
        <c:minorTickMark val="none"/>
        <c:tickLblPos val="nextTo"/>
        <c:crossAx val="3444960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xPr>
        <a:bodyPr/>
        <a:lstStyle/>
        <a:p>
          <a:pPr>
            <a:defRPr sz="1600"/>
          </a:pPr>
          <a:endParaRPr lang="en-US"/>
        </a:p>
      </c:txPr>
    </c:title>
    <c:autoTitleDeleted val="0"/>
    <c:plotArea>
      <c:layout/>
      <c:barChart>
        <c:barDir val="col"/>
        <c:grouping val="clustered"/>
        <c:varyColors val="0"/>
        <c:ser>
          <c:idx val="0"/>
          <c:order val="0"/>
          <c:invertIfNegative val="0"/>
          <c:dLbls>
            <c:dLbl>
              <c:idx val="0"/>
              <c:tx>
                <c:strRef>
                  <c:f>Results!$C$51</c:f>
                  <c:strCache>
                    <c:ptCount val="1"/>
                    <c:pt idx="0">
                      <c:v>NA</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{52F56135-ACD8-4E00-BE79-E08E46405831}</c15:txfldGUID>
                      <c15:f>Results!$C$49</c15:f>
                      <c15:dlblFieldTableCache>
                        <c:ptCount val="1"/>
                        <c:pt idx="0">
                          <c:v>100.0</c:v>
                        </c:pt>
                      </c15:dlblFieldTableCache>
                    </c15:dlblFTEntry>
                  </c15:dlblFieldTable>
                  <c15:showDataLabelsRange val="0"/>
                </c:ext>
                <c:ext xmlns:c16="http://schemas.microsoft.com/office/drawing/2014/chart" uri="{C3380CC4-5D6E-409C-BE32-E72D297353CC}">
                  <c16:uniqueId val="{00000000-DE79-4261-953F-EB53AED8E8AB}"/>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Results!$B$51</c:f>
              <c:strCache>
                <c:ptCount val="1"/>
                <c:pt idx="0">
                  <c:v>Overall Compliance</c:v>
                </c:pt>
              </c:strCache>
            </c:strRef>
          </c:cat>
          <c:val>
            <c:numRef>
              <c:f>Results!$C$51</c:f>
              <c:numCache>
                <c:formatCode>0.0</c:formatCode>
                <c:ptCount val="1"/>
                <c:pt idx="0">
                  <c:v>0</c:v>
                </c:pt>
              </c:numCache>
            </c:numRef>
          </c:val>
          <c:extLst xmlns:c16r2="http://schemas.microsoft.com/office/drawing/2015/06/chart">
            <c:ext xmlns:c16="http://schemas.microsoft.com/office/drawing/2014/chart" uri="{C3380CC4-5D6E-409C-BE32-E72D297353CC}">
              <c16:uniqueId val="{00000001-DE79-4261-953F-EB53AED8E8AB}"/>
            </c:ext>
          </c:extLst>
        </c:ser>
        <c:dLbls>
          <c:showLegendKey val="0"/>
          <c:showVal val="0"/>
          <c:showCatName val="0"/>
          <c:showSerName val="0"/>
          <c:showPercent val="0"/>
          <c:showBubbleSize val="0"/>
        </c:dLbls>
        <c:gapWidth val="150"/>
        <c:axId val="198819200"/>
        <c:axId val="198898816"/>
      </c:barChart>
      <c:catAx>
        <c:axId val="198819200"/>
        <c:scaling>
          <c:orientation val="minMax"/>
        </c:scaling>
        <c:delete val="0"/>
        <c:axPos val="b"/>
        <c:numFmt formatCode="General" sourceLinked="0"/>
        <c:majorTickMark val="none"/>
        <c:minorTickMark val="none"/>
        <c:tickLblPos val="nextTo"/>
        <c:crossAx val="198898816"/>
        <c:crosses val="autoZero"/>
        <c:auto val="1"/>
        <c:lblAlgn val="ctr"/>
        <c:lblOffset val="100"/>
        <c:noMultiLvlLbl val="0"/>
      </c:catAx>
      <c:valAx>
        <c:axId val="198898816"/>
        <c:scaling>
          <c:orientation val="minMax"/>
          <c:max val="100"/>
          <c:min val="0"/>
        </c:scaling>
        <c:delete val="0"/>
        <c:axPos val="l"/>
        <c:majorGridlines/>
        <c:numFmt formatCode="0.0" sourceLinked="1"/>
        <c:majorTickMark val="none"/>
        <c:minorTickMark val="none"/>
        <c:tickLblPos val="nextTo"/>
        <c:crossAx val="198819200"/>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itle>
    <c:autoTitleDeleted val="0"/>
    <c:plotArea>
      <c:layout/>
      <c:barChart>
        <c:barDir val="col"/>
        <c:grouping val="clustered"/>
        <c:varyColors val="0"/>
        <c:ser>
          <c:idx val="0"/>
          <c:order val="0"/>
          <c:tx>
            <c:strRef>
              <c:f>Results!$B$17</c:f>
              <c:strCache>
                <c:ptCount val="1"/>
                <c:pt idx="0">
                  <c:v>Section 1: Documentation Standards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Results!$B$18:$B$26</c:f>
              <c:strCache>
                <c:ptCount val="9"/>
                <c:pt idx="0">
                  <c:v>Patient Name is recorded?</c:v>
                </c:pt>
                <c:pt idx="1">
                  <c:v>Date of Birth Recorded?</c:v>
                </c:pt>
                <c:pt idx="2">
                  <c:v>Healthcare Record Number is recorded?</c:v>
                </c:pt>
                <c:pt idx="3">
                  <c:v>INEWS Observations completed 6 hourly for first 24 hours following admission?
 (if admitted during audit timeframe)</c:v>
                </c:pt>
                <c:pt idx="4">
                  <c:v>INEWS Observations are assessed at least 12 hourly in past 48 hours?</c:v>
                </c:pt>
                <c:pt idx="5">
                  <c:v>Frequency of monitoring increased as patient’s clinical condition required?</c:v>
                </c:pt>
                <c:pt idx="6">
                  <c:v>Reassess within (min/hrs)' section completed?</c:v>
                </c:pt>
                <c:pt idx="7">
                  <c:v>INEWS observation set is dated for every entry?</c:v>
                </c:pt>
                <c:pt idx="8">
                  <c:v>INEWS Observation set is timed using the 24-hour clock for every entry?</c:v>
                </c:pt>
              </c:strCache>
            </c:strRef>
          </c:cat>
          <c:val>
            <c:numRef>
              <c:f>Results!$F$18:$F$26</c:f>
              <c:numCache>
                <c:formatCode>0.0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3B49-47EF-891C-0FFCE6A65FB0}"/>
            </c:ext>
          </c:extLst>
        </c:ser>
        <c:dLbls>
          <c:showLegendKey val="0"/>
          <c:showVal val="0"/>
          <c:showCatName val="0"/>
          <c:showSerName val="0"/>
          <c:showPercent val="0"/>
          <c:showBubbleSize val="0"/>
        </c:dLbls>
        <c:gapWidth val="150"/>
        <c:axId val="267347840"/>
        <c:axId val="267349376"/>
      </c:barChart>
      <c:catAx>
        <c:axId val="267347840"/>
        <c:scaling>
          <c:orientation val="minMax"/>
        </c:scaling>
        <c:delete val="0"/>
        <c:axPos val="b"/>
        <c:numFmt formatCode="General" sourceLinked="0"/>
        <c:majorTickMark val="none"/>
        <c:minorTickMark val="none"/>
        <c:tickLblPos val="nextTo"/>
        <c:txPr>
          <a:bodyPr/>
          <a:lstStyle/>
          <a:p>
            <a:pPr>
              <a:defRPr sz="800"/>
            </a:pPr>
            <a:endParaRPr lang="en-US"/>
          </a:p>
        </c:txPr>
        <c:crossAx val="267349376"/>
        <c:crosses val="autoZero"/>
        <c:auto val="1"/>
        <c:lblAlgn val="ctr"/>
        <c:lblOffset val="100"/>
        <c:noMultiLvlLbl val="0"/>
      </c:catAx>
      <c:valAx>
        <c:axId val="267349376"/>
        <c:scaling>
          <c:orientation val="minMax"/>
          <c:max val="100"/>
          <c:min val="0"/>
        </c:scaling>
        <c:delete val="0"/>
        <c:axPos val="l"/>
        <c:majorGridlines/>
        <c:numFmt formatCode="0.0" sourceLinked="1"/>
        <c:majorTickMark val="none"/>
        <c:minorTickMark val="none"/>
        <c:tickLblPos val="nextTo"/>
        <c:crossAx val="2673478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itle>
    <c:autoTitleDeleted val="0"/>
    <c:plotArea>
      <c:layout/>
      <c:barChart>
        <c:barDir val="col"/>
        <c:grouping val="clustered"/>
        <c:varyColors val="0"/>
        <c:ser>
          <c:idx val="0"/>
          <c:order val="0"/>
          <c:tx>
            <c:strRef>
              <c:f>Results!$B$28</c:f>
              <c:strCache>
                <c:ptCount val="1"/>
                <c:pt idx="0">
                  <c:v>Section 2: Parameters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Results!$B$29:$B$36</c:f>
              <c:strCache>
                <c:ptCount val="8"/>
                <c:pt idx="0">
                  <c:v>Healthcare Worker / Patient / Family Concern recorded?</c:v>
                </c:pt>
                <c:pt idx="1">
                  <c:v>Respiratory rate - recorded every time?</c:v>
                </c:pt>
                <c:pt idx="2">
                  <c:v>Oxygen Saturation - recorded every time?</c:v>
                </c:pt>
                <c:pt idx="3">
                  <c:v>FiO2 - recorded every time?</c:v>
                </c:pt>
                <c:pt idx="4">
                  <c:v>Heart Rate - recorded every time?</c:v>
                </c:pt>
                <c:pt idx="5">
                  <c:v>Blood Pressure -recorded every time? </c:v>
                </c:pt>
                <c:pt idx="6">
                  <c:v>ACVPU Response - recorded every time?</c:v>
                </c:pt>
                <c:pt idx="7">
                  <c:v>Temperature - recorded every time?</c:v>
                </c:pt>
              </c:strCache>
            </c:strRef>
          </c:cat>
          <c:val>
            <c:numRef>
              <c:f>Results!$F$29:$F$36</c:f>
              <c:numCache>
                <c:formatCode>0.0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6BC9-4307-B421-E6F7FD71A4C9}"/>
            </c:ext>
          </c:extLst>
        </c:ser>
        <c:dLbls>
          <c:showLegendKey val="0"/>
          <c:showVal val="0"/>
          <c:showCatName val="0"/>
          <c:showSerName val="0"/>
          <c:showPercent val="0"/>
          <c:showBubbleSize val="0"/>
        </c:dLbls>
        <c:gapWidth val="150"/>
        <c:axId val="267576064"/>
        <c:axId val="267577600"/>
      </c:barChart>
      <c:catAx>
        <c:axId val="267576064"/>
        <c:scaling>
          <c:orientation val="minMax"/>
        </c:scaling>
        <c:delete val="0"/>
        <c:axPos val="b"/>
        <c:numFmt formatCode="General" sourceLinked="0"/>
        <c:majorTickMark val="none"/>
        <c:minorTickMark val="none"/>
        <c:tickLblPos val="nextTo"/>
        <c:crossAx val="267577600"/>
        <c:crosses val="autoZero"/>
        <c:auto val="1"/>
        <c:lblAlgn val="ctr"/>
        <c:lblOffset val="100"/>
        <c:noMultiLvlLbl val="0"/>
      </c:catAx>
      <c:valAx>
        <c:axId val="267577600"/>
        <c:scaling>
          <c:orientation val="minMax"/>
          <c:max val="100"/>
          <c:min val="0"/>
        </c:scaling>
        <c:delete val="0"/>
        <c:axPos val="l"/>
        <c:majorGridlines/>
        <c:numFmt formatCode="0.0" sourceLinked="1"/>
        <c:majorTickMark val="none"/>
        <c:minorTickMark val="none"/>
        <c:tickLblPos val="nextTo"/>
        <c:crossAx val="26757606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xPr>
        <a:bodyPr/>
        <a:lstStyle/>
        <a:p>
          <a:pPr>
            <a:defRPr sz="1600"/>
          </a:pPr>
          <a:endParaRPr lang="en-US"/>
        </a:p>
      </c:txPr>
    </c:title>
    <c:autoTitleDeleted val="0"/>
    <c:plotArea>
      <c:layout/>
      <c:barChart>
        <c:barDir val="col"/>
        <c:grouping val="clustered"/>
        <c:varyColors val="0"/>
        <c:ser>
          <c:idx val="0"/>
          <c:order val="0"/>
          <c:tx>
            <c:strRef>
              <c:f>Results!$B$28</c:f>
              <c:strCache>
                <c:ptCount val="1"/>
                <c:pt idx="0">
                  <c:v>Section 2: Parameters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Results!$B$33:$B$36</c:f>
              <c:strCache>
                <c:ptCount val="4"/>
                <c:pt idx="0">
                  <c:v>Heart Rate - recorded every time?</c:v>
                </c:pt>
                <c:pt idx="1">
                  <c:v>Blood Pressure -recorded every time? </c:v>
                </c:pt>
                <c:pt idx="2">
                  <c:v>ACVPU Response - recorded every time?</c:v>
                </c:pt>
                <c:pt idx="3">
                  <c:v>Temperature - recorded every time?</c:v>
                </c:pt>
              </c:strCache>
            </c:strRef>
          </c:cat>
          <c:val>
            <c:numRef>
              <c:f>Results!$F$33:$F$36</c:f>
              <c:numCache>
                <c:formatCode>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6589-4066-B34B-89F276F0F28E}"/>
            </c:ext>
          </c:extLst>
        </c:ser>
        <c:dLbls>
          <c:showLegendKey val="0"/>
          <c:showVal val="0"/>
          <c:showCatName val="0"/>
          <c:showSerName val="0"/>
          <c:showPercent val="0"/>
          <c:showBubbleSize val="0"/>
        </c:dLbls>
        <c:gapWidth val="150"/>
        <c:axId val="338496896"/>
        <c:axId val="338867328"/>
      </c:barChart>
      <c:catAx>
        <c:axId val="338496896"/>
        <c:scaling>
          <c:orientation val="minMax"/>
        </c:scaling>
        <c:delete val="0"/>
        <c:axPos val="b"/>
        <c:numFmt formatCode="General" sourceLinked="0"/>
        <c:majorTickMark val="none"/>
        <c:minorTickMark val="none"/>
        <c:tickLblPos val="nextTo"/>
        <c:crossAx val="338867328"/>
        <c:crosses val="autoZero"/>
        <c:auto val="1"/>
        <c:lblAlgn val="ctr"/>
        <c:lblOffset val="100"/>
        <c:noMultiLvlLbl val="0"/>
      </c:catAx>
      <c:valAx>
        <c:axId val="338867328"/>
        <c:scaling>
          <c:orientation val="minMax"/>
          <c:max val="100"/>
          <c:min val="0"/>
        </c:scaling>
        <c:delete val="0"/>
        <c:axPos val="l"/>
        <c:majorGridlines/>
        <c:numFmt formatCode="0.0" sourceLinked="1"/>
        <c:majorTickMark val="none"/>
        <c:minorTickMark val="none"/>
        <c:tickLblPos val="nextTo"/>
        <c:crossAx val="33849689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xPr>
        <a:bodyPr/>
        <a:lstStyle/>
        <a:p>
          <a:pPr>
            <a:defRPr sz="1600"/>
          </a:pPr>
          <a:endParaRPr lang="en-US"/>
        </a:p>
      </c:txPr>
    </c:title>
    <c:autoTitleDeleted val="0"/>
    <c:plotArea>
      <c:layout/>
      <c:barChart>
        <c:barDir val="col"/>
        <c:grouping val="clustered"/>
        <c:varyColors val="0"/>
        <c:ser>
          <c:idx val="0"/>
          <c:order val="0"/>
          <c:tx>
            <c:strRef>
              <c:f>Results!$B$38</c:f>
              <c:strCache>
                <c:ptCount val="1"/>
                <c:pt idx="0">
                  <c:v>Section 3: Score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Results!$B$39:$B$41</c:f>
              <c:strCache>
                <c:ptCount val="3"/>
                <c:pt idx="0">
                  <c:v>INEWS Score is initialled every time?</c:v>
                </c:pt>
                <c:pt idx="1">
                  <c:v>INEWS score is totalled for each set of observations?</c:v>
                </c:pt>
                <c:pt idx="2">
                  <c:v>INEWS Score is calculated accurately every time?</c:v>
                </c:pt>
              </c:strCache>
            </c:strRef>
          </c:cat>
          <c:val>
            <c:numRef>
              <c:f>Results!$F$39:$F$41</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E99A-4A28-81C4-4E7C1244E5CE}"/>
            </c:ext>
          </c:extLst>
        </c:ser>
        <c:dLbls>
          <c:showLegendKey val="0"/>
          <c:showVal val="0"/>
          <c:showCatName val="0"/>
          <c:showSerName val="0"/>
          <c:showPercent val="0"/>
          <c:showBubbleSize val="0"/>
        </c:dLbls>
        <c:gapWidth val="150"/>
        <c:axId val="341252352"/>
        <c:axId val="342474752"/>
      </c:barChart>
      <c:catAx>
        <c:axId val="341252352"/>
        <c:scaling>
          <c:orientation val="minMax"/>
        </c:scaling>
        <c:delete val="0"/>
        <c:axPos val="b"/>
        <c:numFmt formatCode="General" sourceLinked="0"/>
        <c:majorTickMark val="none"/>
        <c:minorTickMark val="none"/>
        <c:tickLblPos val="nextTo"/>
        <c:crossAx val="342474752"/>
        <c:crosses val="autoZero"/>
        <c:auto val="1"/>
        <c:lblAlgn val="ctr"/>
        <c:lblOffset val="100"/>
        <c:noMultiLvlLbl val="0"/>
      </c:catAx>
      <c:valAx>
        <c:axId val="342474752"/>
        <c:scaling>
          <c:orientation val="minMax"/>
          <c:max val="100"/>
          <c:min val="0"/>
        </c:scaling>
        <c:delete val="0"/>
        <c:axPos val="l"/>
        <c:majorGridlines/>
        <c:numFmt formatCode="0.0" sourceLinked="1"/>
        <c:majorTickMark val="none"/>
        <c:minorTickMark val="none"/>
        <c:tickLblPos val="nextTo"/>
        <c:crossAx val="3412523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xPr>
        <a:bodyPr/>
        <a:lstStyle/>
        <a:p>
          <a:pPr>
            <a:defRPr sz="1600"/>
          </a:pPr>
          <a:endParaRPr lang="en-US"/>
        </a:p>
      </c:txPr>
    </c:title>
    <c:autoTitleDeleted val="0"/>
    <c:plotArea>
      <c:layout/>
      <c:barChart>
        <c:barDir val="col"/>
        <c:grouping val="clustered"/>
        <c:varyColors val="0"/>
        <c:ser>
          <c:idx val="0"/>
          <c:order val="0"/>
          <c:invertIfNegative val="0"/>
          <c:dLbls>
            <c:dLbl>
              <c:idx val="0"/>
              <c:tx>
                <c:strRef>
                  <c:f>'Results Specified Audit'!$C$48</c:f>
                  <c:strCache>
                    <c:ptCount val="1"/>
                    <c:pt idx="0">
                      <c:v>NA</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{DA3ADB6D-84DE-461D-9CFD-8B81171135C4}</c15:txfldGUID>
                      <c15:f>'Results Specified Audit'!$C$46</c15:f>
                      <c15:dlblFieldTableCache>
                        <c:ptCount val="1"/>
                        <c:pt idx="0">
                          <c:v>100.0</c:v>
                        </c:pt>
                      </c15:dlblFieldTableCache>
                    </c15:dlblFTEntry>
                  </c15:dlblFieldTable>
                  <c15:showDataLabelsRange val="0"/>
                </c:ext>
                <c:ext xmlns:c16="http://schemas.microsoft.com/office/drawing/2014/chart" uri="{C3380CC4-5D6E-409C-BE32-E72D297353CC}">
                  <c16:uniqueId val="{00000000-C632-451B-B8FD-46C5DB7AAA78}"/>
                </c:ext>
              </c:extLst>
            </c:dLbl>
            <c:dLbl>
              <c:idx val="1"/>
              <c:tx>
                <c:strRef>
                  <c:f>'Results Specified Audit'!$C$49</c:f>
                  <c:strCache>
                    <c:ptCount val="1"/>
                    <c:pt idx="0">
                      <c:v>NA</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{B6D5B43C-7157-4D7F-9061-7ADA0D5DA523}</c15:txfldGUID>
                      <c15:f>'Results Specified Audit'!$C$47</c15:f>
                      <c15:dlblFieldTableCache>
                        <c:ptCount val="1"/>
                        <c:pt idx="0">
                          <c:v>100.0</c:v>
                        </c:pt>
                      </c15:dlblFieldTableCache>
                    </c15:dlblFTEntry>
                  </c15:dlblFieldTable>
                  <c15:showDataLabelsRange val="0"/>
                </c:ext>
                <c:ext xmlns:c16="http://schemas.microsoft.com/office/drawing/2014/chart" uri="{C3380CC4-5D6E-409C-BE32-E72D297353CC}">
                  <c16:uniqueId val="{00000001-C632-451B-B8FD-46C5DB7AAA78}"/>
                </c:ext>
              </c:extLst>
            </c:dLbl>
            <c:dLbl>
              <c:idx val="2"/>
              <c:tx>
                <c:strRef>
                  <c:f>'Results Specified Audit'!$C$50</c:f>
                  <c:strCache>
                    <c:ptCount val="1"/>
                    <c:pt idx="0">
                      <c:v>NA</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{E5298482-E87D-48B7-9ADF-BC9668526B2D}</c15:txfldGUID>
                      <c15:f>'Results Specified Audit'!$C$48</c15:f>
                      <c15:dlblFieldTableCache>
                        <c:ptCount val="1"/>
                        <c:pt idx="0">
                          <c:v>100.0</c:v>
                        </c:pt>
                      </c15:dlblFieldTableCache>
                    </c15:dlblFTEntry>
                  </c15:dlblFieldTable>
                  <c15:showDataLabelsRange val="0"/>
                </c:ext>
                <c:ext xmlns:c16="http://schemas.microsoft.com/office/drawing/2014/chart" uri="{C3380CC4-5D6E-409C-BE32-E72D297353CC}">
                  <c16:uniqueId val="{00000002-C632-451B-B8FD-46C5DB7AAA7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'Results Specified Audit'!$B$48:$B$50</c:f>
              <c:strCache>
                <c:ptCount val="3"/>
                <c:pt idx="0">
                  <c:v>Section 1</c:v>
                </c:pt>
                <c:pt idx="1">
                  <c:v>Section 2</c:v>
                </c:pt>
                <c:pt idx="2">
                  <c:v>Section 3</c:v>
                </c:pt>
              </c:strCache>
            </c:strRef>
          </c:cat>
          <c:val>
            <c:numRef>
              <c:f>'Results Specified Audit'!$C$48:$C$50</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C632-451B-B8FD-46C5DB7AAA78}"/>
            </c:ext>
          </c:extLst>
        </c:ser>
        <c:dLbls>
          <c:showLegendKey val="0"/>
          <c:showVal val="0"/>
          <c:showCatName val="0"/>
          <c:showSerName val="0"/>
          <c:showPercent val="0"/>
          <c:showBubbleSize val="0"/>
        </c:dLbls>
        <c:gapWidth val="150"/>
        <c:axId val="267278592"/>
        <c:axId val="267284480"/>
      </c:barChart>
      <c:catAx>
        <c:axId val="267278592"/>
        <c:scaling>
          <c:orientation val="minMax"/>
        </c:scaling>
        <c:delete val="0"/>
        <c:axPos val="b"/>
        <c:numFmt formatCode="General" sourceLinked="0"/>
        <c:majorTickMark val="none"/>
        <c:minorTickMark val="none"/>
        <c:tickLblPos val="nextTo"/>
        <c:crossAx val="267284480"/>
        <c:crosses val="autoZero"/>
        <c:auto val="1"/>
        <c:lblAlgn val="ctr"/>
        <c:lblOffset val="100"/>
        <c:noMultiLvlLbl val="0"/>
      </c:catAx>
      <c:valAx>
        <c:axId val="267284480"/>
        <c:scaling>
          <c:orientation val="minMax"/>
          <c:max val="100"/>
        </c:scaling>
        <c:delete val="0"/>
        <c:axPos val="l"/>
        <c:majorGridlines/>
        <c:numFmt formatCode="0.0" sourceLinked="1"/>
        <c:majorTickMark val="none"/>
        <c:minorTickMark val="none"/>
        <c:tickLblPos val="nextTo"/>
        <c:crossAx val="267278592"/>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xPr>
        <a:bodyPr/>
        <a:lstStyle/>
        <a:p>
          <a:pPr>
            <a:defRPr sz="1600"/>
          </a:pPr>
          <a:endParaRPr lang="en-US"/>
        </a:p>
      </c:txPr>
    </c:title>
    <c:autoTitleDeleted val="0"/>
    <c:plotArea>
      <c:layout/>
      <c:barChart>
        <c:barDir val="col"/>
        <c:grouping val="clustered"/>
        <c:varyColors val="0"/>
        <c:ser>
          <c:idx val="0"/>
          <c:order val="0"/>
          <c:invertIfNegative val="0"/>
          <c:dLbls>
            <c:dLbl>
              <c:idx val="0"/>
              <c:tx>
                <c:strRef>
                  <c:f>'Results Specified Audit'!$C$51</c:f>
                  <c:strCache>
                    <c:ptCount val="1"/>
                    <c:pt idx="0">
                      <c:v>NA</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{B393CA98-6631-4CFA-BBD7-6A0223286FA3}</c15:txfldGUID>
                      <c15:f>'Results Specified Audit'!$C$49</c15:f>
                      <c15:dlblFieldTableCache>
                        <c:ptCount val="1"/>
                        <c:pt idx="0">
                          <c:v>100.0</c:v>
                        </c:pt>
                      </c15:dlblFieldTableCache>
                    </c15:dlblFTEntry>
                  </c15:dlblFieldTable>
                  <c15:showDataLabelsRange val="0"/>
                </c:ext>
                <c:ext xmlns:c16="http://schemas.microsoft.com/office/drawing/2014/chart" uri="{C3380CC4-5D6E-409C-BE32-E72D297353CC}">
                  <c16:uniqueId val="{00000000-7E33-4C96-920F-1DE70982FC99}"/>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'Results Specified Audit'!$B$51</c:f>
              <c:strCache>
                <c:ptCount val="1"/>
                <c:pt idx="0">
                  <c:v>Overall Compliance</c:v>
                </c:pt>
              </c:strCache>
            </c:strRef>
          </c:cat>
          <c:val>
            <c:numRef>
              <c:f>'Results Specified Audit'!$C$51</c:f>
              <c:numCache>
                <c:formatCode>0.0</c:formatCode>
                <c:ptCount val="1"/>
                <c:pt idx="0">
                  <c:v>0</c:v>
                </c:pt>
              </c:numCache>
            </c:numRef>
          </c:val>
          <c:extLst xmlns:c16r2="http://schemas.microsoft.com/office/drawing/2015/06/chart">
            <c:ext xmlns:c16="http://schemas.microsoft.com/office/drawing/2014/chart" uri="{C3380CC4-5D6E-409C-BE32-E72D297353CC}">
              <c16:uniqueId val="{00000001-7E33-4C96-920F-1DE70982FC99}"/>
            </c:ext>
          </c:extLst>
        </c:ser>
        <c:dLbls>
          <c:showLegendKey val="0"/>
          <c:showVal val="0"/>
          <c:showCatName val="0"/>
          <c:showSerName val="0"/>
          <c:showPercent val="0"/>
          <c:showBubbleSize val="0"/>
        </c:dLbls>
        <c:gapWidth val="150"/>
        <c:axId val="267309824"/>
        <c:axId val="267311360"/>
      </c:barChart>
      <c:catAx>
        <c:axId val="267309824"/>
        <c:scaling>
          <c:orientation val="minMax"/>
        </c:scaling>
        <c:delete val="0"/>
        <c:axPos val="b"/>
        <c:numFmt formatCode="General" sourceLinked="0"/>
        <c:majorTickMark val="none"/>
        <c:minorTickMark val="none"/>
        <c:tickLblPos val="nextTo"/>
        <c:crossAx val="267311360"/>
        <c:crosses val="autoZero"/>
        <c:auto val="1"/>
        <c:lblAlgn val="ctr"/>
        <c:lblOffset val="100"/>
        <c:noMultiLvlLbl val="0"/>
      </c:catAx>
      <c:valAx>
        <c:axId val="267311360"/>
        <c:scaling>
          <c:orientation val="minMax"/>
          <c:max val="100"/>
          <c:min val="0"/>
        </c:scaling>
        <c:delete val="0"/>
        <c:axPos val="l"/>
        <c:majorGridlines/>
        <c:numFmt formatCode="0.0" sourceLinked="1"/>
        <c:majorTickMark val="none"/>
        <c:minorTickMark val="none"/>
        <c:tickLblPos val="nextTo"/>
        <c:crossAx val="267309824"/>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Titles'!$B$2</c:f>
          <c:strCache>
            <c:ptCount val="1"/>
            <c:pt idx="0">
              <c:v> INEWS Observation Chart Completion Audit : 0</c:v>
            </c:pt>
          </c:strCache>
        </c:strRef>
      </c:tx>
      <c:overlay val="0"/>
    </c:title>
    <c:autoTitleDeleted val="0"/>
    <c:plotArea>
      <c:layout/>
      <c:barChart>
        <c:barDir val="col"/>
        <c:grouping val="clustered"/>
        <c:varyColors val="0"/>
        <c:ser>
          <c:idx val="0"/>
          <c:order val="0"/>
          <c:tx>
            <c:strRef>
              <c:f>'Results Specified Audit'!$B$17</c:f>
              <c:strCache>
                <c:ptCount val="1"/>
                <c:pt idx="0">
                  <c:v>Section 1: Documentation Standards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'Results Specified Audit'!$B$18:$B$26</c:f>
              <c:strCache>
                <c:ptCount val="9"/>
                <c:pt idx="0">
                  <c:v>Patient Name is recorded?</c:v>
                </c:pt>
                <c:pt idx="1">
                  <c:v>Date of Birth Recorded?</c:v>
                </c:pt>
                <c:pt idx="2">
                  <c:v>Healthcare Record Number is recorded?</c:v>
                </c:pt>
                <c:pt idx="3">
                  <c:v>INEWS Observations completed 6 hourly for first 24 hours following admission?
 (if admitted during audit timeframe)</c:v>
                </c:pt>
                <c:pt idx="4">
                  <c:v>INEWS Observations are assessed at least 12 hourly in past 48 hours?</c:v>
                </c:pt>
                <c:pt idx="5">
                  <c:v>Frequency of monitoring increased as patient’s clinical condition required?</c:v>
                </c:pt>
                <c:pt idx="6">
                  <c:v>Reassess within (min/hrs)' section completed?</c:v>
                </c:pt>
                <c:pt idx="7">
                  <c:v>INEWS observation set is dated for every entry?</c:v>
                </c:pt>
                <c:pt idx="8">
                  <c:v>INEWS Observation set is timed using the 24-hour clock for every entry?</c:v>
                </c:pt>
              </c:strCache>
            </c:strRef>
          </c:cat>
          <c:val>
            <c:numRef>
              <c:f>'Results Specified Audit'!$F$18:$F$26</c:f>
              <c:numCache>
                <c:formatCode>0.0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F41A-4429-9C04-EC50C1F611F1}"/>
            </c:ext>
          </c:extLst>
        </c:ser>
        <c:dLbls>
          <c:showLegendKey val="0"/>
          <c:showVal val="0"/>
          <c:showCatName val="0"/>
          <c:showSerName val="0"/>
          <c:showPercent val="0"/>
          <c:showBubbleSize val="0"/>
        </c:dLbls>
        <c:gapWidth val="150"/>
        <c:axId val="267590656"/>
        <c:axId val="267596544"/>
      </c:barChart>
      <c:catAx>
        <c:axId val="267590656"/>
        <c:scaling>
          <c:orientation val="minMax"/>
        </c:scaling>
        <c:delete val="0"/>
        <c:axPos val="b"/>
        <c:numFmt formatCode="General" sourceLinked="0"/>
        <c:majorTickMark val="none"/>
        <c:minorTickMark val="none"/>
        <c:tickLblPos val="nextTo"/>
        <c:txPr>
          <a:bodyPr/>
          <a:lstStyle/>
          <a:p>
            <a:pPr>
              <a:defRPr sz="800"/>
            </a:pPr>
            <a:endParaRPr lang="en-US"/>
          </a:p>
        </c:txPr>
        <c:crossAx val="267596544"/>
        <c:crosses val="autoZero"/>
        <c:auto val="1"/>
        <c:lblAlgn val="ctr"/>
        <c:lblOffset val="100"/>
        <c:noMultiLvlLbl val="0"/>
      </c:catAx>
      <c:valAx>
        <c:axId val="267596544"/>
        <c:scaling>
          <c:orientation val="minMax"/>
          <c:max val="100"/>
          <c:min val="0"/>
        </c:scaling>
        <c:delete val="0"/>
        <c:axPos val="l"/>
        <c:majorGridlines/>
        <c:numFmt formatCode="0.0" sourceLinked="1"/>
        <c:majorTickMark val="none"/>
        <c:minorTickMark val="none"/>
        <c:tickLblPos val="nextTo"/>
        <c:crossAx val="2675906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1.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image" Target="../media/image2.png"/><Relationship Id="rId5" Type="http://schemas.openxmlformats.org/officeDocument/2006/relationships/image" Target="../media/image3.JPG"/><Relationship Id="rId4"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7"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image" Target="../media/image3.JPG"/><Relationship Id="rId5" Type="http://schemas.openxmlformats.org/officeDocument/2006/relationships/chart" Target="../charts/chart19.xml"/><Relationship Id="rId4" Type="http://schemas.openxmlformats.org/officeDocument/2006/relationships/chart" Target="../charts/chart1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52</xdr:row>
      <xdr:rowOff>3904</xdr:rowOff>
    </xdr:from>
    <xdr:to>
      <xdr:col>2</xdr:col>
      <xdr:colOff>0</xdr:colOff>
      <xdr:row>65</xdr:row>
      <xdr:rowOff>76200</xdr:rowOff>
    </xdr:to>
    <xdr:pic>
      <xdr:nvPicPr>
        <xdr:cNvPr id="2"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644204"/>
          <a:ext cx="8534400" cy="2205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57785</xdr:colOff>
      <xdr:row>40</xdr:row>
      <xdr:rowOff>534670</xdr:rowOff>
    </xdr:from>
    <xdr:to>
      <xdr:col>9</xdr:col>
      <xdr:colOff>57785</xdr:colOff>
      <xdr:row>40</xdr:row>
      <xdr:rowOff>841375</xdr:rowOff>
    </xdr:to>
    <xdr:cxnSp macro="">
      <xdr:nvCxnSpPr>
        <xdr:cNvPr id="5" name="Straight Arrow Connector 4"/>
        <xdr:cNvCxnSpPr/>
      </xdr:nvCxnSpPr>
      <xdr:spPr>
        <a:xfrm>
          <a:off x="4696460" y="9030970"/>
          <a:ext cx="0" cy="306705"/>
        </a:xfrm>
        <a:prstGeom prst="straightConnector1">
          <a:avLst/>
        </a:prstGeom>
        <a:ln w="12700">
          <a:solidFill>
            <a:schemeClr val="tx1"/>
          </a:solidFill>
          <a:prstDash val="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800100</xdr:colOff>
      <xdr:row>35</xdr:row>
      <xdr:rowOff>66675</xdr:rowOff>
    </xdr:from>
    <xdr:to>
      <xdr:col>1</xdr:col>
      <xdr:colOff>800100</xdr:colOff>
      <xdr:row>35</xdr:row>
      <xdr:rowOff>466725</xdr:rowOff>
    </xdr:to>
    <xdr:cxnSp macro="">
      <xdr:nvCxnSpPr>
        <xdr:cNvPr id="7" name="Straight Arrow Connector 6"/>
        <xdr:cNvCxnSpPr/>
      </xdr:nvCxnSpPr>
      <xdr:spPr>
        <a:xfrm>
          <a:off x="4572000" y="10734675"/>
          <a:ext cx="0" cy="400050"/>
        </a:xfrm>
        <a:prstGeom prst="straightConnector1">
          <a:avLst/>
        </a:prstGeom>
        <a:ln>
          <a:solidFill>
            <a:schemeClr val="tx1"/>
          </a:solidFill>
          <a:prstDash val="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202406</xdr:colOff>
      <xdr:row>0</xdr:row>
      <xdr:rowOff>69056</xdr:rowOff>
    </xdr:from>
    <xdr:to>
      <xdr:col>0</xdr:col>
      <xdr:colOff>1202531</xdr:colOff>
      <xdr:row>0</xdr:row>
      <xdr:rowOff>542131</xdr:rowOff>
    </xdr:to>
    <xdr:pic>
      <xdr:nvPicPr>
        <xdr:cNvPr id="11" name="Picture 10"/>
        <xdr:cNvPicPr/>
      </xdr:nvPicPr>
      <xdr:blipFill>
        <a:blip xmlns:r="http://schemas.openxmlformats.org/officeDocument/2006/relationships" r:embed="rId2"/>
        <a:stretch>
          <a:fillRect/>
        </a:stretch>
      </xdr:blipFill>
      <xdr:spPr>
        <a:xfrm>
          <a:off x="202406" y="69056"/>
          <a:ext cx="1000125" cy="47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85725</xdr:rowOff>
    </xdr:from>
    <xdr:to>
      <xdr:col>0</xdr:col>
      <xdr:colOff>1457325</xdr:colOff>
      <xdr:row>0</xdr:row>
      <xdr:rowOff>558800</xdr:rowOff>
    </xdr:to>
    <xdr:pic>
      <xdr:nvPicPr>
        <xdr:cNvPr id="2" name="Picture 1"/>
        <xdr:cNvPicPr/>
      </xdr:nvPicPr>
      <xdr:blipFill>
        <a:blip xmlns:r="http://schemas.openxmlformats.org/officeDocument/2006/relationships" r:embed="rId1"/>
        <a:stretch>
          <a:fillRect/>
        </a:stretch>
      </xdr:blipFill>
      <xdr:spPr>
        <a:xfrm>
          <a:off x="457200" y="85725"/>
          <a:ext cx="1000125" cy="473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17</xdr:row>
      <xdr:rowOff>0</xdr:rowOff>
    </xdr:from>
    <xdr:to>
      <xdr:col>7</xdr:col>
      <xdr:colOff>76200</xdr:colOff>
      <xdr:row>18</xdr:row>
      <xdr:rowOff>15240</xdr:rowOff>
    </xdr:to>
    <xdr:sp macro="" textlink="">
      <xdr:nvSpPr>
        <xdr:cNvPr id="8415"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18</xdr:row>
      <xdr:rowOff>15240</xdr:rowOff>
    </xdr:to>
    <xdr:sp macro="" textlink="">
      <xdr:nvSpPr>
        <xdr:cNvPr id="8416"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18</xdr:row>
      <xdr:rowOff>15240</xdr:rowOff>
    </xdr:to>
    <xdr:sp macro="" textlink="">
      <xdr:nvSpPr>
        <xdr:cNvPr id="8417"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18</xdr:row>
      <xdr:rowOff>15240</xdr:rowOff>
    </xdr:to>
    <xdr:sp macro="" textlink="">
      <xdr:nvSpPr>
        <xdr:cNvPr id="8418"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18</xdr:row>
      <xdr:rowOff>15240</xdr:rowOff>
    </xdr:to>
    <xdr:sp macro="" textlink="">
      <xdr:nvSpPr>
        <xdr:cNvPr id="8419"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18</xdr:row>
      <xdr:rowOff>15240</xdr:rowOff>
    </xdr:to>
    <xdr:sp macro="" textlink="">
      <xdr:nvSpPr>
        <xdr:cNvPr id="8420"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18</xdr:row>
      <xdr:rowOff>15240</xdr:rowOff>
    </xdr:to>
    <xdr:sp macro="" textlink="">
      <xdr:nvSpPr>
        <xdr:cNvPr id="8421"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10</xdr:col>
      <xdr:colOff>335280</xdr:colOff>
      <xdr:row>21</xdr:row>
      <xdr:rowOff>320040</xdr:rowOff>
    </xdr:from>
    <xdr:to>
      <xdr:col>10</xdr:col>
      <xdr:colOff>411480</xdr:colOff>
      <xdr:row>23</xdr:row>
      <xdr:rowOff>81915</xdr:rowOff>
    </xdr:to>
    <xdr:sp macro="" textlink="">
      <xdr:nvSpPr>
        <xdr:cNvPr id="8422" name="Text Box 1"/>
        <xdr:cNvSpPr txBox="1">
          <a:spLocks noChangeArrowheads="1"/>
        </xdr:cNvSpPr>
      </xdr:nvSpPr>
      <xdr:spPr bwMode="auto">
        <a:xfrm>
          <a:off x="9227820" y="4000500"/>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213360</xdr:rowOff>
    </xdr:to>
    <xdr:sp macro="" textlink="">
      <xdr:nvSpPr>
        <xdr:cNvPr id="8423" name="Text Box 1"/>
        <xdr:cNvSpPr txBox="1">
          <a:spLocks noChangeArrowheads="1"/>
        </xdr:cNvSpPr>
      </xdr:nvSpPr>
      <xdr:spPr bwMode="auto">
        <a:xfrm>
          <a:off x="5324475" y="20955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165735</xdr:rowOff>
    </xdr:to>
    <xdr:sp macro="" textlink="">
      <xdr:nvSpPr>
        <xdr:cNvPr id="8424" name="Text Box 1"/>
        <xdr:cNvSpPr txBox="1">
          <a:spLocks noChangeArrowheads="1"/>
        </xdr:cNvSpPr>
      </xdr:nvSpPr>
      <xdr:spPr bwMode="auto">
        <a:xfrm>
          <a:off x="5324475" y="2095500"/>
          <a:ext cx="76200" cy="361950"/>
        </a:xfrm>
        <a:prstGeom prst="rect">
          <a:avLst/>
        </a:prstGeom>
        <a:noFill/>
        <a:ln w="9525">
          <a:noFill/>
          <a:miter lim="800000"/>
          <a:headEnd/>
          <a:tailEnd/>
        </a:ln>
      </xdr:spPr>
    </xdr:sp>
    <xdr:clientData/>
  </xdr:twoCellAnchor>
  <xdr:twoCellAnchor editAs="oneCell">
    <xdr:from>
      <xdr:col>7</xdr:col>
      <xdr:colOff>0</xdr:colOff>
      <xdr:row>19</xdr:row>
      <xdr:rowOff>76200</xdr:rowOff>
    </xdr:from>
    <xdr:to>
      <xdr:col>7</xdr:col>
      <xdr:colOff>76200</xdr:colOff>
      <xdr:row>20</xdr:row>
      <xdr:rowOff>241935</xdr:rowOff>
    </xdr:to>
    <xdr:sp macro="" textlink="">
      <xdr:nvSpPr>
        <xdr:cNvPr id="8425" name="Text Box 1"/>
        <xdr:cNvSpPr txBox="1">
          <a:spLocks noChangeArrowheads="1"/>
        </xdr:cNvSpPr>
      </xdr:nvSpPr>
      <xdr:spPr bwMode="auto">
        <a:xfrm>
          <a:off x="5324475" y="21717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2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2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253365</xdr:rowOff>
    </xdr:to>
    <xdr:sp macro="" textlink="">
      <xdr:nvSpPr>
        <xdr:cNvPr id="8428" name="Text Box 1"/>
        <xdr:cNvSpPr txBox="1">
          <a:spLocks noChangeArrowheads="1"/>
        </xdr:cNvSpPr>
      </xdr:nvSpPr>
      <xdr:spPr bwMode="auto">
        <a:xfrm>
          <a:off x="5324475" y="2419350"/>
          <a:ext cx="76200" cy="2476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2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3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3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335280</xdr:rowOff>
    </xdr:to>
    <xdr:sp macro="" textlink="">
      <xdr:nvSpPr>
        <xdr:cNvPr id="8432" name="Text Box 1"/>
        <xdr:cNvSpPr txBox="1">
          <a:spLocks noChangeArrowheads="1"/>
        </xdr:cNvSpPr>
      </xdr:nvSpPr>
      <xdr:spPr bwMode="auto">
        <a:xfrm>
          <a:off x="5324475" y="2419350"/>
          <a:ext cx="76200" cy="3238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3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3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3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3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9525</xdr:rowOff>
    </xdr:to>
    <xdr:sp macro="" textlink="">
      <xdr:nvSpPr>
        <xdr:cNvPr id="8437"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9525</xdr:rowOff>
    </xdr:to>
    <xdr:sp macro="" textlink="">
      <xdr:nvSpPr>
        <xdr:cNvPr id="8438"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9525</xdr:rowOff>
    </xdr:to>
    <xdr:sp macro="" textlink="">
      <xdr:nvSpPr>
        <xdr:cNvPr id="8439"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9525</xdr:rowOff>
    </xdr:to>
    <xdr:sp macro="" textlink="">
      <xdr:nvSpPr>
        <xdr:cNvPr id="8440"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9525</xdr:rowOff>
    </xdr:to>
    <xdr:sp macro="" textlink="">
      <xdr:nvSpPr>
        <xdr:cNvPr id="8441"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9525</xdr:rowOff>
    </xdr:to>
    <xdr:sp macro="" textlink="">
      <xdr:nvSpPr>
        <xdr:cNvPr id="8442"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9525</xdr:rowOff>
    </xdr:to>
    <xdr:sp macro="" textlink="">
      <xdr:nvSpPr>
        <xdr:cNvPr id="8443"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444"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445"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446"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447"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4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4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5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5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5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5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5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455"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456"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457"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458"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5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6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7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7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7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473"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474"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475"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476"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7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7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7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8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9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491"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492"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493"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494"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9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9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9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9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49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0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509"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421005</xdr:rowOff>
    </xdr:to>
    <xdr:sp macro="" textlink="">
      <xdr:nvSpPr>
        <xdr:cNvPr id="8510" name="Text Box 1"/>
        <xdr:cNvSpPr txBox="1">
          <a:spLocks noChangeArrowheads="1"/>
        </xdr:cNvSpPr>
      </xdr:nvSpPr>
      <xdr:spPr bwMode="auto">
        <a:xfrm>
          <a:off x="2752725" y="2419350"/>
          <a:ext cx="76200" cy="409575"/>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373380</xdr:rowOff>
    </xdr:to>
    <xdr:sp macro="" textlink="">
      <xdr:nvSpPr>
        <xdr:cNvPr id="8511" name="Text Box 1"/>
        <xdr:cNvSpPr txBox="1">
          <a:spLocks noChangeArrowheads="1"/>
        </xdr:cNvSpPr>
      </xdr:nvSpPr>
      <xdr:spPr bwMode="auto">
        <a:xfrm>
          <a:off x="2752725" y="2419350"/>
          <a:ext cx="76200" cy="361950"/>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373380</xdr:rowOff>
    </xdr:to>
    <xdr:sp macro="" textlink="">
      <xdr:nvSpPr>
        <xdr:cNvPr id="8512" name="Text Box 1"/>
        <xdr:cNvSpPr txBox="1">
          <a:spLocks noChangeArrowheads="1"/>
        </xdr:cNvSpPr>
      </xdr:nvSpPr>
      <xdr:spPr bwMode="auto">
        <a:xfrm>
          <a:off x="2752725" y="2495550"/>
          <a:ext cx="76200" cy="361950"/>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205740</xdr:rowOff>
    </xdr:to>
    <xdr:sp macro="" textlink="">
      <xdr:nvSpPr>
        <xdr:cNvPr id="8513"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205740</xdr:rowOff>
    </xdr:to>
    <xdr:sp macro="" textlink="">
      <xdr:nvSpPr>
        <xdr:cNvPr id="8514"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205740</xdr:rowOff>
    </xdr:to>
    <xdr:sp macro="" textlink="">
      <xdr:nvSpPr>
        <xdr:cNvPr id="8515"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205740</xdr:rowOff>
    </xdr:to>
    <xdr:sp macro="" textlink="">
      <xdr:nvSpPr>
        <xdr:cNvPr id="8516"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205740</xdr:rowOff>
    </xdr:to>
    <xdr:sp macro="" textlink="">
      <xdr:nvSpPr>
        <xdr:cNvPr id="8517"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205740</xdr:rowOff>
    </xdr:to>
    <xdr:sp macro="" textlink="">
      <xdr:nvSpPr>
        <xdr:cNvPr id="8518"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20</xdr:row>
      <xdr:rowOff>0</xdr:rowOff>
    </xdr:from>
    <xdr:to>
      <xdr:col>2</xdr:col>
      <xdr:colOff>76200</xdr:colOff>
      <xdr:row>20</xdr:row>
      <xdr:rowOff>205740</xdr:rowOff>
    </xdr:to>
    <xdr:sp macro="" textlink="">
      <xdr:nvSpPr>
        <xdr:cNvPr id="8519"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2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2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2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2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2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2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2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527" name="Text Box 1"/>
        <xdr:cNvSpPr txBox="1">
          <a:spLocks noChangeArrowheads="1"/>
        </xdr:cNvSpPr>
      </xdr:nvSpPr>
      <xdr:spPr bwMode="auto">
        <a:xfrm>
          <a:off x="5324475" y="35528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528" name="Text Box 1"/>
        <xdr:cNvSpPr txBox="1">
          <a:spLocks noChangeArrowheads="1"/>
        </xdr:cNvSpPr>
      </xdr:nvSpPr>
      <xdr:spPr bwMode="auto">
        <a:xfrm>
          <a:off x="5324475" y="40386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529" name="Text Box 1"/>
        <xdr:cNvSpPr txBox="1">
          <a:spLocks noChangeArrowheads="1"/>
        </xdr:cNvSpPr>
      </xdr:nvSpPr>
      <xdr:spPr bwMode="auto">
        <a:xfrm>
          <a:off x="5324475" y="40386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530" name="Text Box 1"/>
        <xdr:cNvSpPr txBox="1">
          <a:spLocks noChangeArrowheads="1"/>
        </xdr:cNvSpPr>
      </xdr:nvSpPr>
      <xdr:spPr bwMode="auto">
        <a:xfrm>
          <a:off x="5324475" y="41148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1"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2"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3"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4"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5"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6"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7"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8"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39"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40"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41"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42"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43"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44"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545" name="Text Box 1"/>
        <xdr:cNvSpPr txBox="1">
          <a:spLocks noChangeArrowheads="1"/>
        </xdr:cNvSpPr>
      </xdr:nvSpPr>
      <xdr:spPr bwMode="auto">
        <a:xfrm>
          <a:off x="5324475" y="54959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546" name="Text Box 1"/>
        <xdr:cNvSpPr txBox="1">
          <a:spLocks noChangeArrowheads="1"/>
        </xdr:cNvSpPr>
      </xdr:nvSpPr>
      <xdr:spPr bwMode="auto">
        <a:xfrm>
          <a:off x="5324475" y="59817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547" name="Text Box 1"/>
        <xdr:cNvSpPr txBox="1">
          <a:spLocks noChangeArrowheads="1"/>
        </xdr:cNvSpPr>
      </xdr:nvSpPr>
      <xdr:spPr bwMode="auto">
        <a:xfrm>
          <a:off x="5324475" y="59817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548" name="Text Box 1"/>
        <xdr:cNvSpPr txBox="1">
          <a:spLocks noChangeArrowheads="1"/>
        </xdr:cNvSpPr>
      </xdr:nvSpPr>
      <xdr:spPr bwMode="auto">
        <a:xfrm>
          <a:off x="5324475" y="60579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49"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0"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1"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2"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3"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4"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5"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6"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7"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8"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59"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60"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61"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62"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563" name="Text Box 1"/>
        <xdr:cNvSpPr txBox="1">
          <a:spLocks noChangeArrowheads="1"/>
        </xdr:cNvSpPr>
      </xdr:nvSpPr>
      <xdr:spPr bwMode="auto">
        <a:xfrm>
          <a:off x="5324475" y="74390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564" name="Text Box 1"/>
        <xdr:cNvSpPr txBox="1">
          <a:spLocks noChangeArrowheads="1"/>
        </xdr:cNvSpPr>
      </xdr:nvSpPr>
      <xdr:spPr bwMode="auto">
        <a:xfrm>
          <a:off x="5324475" y="79248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565" name="Text Box 1"/>
        <xdr:cNvSpPr txBox="1">
          <a:spLocks noChangeArrowheads="1"/>
        </xdr:cNvSpPr>
      </xdr:nvSpPr>
      <xdr:spPr bwMode="auto">
        <a:xfrm>
          <a:off x="5324475" y="79248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566" name="Text Box 1"/>
        <xdr:cNvSpPr txBox="1">
          <a:spLocks noChangeArrowheads="1"/>
        </xdr:cNvSpPr>
      </xdr:nvSpPr>
      <xdr:spPr bwMode="auto">
        <a:xfrm>
          <a:off x="5324475" y="80010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67"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68"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69"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0"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1"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2"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3"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4"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5"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6"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7"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8"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79"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80"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581" name="Text Box 1"/>
        <xdr:cNvSpPr txBox="1">
          <a:spLocks noChangeArrowheads="1"/>
        </xdr:cNvSpPr>
      </xdr:nvSpPr>
      <xdr:spPr bwMode="auto">
        <a:xfrm>
          <a:off x="5324475" y="93821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582" name="Text Box 1"/>
        <xdr:cNvSpPr txBox="1">
          <a:spLocks noChangeArrowheads="1"/>
        </xdr:cNvSpPr>
      </xdr:nvSpPr>
      <xdr:spPr bwMode="auto">
        <a:xfrm>
          <a:off x="5324475" y="98679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583" name="Text Box 1"/>
        <xdr:cNvSpPr txBox="1">
          <a:spLocks noChangeArrowheads="1"/>
        </xdr:cNvSpPr>
      </xdr:nvSpPr>
      <xdr:spPr bwMode="auto">
        <a:xfrm>
          <a:off x="5324475" y="98679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584" name="Text Box 1"/>
        <xdr:cNvSpPr txBox="1">
          <a:spLocks noChangeArrowheads="1"/>
        </xdr:cNvSpPr>
      </xdr:nvSpPr>
      <xdr:spPr bwMode="auto">
        <a:xfrm>
          <a:off x="5324475" y="99441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85"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86"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87"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88"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89"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0"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1"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2"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3"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4"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5"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6"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7"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598"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599" name="Text Box 1"/>
        <xdr:cNvSpPr txBox="1">
          <a:spLocks noChangeArrowheads="1"/>
        </xdr:cNvSpPr>
      </xdr:nvSpPr>
      <xdr:spPr bwMode="auto">
        <a:xfrm>
          <a:off x="5324475" y="113252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600" name="Text Box 1"/>
        <xdr:cNvSpPr txBox="1">
          <a:spLocks noChangeArrowheads="1"/>
        </xdr:cNvSpPr>
      </xdr:nvSpPr>
      <xdr:spPr bwMode="auto">
        <a:xfrm>
          <a:off x="5324475" y="118110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01" name="Text Box 1"/>
        <xdr:cNvSpPr txBox="1">
          <a:spLocks noChangeArrowheads="1"/>
        </xdr:cNvSpPr>
      </xdr:nvSpPr>
      <xdr:spPr bwMode="auto">
        <a:xfrm>
          <a:off x="5324475" y="118110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02" name="Text Box 1"/>
        <xdr:cNvSpPr txBox="1">
          <a:spLocks noChangeArrowheads="1"/>
        </xdr:cNvSpPr>
      </xdr:nvSpPr>
      <xdr:spPr bwMode="auto">
        <a:xfrm>
          <a:off x="5324475" y="118872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03"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04"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05"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06"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07"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08"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09"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10"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11"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12"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13"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14"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15"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16"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617" name="Text Box 1"/>
        <xdr:cNvSpPr txBox="1">
          <a:spLocks noChangeArrowheads="1"/>
        </xdr:cNvSpPr>
      </xdr:nvSpPr>
      <xdr:spPr bwMode="auto">
        <a:xfrm>
          <a:off x="5324475" y="132683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618" name="Text Box 1"/>
        <xdr:cNvSpPr txBox="1">
          <a:spLocks noChangeArrowheads="1"/>
        </xdr:cNvSpPr>
      </xdr:nvSpPr>
      <xdr:spPr bwMode="auto">
        <a:xfrm>
          <a:off x="5324475" y="137541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19" name="Text Box 1"/>
        <xdr:cNvSpPr txBox="1">
          <a:spLocks noChangeArrowheads="1"/>
        </xdr:cNvSpPr>
      </xdr:nvSpPr>
      <xdr:spPr bwMode="auto">
        <a:xfrm>
          <a:off x="5324475" y="137541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20" name="Text Box 1"/>
        <xdr:cNvSpPr txBox="1">
          <a:spLocks noChangeArrowheads="1"/>
        </xdr:cNvSpPr>
      </xdr:nvSpPr>
      <xdr:spPr bwMode="auto">
        <a:xfrm>
          <a:off x="5324475" y="138303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1"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2"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3"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4"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5"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6"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7"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8"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29"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30"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31"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32"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33"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34"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635" name="Text Box 1"/>
        <xdr:cNvSpPr txBox="1">
          <a:spLocks noChangeArrowheads="1"/>
        </xdr:cNvSpPr>
      </xdr:nvSpPr>
      <xdr:spPr bwMode="auto">
        <a:xfrm>
          <a:off x="5324475" y="152114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636" name="Text Box 1"/>
        <xdr:cNvSpPr txBox="1">
          <a:spLocks noChangeArrowheads="1"/>
        </xdr:cNvSpPr>
      </xdr:nvSpPr>
      <xdr:spPr bwMode="auto">
        <a:xfrm>
          <a:off x="5324475" y="156972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37" name="Text Box 1"/>
        <xdr:cNvSpPr txBox="1">
          <a:spLocks noChangeArrowheads="1"/>
        </xdr:cNvSpPr>
      </xdr:nvSpPr>
      <xdr:spPr bwMode="auto">
        <a:xfrm>
          <a:off x="5324475" y="156972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38" name="Text Box 1"/>
        <xdr:cNvSpPr txBox="1">
          <a:spLocks noChangeArrowheads="1"/>
        </xdr:cNvSpPr>
      </xdr:nvSpPr>
      <xdr:spPr bwMode="auto">
        <a:xfrm>
          <a:off x="5324475" y="157734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39"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0"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1"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2"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3"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4"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5"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6"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7"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8"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49"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50"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51"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52"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653" name="Text Box 1"/>
        <xdr:cNvSpPr txBox="1">
          <a:spLocks noChangeArrowheads="1"/>
        </xdr:cNvSpPr>
      </xdr:nvSpPr>
      <xdr:spPr bwMode="auto">
        <a:xfrm>
          <a:off x="5324475" y="171545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654" name="Text Box 1"/>
        <xdr:cNvSpPr txBox="1">
          <a:spLocks noChangeArrowheads="1"/>
        </xdr:cNvSpPr>
      </xdr:nvSpPr>
      <xdr:spPr bwMode="auto">
        <a:xfrm>
          <a:off x="5324475" y="176403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55" name="Text Box 1"/>
        <xdr:cNvSpPr txBox="1">
          <a:spLocks noChangeArrowheads="1"/>
        </xdr:cNvSpPr>
      </xdr:nvSpPr>
      <xdr:spPr bwMode="auto">
        <a:xfrm>
          <a:off x="5324475" y="176403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56" name="Text Box 1"/>
        <xdr:cNvSpPr txBox="1">
          <a:spLocks noChangeArrowheads="1"/>
        </xdr:cNvSpPr>
      </xdr:nvSpPr>
      <xdr:spPr bwMode="auto">
        <a:xfrm>
          <a:off x="5324475" y="177165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57"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58"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59"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0"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1"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2"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3"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4"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5"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6"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7"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8"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69"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70"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671" name="Text Box 1"/>
        <xdr:cNvSpPr txBox="1">
          <a:spLocks noChangeArrowheads="1"/>
        </xdr:cNvSpPr>
      </xdr:nvSpPr>
      <xdr:spPr bwMode="auto">
        <a:xfrm>
          <a:off x="5324475" y="190976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672" name="Text Box 1"/>
        <xdr:cNvSpPr txBox="1">
          <a:spLocks noChangeArrowheads="1"/>
        </xdr:cNvSpPr>
      </xdr:nvSpPr>
      <xdr:spPr bwMode="auto">
        <a:xfrm>
          <a:off x="5324475" y="195834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73" name="Text Box 1"/>
        <xdr:cNvSpPr txBox="1">
          <a:spLocks noChangeArrowheads="1"/>
        </xdr:cNvSpPr>
      </xdr:nvSpPr>
      <xdr:spPr bwMode="auto">
        <a:xfrm>
          <a:off x="5324475" y="195834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74" name="Text Box 1"/>
        <xdr:cNvSpPr txBox="1">
          <a:spLocks noChangeArrowheads="1"/>
        </xdr:cNvSpPr>
      </xdr:nvSpPr>
      <xdr:spPr bwMode="auto">
        <a:xfrm>
          <a:off x="5324475" y="196596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75"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76"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77"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78"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79"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0"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1"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2"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3"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4"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5"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6"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7"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88"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689" name="Text Box 1"/>
        <xdr:cNvSpPr txBox="1">
          <a:spLocks noChangeArrowheads="1"/>
        </xdr:cNvSpPr>
      </xdr:nvSpPr>
      <xdr:spPr bwMode="auto">
        <a:xfrm>
          <a:off x="5324475" y="210407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690" name="Text Box 1"/>
        <xdr:cNvSpPr txBox="1">
          <a:spLocks noChangeArrowheads="1"/>
        </xdr:cNvSpPr>
      </xdr:nvSpPr>
      <xdr:spPr bwMode="auto">
        <a:xfrm>
          <a:off x="5324475" y="215265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91" name="Text Box 1"/>
        <xdr:cNvSpPr txBox="1">
          <a:spLocks noChangeArrowheads="1"/>
        </xdr:cNvSpPr>
      </xdr:nvSpPr>
      <xdr:spPr bwMode="auto">
        <a:xfrm>
          <a:off x="5324475" y="215265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692" name="Text Box 1"/>
        <xdr:cNvSpPr txBox="1">
          <a:spLocks noChangeArrowheads="1"/>
        </xdr:cNvSpPr>
      </xdr:nvSpPr>
      <xdr:spPr bwMode="auto">
        <a:xfrm>
          <a:off x="5324475" y="216027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93"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94"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95"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96"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97"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98"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699"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00"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01"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02"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03"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04"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05"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06"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707" name="Text Box 1"/>
        <xdr:cNvSpPr txBox="1">
          <a:spLocks noChangeArrowheads="1"/>
        </xdr:cNvSpPr>
      </xdr:nvSpPr>
      <xdr:spPr bwMode="auto">
        <a:xfrm>
          <a:off x="5324475" y="229838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708" name="Text Box 1"/>
        <xdr:cNvSpPr txBox="1">
          <a:spLocks noChangeArrowheads="1"/>
        </xdr:cNvSpPr>
      </xdr:nvSpPr>
      <xdr:spPr bwMode="auto">
        <a:xfrm>
          <a:off x="5324475" y="234696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09" name="Text Box 1"/>
        <xdr:cNvSpPr txBox="1">
          <a:spLocks noChangeArrowheads="1"/>
        </xdr:cNvSpPr>
      </xdr:nvSpPr>
      <xdr:spPr bwMode="auto">
        <a:xfrm>
          <a:off x="5324475" y="234696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10" name="Text Box 1"/>
        <xdr:cNvSpPr txBox="1">
          <a:spLocks noChangeArrowheads="1"/>
        </xdr:cNvSpPr>
      </xdr:nvSpPr>
      <xdr:spPr bwMode="auto">
        <a:xfrm>
          <a:off x="5324475" y="235458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1"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2"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3"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4"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5"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6"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7"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8"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19"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20"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21"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22"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23"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24"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725" name="Text Box 1"/>
        <xdr:cNvSpPr txBox="1">
          <a:spLocks noChangeArrowheads="1"/>
        </xdr:cNvSpPr>
      </xdr:nvSpPr>
      <xdr:spPr bwMode="auto">
        <a:xfrm>
          <a:off x="5324475" y="249269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726" name="Text Box 1"/>
        <xdr:cNvSpPr txBox="1">
          <a:spLocks noChangeArrowheads="1"/>
        </xdr:cNvSpPr>
      </xdr:nvSpPr>
      <xdr:spPr bwMode="auto">
        <a:xfrm>
          <a:off x="5324475" y="254127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27" name="Text Box 1"/>
        <xdr:cNvSpPr txBox="1">
          <a:spLocks noChangeArrowheads="1"/>
        </xdr:cNvSpPr>
      </xdr:nvSpPr>
      <xdr:spPr bwMode="auto">
        <a:xfrm>
          <a:off x="5324475" y="254127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28" name="Text Box 1"/>
        <xdr:cNvSpPr txBox="1">
          <a:spLocks noChangeArrowheads="1"/>
        </xdr:cNvSpPr>
      </xdr:nvSpPr>
      <xdr:spPr bwMode="auto">
        <a:xfrm>
          <a:off x="5324475" y="254889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29"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0"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1"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2"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3"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4"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5"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6"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7"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8"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39"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40"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41"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42"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743" name="Text Box 1"/>
        <xdr:cNvSpPr txBox="1">
          <a:spLocks noChangeArrowheads="1"/>
        </xdr:cNvSpPr>
      </xdr:nvSpPr>
      <xdr:spPr bwMode="auto">
        <a:xfrm>
          <a:off x="5324475" y="268700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744" name="Text Box 1"/>
        <xdr:cNvSpPr txBox="1">
          <a:spLocks noChangeArrowheads="1"/>
        </xdr:cNvSpPr>
      </xdr:nvSpPr>
      <xdr:spPr bwMode="auto">
        <a:xfrm>
          <a:off x="5324475" y="273558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45" name="Text Box 1"/>
        <xdr:cNvSpPr txBox="1">
          <a:spLocks noChangeArrowheads="1"/>
        </xdr:cNvSpPr>
      </xdr:nvSpPr>
      <xdr:spPr bwMode="auto">
        <a:xfrm>
          <a:off x="5324475" y="273558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46" name="Text Box 1"/>
        <xdr:cNvSpPr txBox="1">
          <a:spLocks noChangeArrowheads="1"/>
        </xdr:cNvSpPr>
      </xdr:nvSpPr>
      <xdr:spPr bwMode="auto">
        <a:xfrm>
          <a:off x="5324475" y="274320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47"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48"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49"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0"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1"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2"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3"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4"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5"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6"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7"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8"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59"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60"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761" name="Text Box 1"/>
        <xdr:cNvSpPr txBox="1">
          <a:spLocks noChangeArrowheads="1"/>
        </xdr:cNvSpPr>
      </xdr:nvSpPr>
      <xdr:spPr bwMode="auto">
        <a:xfrm>
          <a:off x="5324475" y="288131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762" name="Text Box 1"/>
        <xdr:cNvSpPr txBox="1">
          <a:spLocks noChangeArrowheads="1"/>
        </xdr:cNvSpPr>
      </xdr:nvSpPr>
      <xdr:spPr bwMode="auto">
        <a:xfrm>
          <a:off x="5324475" y="292989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63" name="Text Box 1"/>
        <xdr:cNvSpPr txBox="1">
          <a:spLocks noChangeArrowheads="1"/>
        </xdr:cNvSpPr>
      </xdr:nvSpPr>
      <xdr:spPr bwMode="auto">
        <a:xfrm>
          <a:off x="5324475" y="292989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64" name="Text Box 1"/>
        <xdr:cNvSpPr txBox="1">
          <a:spLocks noChangeArrowheads="1"/>
        </xdr:cNvSpPr>
      </xdr:nvSpPr>
      <xdr:spPr bwMode="auto">
        <a:xfrm>
          <a:off x="5324475" y="293751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65"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66"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67"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68"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69"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0"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1"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2"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3"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4"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5"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6"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7"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78"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779" name="Text Box 1"/>
        <xdr:cNvSpPr txBox="1">
          <a:spLocks noChangeArrowheads="1"/>
        </xdr:cNvSpPr>
      </xdr:nvSpPr>
      <xdr:spPr bwMode="auto">
        <a:xfrm>
          <a:off x="5324475" y="307562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780" name="Text Box 1"/>
        <xdr:cNvSpPr txBox="1">
          <a:spLocks noChangeArrowheads="1"/>
        </xdr:cNvSpPr>
      </xdr:nvSpPr>
      <xdr:spPr bwMode="auto">
        <a:xfrm>
          <a:off x="5324475" y="312420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81" name="Text Box 1"/>
        <xdr:cNvSpPr txBox="1">
          <a:spLocks noChangeArrowheads="1"/>
        </xdr:cNvSpPr>
      </xdr:nvSpPr>
      <xdr:spPr bwMode="auto">
        <a:xfrm>
          <a:off x="5324475" y="312420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82" name="Text Box 1"/>
        <xdr:cNvSpPr txBox="1">
          <a:spLocks noChangeArrowheads="1"/>
        </xdr:cNvSpPr>
      </xdr:nvSpPr>
      <xdr:spPr bwMode="auto">
        <a:xfrm>
          <a:off x="5324475" y="313182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83"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84"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85"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86"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87"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88"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89"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90"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91"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92"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93"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94"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95"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796"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797" name="Text Box 1"/>
        <xdr:cNvSpPr txBox="1">
          <a:spLocks noChangeArrowheads="1"/>
        </xdr:cNvSpPr>
      </xdr:nvSpPr>
      <xdr:spPr bwMode="auto">
        <a:xfrm>
          <a:off x="5324475" y="326993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798" name="Text Box 1"/>
        <xdr:cNvSpPr txBox="1">
          <a:spLocks noChangeArrowheads="1"/>
        </xdr:cNvSpPr>
      </xdr:nvSpPr>
      <xdr:spPr bwMode="auto">
        <a:xfrm>
          <a:off x="5324475" y="331851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799" name="Text Box 1"/>
        <xdr:cNvSpPr txBox="1">
          <a:spLocks noChangeArrowheads="1"/>
        </xdr:cNvSpPr>
      </xdr:nvSpPr>
      <xdr:spPr bwMode="auto">
        <a:xfrm>
          <a:off x="5324475" y="331851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00" name="Text Box 1"/>
        <xdr:cNvSpPr txBox="1">
          <a:spLocks noChangeArrowheads="1"/>
        </xdr:cNvSpPr>
      </xdr:nvSpPr>
      <xdr:spPr bwMode="auto">
        <a:xfrm>
          <a:off x="5324475" y="332613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1"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2"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3"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4"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5"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6"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7"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8"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09"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10"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11"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12"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13"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14"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815" name="Text Box 1"/>
        <xdr:cNvSpPr txBox="1">
          <a:spLocks noChangeArrowheads="1"/>
        </xdr:cNvSpPr>
      </xdr:nvSpPr>
      <xdr:spPr bwMode="auto">
        <a:xfrm>
          <a:off x="5324475" y="346424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816" name="Text Box 1"/>
        <xdr:cNvSpPr txBox="1">
          <a:spLocks noChangeArrowheads="1"/>
        </xdr:cNvSpPr>
      </xdr:nvSpPr>
      <xdr:spPr bwMode="auto">
        <a:xfrm>
          <a:off x="5324475" y="351282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17" name="Text Box 1"/>
        <xdr:cNvSpPr txBox="1">
          <a:spLocks noChangeArrowheads="1"/>
        </xdr:cNvSpPr>
      </xdr:nvSpPr>
      <xdr:spPr bwMode="auto">
        <a:xfrm>
          <a:off x="5324475" y="351282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18" name="Text Box 1"/>
        <xdr:cNvSpPr txBox="1">
          <a:spLocks noChangeArrowheads="1"/>
        </xdr:cNvSpPr>
      </xdr:nvSpPr>
      <xdr:spPr bwMode="auto">
        <a:xfrm>
          <a:off x="5324475" y="352044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19"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0"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1"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2"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3"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4"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5"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6"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7"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8"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29"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30"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31"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32"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833" name="Text Box 1"/>
        <xdr:cNvSpPr txBox="1">
          <a:spLocks noChangeArrowheads="1"/>
        </xdr:cNvSpPr>
      </xdr:nvSpPr>
      <xdr:spPr bwMode="auto">
        <a:xfrm>
          <a:off x="5324475" y="365855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834" name="Text Box 1"/>
        <xdr:cNvSpPr txBox="1">
          <a:spLocks noChangeArrowheads="1"/>
        </xdr:cNvSpPr>
      </xdr:nvSpPr>
      <xdr:spPr bwMode="auto">
        <a:xfrm>
          <a:off x="5324475" y="370713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35" name="Text Box 1"/>
        <xdr:cNvSpPr txBox="1">
          <a:spLocks noChangeArrowheads="1"/>
        </xdr:cNvSpPr>
      </xdr:nvSpPr>
      <xdr:spPr bwMode="auto">
        <a:xfrm>
          <a:off x="5324475" y="370713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36" name="Text Box 1"/>
        <xdr:cNvSpPr txBox="1">
          <a:spLocks noChangeArrowheads="1"/>
        </xdr:cNvSpPr>
      </xdr:nvSpPr>
      <xdr:spPr bwMode="auto">
        <a:xfrm>
          <a:off x="5324475" y="371475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37"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38"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39"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0"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1"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2"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3"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4"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5"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6"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7"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8"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49"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50"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851" name="Text Box 1"/>
        <xdr:cNvSpPr txBox="1">
          <a:spLocks noChangeArrowheads="1"/>
        </xdr:cNvSpPr>
      </xdr:nvSpPr>
      <xdr:spPr bwMode="auto">
        <a:xfrm>
          <a:off x="5324475" y="385286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852" name="Text Box 1"/>
        <xdr:cNvSpPr txBox="1">
          <a:spLocks noChangeArrowheads="1"/>
        </xdr:cNvSpPr>
      </xdr:nvSpPr>
      <xdr:spPr bwMode="auto">
        <a:xfrm>
          <a:off x="5324475" y="390144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53" name="Text Box 1"/>
        <xdr:cNvSpPr txBox="1">
          <a:spLocks noChangeArrowheads="1"/>
        </xdr:cNvSpPr>
      </xdr:nvSpPr>
      <xdr:spPr bwMode="auto">
        <a:xfrm>
          <a:off x="5324475" y="390144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54" name="Text Box 1"/>
        <xdr:cNvSpPr txBox="1">
          <a:spLocks noChangeArrowheads="1"/>
        </xdr:cNvSpPr>
      </xdr:nvSpPr>
      <xdr:spPr bwMode="auto">
        <a:xfrm>
          <a:off x="5324475" y="390906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55"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56"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57"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58"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59"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0"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1"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2"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3"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4"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5"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6"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7"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68"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869" name="Text Box 1"/>
        <xdr:cNvSpPr txBox="1">
          <a:spLocks noChangeArrowheads="1"/>
        </xdr:cNvSpPr>
      </xdr:nvSpPr>
      <xdr:spPr bwMode="auto">
        <a:xfrm>
          <a:off x="5324475" y="404717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870" name="Text Box 1"/>
        <xdr:cNvSpPr txBox="1">
          <a:spLocks noChangeArrowheads="1"/>
        </xdr:cNvSpPr>
      </xdr:nvSpPr>
      <xdr:spPr bwMode="auto">
        <a:xfrm>
          <a:off x="5324475" y="409575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71" name="Text Box 1"/>
        <xdr:cNvSpPr txBox="1">
          <a:spLocks noChangeArrowheads="1"/>
        </xdr:cNvSpPr>
      </xdr:nvSpPr>
      <xdr:spPr bwMode="auto">
        <a:xfrm>
          <a:off x="5324475" y="409575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72" name="Text Box 1"/>
        <xdr:cNvSpPr txBox="1">
          <a:spLocks noChangeArrowheads="1"/>
        </xdr:cNvSpPr>
      </xdr:nvSpPr>
      <xdr:spPr bwMode="auto">
        <a:xfrm>
          <a:off x="5324475" y="410337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73"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74"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75"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76"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77"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78"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79"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80"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81"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82"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83"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84"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85"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86"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887" name="Text Box 1"/>
        <xdr:cNvSpPr txBox="1">
          <a:spLocks noChangeArrowheads="1"/>
        </xdr:cNvSpPr>
      </xdr:nvSpPr>
      <xdr:spPr bwMode="auto">
        <a:xfrm>
          <a:off x="5324475" y="424148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888" name="Text Box 1"/>
        <xdr:cNvSpPr txBox="1">
          <a:spLocks noChangeArrowheads="1"/>
        </xdr:cNvSpPr>
      </xdr:nvSpPr>
      <xdr:spPr bwMode="auto">
        <a:xfrm>
          <a:off x="5324475" y="429006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89" name="Text Box 1"/>
        <xdr:cNvSpPr txBox="1">
          <a:spLocks noChangeArrowheads="1"/>
        </xdr:cNvSpPr>
      </xdr:nvSpPr>
      <xdr:spPr bwMode="auto">
        <a:xfrm>
          <a:off x="5324475" y="429006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890" name="Text Box 1"/>
        <xdr:cNvSpPr txBox="1">
          <a:spLocks noChangeArrowheads="1"/>
        </xdr:cNvSpPr>
      </xdr:nvSpPr>
      <xdr:spPr bwMode="auto">
        <a:xfrm>
          <a:off x="5324475" y="429768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1"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2"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3"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4"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5"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6"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7"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8"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899"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00"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01"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02"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03"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04"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541020</xdr:rowOff>
    </xdr:to>
    <xdr:sp macro="" textlink="">
      <xdr:nvSpPr>
        <xdr:cNvPr id="8905" name="Text Box 1"/>
        <xdr:cNvSpPr txBox="1">
          <a:spLocks noChangeArrowheads="1"/>
        </xdr:cNvSpPr>
      </xdr:nvSpPr>
      <xdr:spPr bwMode="auto">
        <a:xfrm>
          <a:off x="5324475" y="443579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421005</xdr:rowOff>
    </xdr:to>
    <xdr:sp macro="" textlink="">
      <xdr:nvSpPr>
        <xdr:cNvPr id="8906" name="Text Box 1"/>
        <xdr:cNvSpPr txBox="1">
          <a:spLocks noChangeArrowheads="1"/>
        </xdr:cNvSpPr>
      </xdr:nvSpPr>
      <xdr:spPr bwMode="auto">
        <a:xfrm>
          <a:off x="5324475" y="448437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907" name="Text Box 1"/>
        <xdr:cNvSpPr txBox="1">
          <a:spLocks noChangeArrowheads="1"/>
        </xdr:cNvSpPr>
      </xdr:nvSpPr>
      <xdr:spPr bwMode="auto">
        <a:xfrm>
          <a:off x="5324475" y="448437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373380</xdr:rowOff>
    </xdr:to>
    <xdr:sp macro="" textlink="">
      <xdr:nvSpPr>
        <xdr:cNvPr id="8908" name="Text Box 1"/>
        <xdr:cNvSpPr txBox="1">
          <a:spLocks noChangeArrowheads="1"/>
        </xdr:cNvSpPr>
      </xdr:nvSpPr>
      <xdr:spPr bwMode="auto">
        <a:xfrm>
          <a:off x="5324475" y="44919900"/>
          <a:ext cx="76200" cy="361950"/>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09"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10"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11"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12"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13"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14"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8915"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5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5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5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50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5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50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205740</xdr:rowOff>
    </xdr:to>
    <xdr:sp macro="" textlink="">
      <xdr:nvSpPr>
        <xdr:cNvPr id="5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21</xdr:row>
      <xdr:rowOff>373380</xdr:rowOff>
    </xdr:to>
    <xdr:sp macro="" textlink="">
      <xdr:nvSpPr>
        <xdr:cNvPr id="51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51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1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1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1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1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2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2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52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52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3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3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3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3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4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4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54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54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4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4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5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5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6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6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56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56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6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6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7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7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7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7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8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8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58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58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8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8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8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9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9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59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9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9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9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59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60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60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0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0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0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0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0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1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1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1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1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1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61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61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2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2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2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2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2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2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3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3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3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3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63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63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3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3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4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4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4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4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5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5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5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5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65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65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5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5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6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6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6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6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6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6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7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7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67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67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7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7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7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8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8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8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8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8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8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8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8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8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8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69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69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9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69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9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9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9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9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9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69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0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0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0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0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70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70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1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1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1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1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1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1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2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2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72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72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2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2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3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3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3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3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3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4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74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74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4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4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4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4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5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5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5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6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76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76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6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6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6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6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7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7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7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7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7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78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78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8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8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8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8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8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79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9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9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9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79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79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79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0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0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0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0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0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0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1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1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1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81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81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1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1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2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2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2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2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3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3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83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83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3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3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3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4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4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4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5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5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85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85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5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5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5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6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6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6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6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6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87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87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7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7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7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7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8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8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8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8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8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8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8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8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88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88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9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9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9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9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9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9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9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9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89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89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0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0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0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90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90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0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0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1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1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1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1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1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1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1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2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92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92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2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2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2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2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3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3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3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3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3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3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94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94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4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4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4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4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4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4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5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5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5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5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96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96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6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6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6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6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6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6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7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7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7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7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97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97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8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8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8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8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8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8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9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8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9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9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9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99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99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9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99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0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0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0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0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0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1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101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101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1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1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1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2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2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2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103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103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3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3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3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3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4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4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105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105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5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5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5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5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6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6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28</xdr:row>
      <xdr:rowOff>40005</xdr:rowOff>
    </xdr:to>
    <xdr:sp macro="" textlink="">
      <xdr:nvSpPr>
        <xdr:cNvPr id="106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85725</xdr:rowOff>
    </xdr:to>
    <xdr:sp macro="" textlink="">
      <xdr:nvSpPr>
        <xdr:cNvPr id="106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7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38100</xdr:rowOff>
    </xdr:to>
    <xdr:sp macro="" textlink="">
      <xdr:nvSpPr>
        <xdr:cNvPr id="107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7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7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26</xdr:row>
      <xdr:rowOff>0</xdr:rowOff>
    </xdr:from>
    <xdr:to>
      <xdr:col>7</xdr:col>
      <xdr:colOff>76200</xdr:colOff>
      <xdr:row>27</xdr:row>
      <xdr:rowOff>0</xdr:rowOff>
    </xdr:to>
    <xdr:sp macro="" textlink="">
      <xdr:nvSpPr>
        <xdr:cNvPr id="10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oneCellAnchor>
    <xdr:from>
      <xdr:col>2</xdr:col>
      <xdr:colOff>0</xdr:colOff>
      <xdr:row>30</xdr:row>
      <xdr:rowOff>0</xdr:rowOff>
    </xdr:from>
    <xdr:ext cx="76200" cy="409575"/>
    <xdr:sp macro="" textlink="">
      <xdr:nvSpPr>
        <xdr:cNvPr id="1079" name="Text Box 1"/>
        <xdr:cNvSpPr txBox="1">
          <a:spLocks noChangeArrowheads="1"/>
        </xdr:cNvSpPr>
      </xdr:nvSpPr>
      <xdr:spPr bwMode="auto">
        <a:xfrm>
          <a:off x="2962275" y="3552825"/>
          <a:ext cx="76200" cy="409575"/>
        </a:xfrm>
        <a:prstGeom prst="rect">
          <a:avLst/>
        </a:prstGeom>
        <a:noFill/>
        <a:ln w="9525">
          <a:noFill/>
          <a:miter lim="800000"/>
          <a:headEnd/>
          <a:tailEnd/>
        </a:ln>
      </xdr:spPr>
    </xdr:sp>
    <xdr:clientData/>
  </xdr:oneCellAnchor>
  <xdr:oneCellAnchor>
    <xdr:from>
      <xdr:col>2</xdr:col>
      <xdr:colOff>0</xdr:colOff>
      <xdr:row>30</xdr:row>
      <xdr:rowOff>0</xdr:rowOff>
    </xdr:from>
    <xdr:ext cx="76200" cy="361950"/>
    <xdr:sp macro="" textlink="">
      <xdr:nvSpPr>
        <xdr:cNvPr id="1080" name="Text Box 1"/>
        <xdr:cNvSpPr txBox="1">
          <a:spLocks noChangeArrowheads="1"/>
        </xdr:cNvSpPr>
      </xdr:nvSpPr>
      <xdr:spPr bwMode="auto">
        <a:xfrm>
          <a:off x="2962275" y="3552825"/>
          <a:ext cx="76200" cy="361950"/>
        </a:xfrm>
        <a:prstGeom prst="rect">
          <a:avLst/>
        </a:prstGeom>
        <a:noFill/>
        <a:ln w="9525">
          <a:noFill/>
          <a:miter lim="800000"/>
          <a:headEnd/>
          <a:tailEnd/>
        </a:ln>
      </xdr:spPr>
    </xdr:sp>
    <xdr:clientData/>
  </xdr:oneCellAnchor>
  <xdr:oneCellAnchor>
    <xdr:from>
      <xdr:col>2</xdr:col>
      <xdr:colOff>0</xdr:colOff>
      <xdr:row>30</xdr:row>
      <xdr:rowOff>0</xdr:rowOff>
    </xdr:from>
    <xdr:ext cx="76200" cy="361950"/>
    <xdr:sp macro="" textlink="">
      <xdr:nvSpPr>
        <xdr:cNvPr id="1081" name="Text Box 1"/>
        <xdr:cNvSpPr txBox="1">
          <a:spLocks noChangeArrowheads="1"/>
        </xdr:cNvSpPr>
      </xdr:nvSpPr>
      <xdr:spPr bwMode="auto">
        <a:xfrm>
          <a:off x="2962275" y="3552825"/>
          <a:ext cx="76200" cy="361950"/>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82"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83"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84"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85"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86"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87"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88"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409575"/>
    <xdr:sp macro="" textlink="">
      <xdr:nvSpPr>
        <xdr:cNvPr id="1089" name="Text Box 1"/>
        <xdr:cNvSpPr txBox="1">
          <a:spLocks noChangeArrowheads="1"/>
        </xdr:cNvSpPr>
      </xdr:nvSpPr>
      <xdr:spPr bwMode="auto">
        <a:xfrm>
          <a:off x="2962275" y="3362325"/>
          <a:ext cx="76200" cy="409575"/>
        </a:xfrm>
        <a:prstGeom prst="rect">
          <a:avLst/>
        </a:prstGeom>
        <a:noFill/>
        <a:ln w="9525">
          <a:noFill/>
          <a:miter lim="800000"/>
          <a:headEnd/>
          <a:tailEnd/>
        </a:ln>
      </xdr:spPr>
    </xdr:sp>
    <xdr:clientData/>
  </xdr:oneCellAnchor>
  <xdr:oneCellAnchor>
    <xdr:from>
      <xdr:col>2</xdr:col>
      <xdr:colOff>0</xdr:colOff>
      <xdr:row>30</xdr:row>
      <xdr:rowOff>0</xdr:rowOff>
    </xdr:from>
    <xdr:ext cx="76200" cy="361950"/>
    <xdr:sp macro="" textlink="">
      <xdr:nvSpPr>
        <xdr:cNvPr id="1090"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30</xdr:row>
      <xdr:rowOff>0</xdr:rowOff>
    </xdr:from>
    <xdr:ext cx="76200" cy="361950"/>
    <xdr:sp macro="" textlink="">
      <xdr:nvSpPr>
        <xdr:cNvPr id="1091"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92"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93"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94"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95"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96"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97"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30</xdr:row>
      <xdr:rowOff>0</xdr:rowOff>
    </xdr:from>
    <xdr:ext cx="76200" cy="200025"/>
    <xdr:sp macro="" textlink="">
      <xdr:nvSpPr>
        <xdr:cNvPr id="1098"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409575"/>
    <xdr:sp macro="" textlink="">
      <xdr:nvSpPr>
        <xdr:cNvPr id="1099" name="Text Box 1"/>
        <xdr:cNvSpPr txBox="1">
          <a:spLocks noChangeArrowheads="1"/>
        </xdr:cNvSpPr>
      </xdr:nvSpPr>
      <xdr:spPr bwMode="auto">
        <a:xfrm>
          <a:off x="2962275" y="3362325"/>
          <a:ext cx="76200" cy="409575"/>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1100"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1101"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1102"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1103"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1104"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1105"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1106"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1107"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1108"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09" name="Text Box 1"/>
        <xdr:cNvSpPr txBox="1">
          <a:spLocks noChangeArrowheads="1"/>
        </xdr:cNvSpPr>
      </xdr:nvSpPr>
      <xdr:spPr bwMode="auto">
        <a:xfrm>
          <a:off x="2962275" y="33623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10"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11"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2"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3"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4"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5"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6"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7"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8"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19" name="Text Box 1"/>
        <xdr:cNvSpPr txBox="1">
          <a:spLocks noChangeArrowheads="1"/>
        </xdr:cNvSpPr>
      </xdr:nvSpPr>
      <xdr:spPr bwMode="auto">
        <a:xfrm>
          <a:off x="2962275" y="33623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20"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21"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2"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3"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4"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5"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6"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7"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8"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2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3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3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3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4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4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4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5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5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15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6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6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16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7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7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19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9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9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20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20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20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22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2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2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23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3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3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261"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62"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63"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271"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72"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73"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295"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296"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297"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29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29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305"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06"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07"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32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3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3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33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4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4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6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6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6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36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6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6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6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6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6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6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37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7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7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39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9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9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40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40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40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3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431"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32"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33"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441"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42"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43"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451"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52"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53"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461"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62"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63"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7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471"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472"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473"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481"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482"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483"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505"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506"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507"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515"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516"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517"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539"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40"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41"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549"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50"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51"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573"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74"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75"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583"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84"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85"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607"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08"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09"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617"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18"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19"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641"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42"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43"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651"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52"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53"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675"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676"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677"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7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7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685"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686"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687"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709"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710"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711"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719"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720"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721"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4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4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4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74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4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4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4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4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4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75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5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5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763"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64"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65"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773"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74"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75"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8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8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8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783"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784"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785"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8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8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8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8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793"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794"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795"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817"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818"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819"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827"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828"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829"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5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851"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52"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53"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861"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62"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63"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885"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86"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87"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895"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96"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97"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919"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20"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21"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929"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30"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31"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953"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54"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55"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963"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64"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65"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987"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988"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989"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997"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998"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999"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2021"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022"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023"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2031"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032"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033"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409575"/>
    <xdr:sp macro="" textlink="">
      <xdr:nvSpPr>
        <xdr:cNvPr id="2055"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2056"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2057"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5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5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6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6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6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6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6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409575"/>
    <xdr:sp macro="" textlink="">
      <xdr:nvSpPr>
        <xdr:cNvPr id="2065"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2066"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2067"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6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6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7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7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7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7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7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409575"/>
    <xdr:sp macro="" textlink="">
      <xdr:nvSpPr>
        <xdr:cNvPr id="2075"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2076"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2077"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7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7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8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8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8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8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8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409575"/>
    <xdr:sp macro="" textlink="">
      <xdr:nvSpPr>
        <xdr:cNvPr id="2085"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2086"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361950"/>
    <xdr:sp macro="" textlink="">
      <xdr:nvSpPr>
        <xdr:cNvPr id="2087"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8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8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9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41</xdr:row>
      <xdr:rowOff>0</xdr:rowOff>
    </xdr:from>
    <xdr:ext cx="76200" cy="200025"/>
    <xdr:sp macro="" textlink="">
      <xdr:nvSpPr>
        <xdr:cNvPr id="209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409575"/>
    <xdr:sp macro="" textlink="">
      <xdr:nvSpPr>
        <xdr:cNvPr id="2095"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41</xdr:row>
      <xdr:rowOff>0</xdr:rowOff>
    </xdr:from>
    <xdr:ext cx="76200" cy="361950"/>
    <xdr:sp macro="" textlink="">
      <xdr:nvSpPr>
        <xdr:cNvPr id="2096"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41</xdr:row>
      <xdr:rowOff>0</xdr:rowOff>
    </xdr:from>
    <xdr:ext cx="76200" cy="361950"/>
    <xdr:sp macro="" textlink="">
      <xdr:nvSpPr>
        <xdr:cNvPr id="2097"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09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09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0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0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0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0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0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409575"/>
    <xdr:sp macro="" textlink="">
      <xdr:nvSpPr>
        <xdr:cNvPr id="2105"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41</xdr:row>
      <xdr:rowOff>0</xdr:rowOff>
    </xdr:from>
    <xdr:ext cx="76200" cy="361950"/>
    <xdr:sp macro="" textlink="">
      <xdr:nvSpPr>
        <xdr:cNvPr id="2106"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41</xdr:row>
      <xdr:rowOff>0</xdr:rowOff>
    </xdr:from>
    <xdr:ext cx="76200" cy="361950"/>
    <xdr:sp macro="" textlink="">
      <xdr:nvSpPr>
        <xdr:cNvPr id="2107"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0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0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1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2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409575"/>
    <xdr:sp macro="" textlink="">
      <xdr:nvSpPr>
        <xdr:cNvPr id="2129"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41</xdr:row>
      <xdr:rowOff>0</xdr:rowOff>
    </xdr:from>
    <xdr:ext cx="76200" cy="361950"/>
    <xdr:sp macro="" textlink="">
      <xdr:nvSpPr>
        <xdr:cNvPr id="2130"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41</xdr:row>
      <xdr:rowOff>0</xdr:rowOff>
    </xdr:from>
    <xdr:ext cx="76200" cy="361950"/>
    <xdr:sp macro="" textlink="">
      <xdr:nvSpPr>
        <xdr:cNvPr id="2131"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3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3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3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3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3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3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3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409575"/>
    <xdr:sp macro="" textlink="">
      <xdr:nvSpPr>
        <xdr:cNvPr id="2139"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41</xdr:row>
      <xdr:rowOff>0</xdr:rowOff>
    </xdr:from>
    <xdr:ext cx="76200" cy="361950"/>
    <xdr:sp macro="" textlink="">
      <xdr:nvSpPr>
        <xdr:cNvPr id="2140"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41</xdr:row>
      <xdr:rowOff>0</xdr:rowOff>
    </xdr:from>
    <xdr:ext cx="76200" cy="361950"/>
    <xdr:sp macro="" textlink="">
      <xdr:nvSpPr>
        <xdr:cNvPr id="2141"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4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4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4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4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4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4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4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4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5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6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6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41</xdr:row>
      <xdr:rowOff>0</xdr:rowOff>
    </xdr:from>
    <xdr:ext cx="76200" cy="200025"/>
    <xdr:sp macro="" textlink="">
      <xdr:nvSpPr>
        <xdr:cNvPr id="216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409575"/>
    <xdr:sp macro="" textlink="">
      <xdr:nvSpPr>
        <xdr:cNvPr id="2163"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41</xdr:row>
      <xdr:rowOff>0</xdr:rowOff>
    </xdr:from>
    <xdr:ext cx="76200" cy="361950"/>
    <xdr:sp macro="" textlink="">
      <xdr:nvSpPr>
        <xdr:cNvPr id="2164"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41</xdr:row>
      <xdr:rowOff>0</xdr:rowOff>
    </xdr:from>
    <xdr:ext cx="76200" cy="361950"/>
    <xdr:sp macro="" textlink="">
      <xdr:nvSpPr>
        <xdr:cNvPr id="2165"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6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6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6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6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7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7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7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409575"/>
    <xdr:sp macro="" textlink="">
      <xdr:nvSpPr>
        <xdr:cNvPr id="2173"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41</xdr:row>
      <xdr:rowOff>0</xdr:rowOff>
    </xdr:from>
    <xdr:ext cx="76200" cy="361950"/>
    <xdr:sp macro="" textlink="">
      <xdr:nvSpPr>
        <xdr:cNvPr id="2174"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41</xdr:row>
      <xdr:rowOff>0</xdr:rowOff>
    </xdr:from>
    <xdr:ext cx="76200" cy="361950"/>
    <xdr:sp macro="" textlink="">
      <xdr:nvSpPr>
        <xdr:cNvPr id="2175"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7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7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7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7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8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9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9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9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9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9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9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19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409575"/>
    <xdr:sp macro="" textlink="">
      <xdr:nvSpPr>
        <xdr:cNvPr id="2197"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41</xdr:row>
      <xdr:rowOff>0</xdr:rowOff>
    </xdr:from>
    <xdr:ext cx="76200" cy="361950"/>
    <xdr:sp macro="" textlink="">
      <xdr:nvSpPr>
        <xdr:cNvPr id="2198"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41</xdr:row>
      <xdr:rowOff>0</xdr:rowOff>
    </xdr:from>
    <xdr:ext cx="76200" cy="361950"/>
    <xdr:sp macro="" textlink="">
      <xdr:nvSpPr>
        <xdr:cNvPr id="2199"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0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0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0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0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0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0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0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409575"/>
    <xdr:sp macro="" textlink="">
      <xdr:nvSpPr>
        <xdr:cNvPr id="2207"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41</xdr:row>
      <xdr:rowOff>0</xdr:rowOff>
    </xdr:from>
    <xdr:ext cx="76200" cy="361950"/>
    <xdr:sp macro="" textlink="">
      <xdr:nvSpPr>
        <xdr:cNvPr id="2208"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41</xdr:row>
      <xdr:rowOff>0</xdr:rowOff>
    </xdr:from>
    <xdr:ext cx="76200" cy="361950"/>
    <xdr:sp macro="" textlink="">
      <xdr:nvSpPr>
        <xdr:cNvPr id="2209"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1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2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41</xdr:row>
      <xdr:rowOff>0</xdr:rowOff>
    </xdr:from>
    <xdr:ext cx="76200" cy="200025"/>
    <xdr:sp macro="" textlink="">
      <xdr:nvSpPr>
        <xdr:cNvPr id="223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409575"/>
    <xdr:sp macro="" textlink="">
      <xdr:nvSpPr>
        <xdr:cNvPr id="2231"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41</xdr:row>
      <xdr:rowOff>0</xdr:rowOff>
    </xdr:from>
    <xdr:ext cx="76200" cy="361950"/>
    <xdr:sp macro="" textlink="">
      <xdr:nvSpPr>
        <xdr:cNvPr id="2232"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41</xdr:row>
      <xdr:rowOff>0</xdr:rowOff>
    </xdr:from>
    <xdr:ext cx="76200" cy="361950"/>
    <xdr:sp macro="" textlink="">
      <xdr:nvSpPr>
        <xdr:cNvPr id="2233"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3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3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3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3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3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3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4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409575"/>
    <xdr:sp macro="" textlink="">
      <xdr:nvSpPr>
        <xdr:cNvPr id="2241"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41</xdr:row>
      <xdr:rowOff>0</xdr:rowOff>
    </xdr:from>
    <xdr:ext cx="76200" cy="361950"/>
    <xdr:sp macro="" textlink="">
      <xdr:nvSpPr>
        <xdr:cNvPr id="2242"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41</xdr:row>
      <xdr:rowOff>0</xdr:rowOff>
    </xdr:from>
    <xdr:ext cx="76200" cy="361950"/>
    <xdr:sp macro="" textlink="">
      <xdr:nvSpPr>
        <xdr:cNvPr id="2243"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4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4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4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4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4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4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5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6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6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6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6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6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409575"/>
    <xdr:sp macro="" textlink="">
      <xdr:nvSpPr>
        <xdr:cNvPr id="2265"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41</xdr:row>
      <xdr:rowOff>0</xdr:rowOff>
    </xdr:from>
    <xdr:ext cx="76200" cy="361950"/>
    <xdr:sp macro="" textlink="">
      <xdr:nvSpPr>
        <xdr:cNvPr id="2266"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41</xdr:row>
      <xdr:rowOff>0</xdr:rowOff>
    </xdr:from>
    <xdr:ext cx="76200" cy="361950"/>
    <xdr:sp macro="" textlink="">
      <xdr:nvSpPr>
        <xdr:cNvPr id="2267"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6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6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7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7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7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7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7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409575"/>
    <xdr:sp macro="" textlink="">
      <xdr:nvSpPr>
        <xdr:cNvPr id="2275"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41</xdr:row>
      <xdr:rowOff>0</xdr:rowOff>
    </xdr:from>
    <xdr:ext cx="76200" cy="361950"/>
    <xdr:sp macro="" textlink="">
      <xdr:nvSpPr>
        <xdr:cNvPr id="2276"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41</xdr:row>
      <xdr:rowOff>0</xdr:rowOff>
    </xdr:from>
    <xdr:ext cx="76200" cy="361950"/>
    <xdr:sp macro="" textlink="">
      <xdr:nvSpPr>
        <xdr:cNvPr id="2277"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7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7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8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41</xdr:row>
      <xdr:rowOff>0</xdr:rowOff>
    </xdr:from>
    <xdr:ext cx="76200" cy="200025"/>
    <xdr:sp macro="" textlink="">
      <xdr:nvSpPr>
        <xdr:cNvPr id="229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409575"/>
    <xdr:sp macro="" textlink="">
      <xdr:nvSpPr>
        <xdr:cNvPr id="2299"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41</xdr:row>
      <xdr:rowOff>0</xdr:rowOff>
    </xdr:from>
    <xdr:ext cx="76200" cy="361950"/>
    <xdr:sp macro="" textlink="">
      <xdr:nvSpPr>
        <xdr:cNvPr id="2300"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41</xdr:row>
      <xdr:rowOff>0</xdr:rowOff>
    </xdr:from>
    <xdr:ext cx="76200" cy="361950"/>
    <xdr:sp macro="" textlink="">
      <xdr:nvSpPr>
        <xdr:cNvPr id="2301"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0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0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0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0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0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0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0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409575"/>
    <xdr:sp macro="" textlink="">
      <xdr:nvSpPr>
        <xdr:cNvPr id="2309"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41</xdr:row>
      <xdr:rowOff>0</xdr:rowOff>
    </xdr:from>
    <xdr:ext cx="76200" cy="361950"/>
    <xdr:sp macro="" textlink="">
      <xdr:nvSpPr>
        <xdr:cNvPr id="2310"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41</xdr:row>
      <xdr:rowOff>0</xdr:rowOff>
    </xdr:from>
    <xdr:ext cx="76200" cy="361950"/>
    <xdr:sp macro="" textlink="">
      <xdr:nvSpPr>
        <xdr:cNvPr id="2311"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1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1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1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1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1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1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1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1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2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3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3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3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409575"/>
    <xdr:sp macro="" textlink="">
      <xdr:nvSpPr>
        <xdr:cNvPr id="2333"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41</xdr:row>
      <xdr:rowOff>0</xdr:rowOff>
    </xdr:from>
    <xdr:ext cx="76200" cy="361950"/>
    <xdr:sp macro="" textlink="">
      <xdr:nvSpPr>
        <xdr:cNvPr id="2334"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41</xdr:row>
      <xdr:rowOff>0</xdr:rowOff>
    </xdr:from>
    <xdr:ext cx="76200" cy="361950"/>
    <xdr:sp macro="" textlink="">
      <xdr:nvSpPr>
        <xdr:cNvPr id="2335"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3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3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3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3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4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4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4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409575"/>
    <xdr:sp macro="" textlink="">
      <xdr:nvSpPr>
        <xdr:cNvPr id="2343"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41</xdr:row>
      <xdr:rowOff>0</xdr:rowOff>
    </xdr:from>
    <xdr:ext cx="76200" cy="361950"/>
    <xdr:sp macro="" textlink="">
      <xdr:nvSpPr>
        <xdr:cNvPr id="2344"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41</xdr:row>
      <xdr:rowOff>0</xdr:rowOff>
    </xdr:from>
    <xdr:ext cx="76200" cy="361950"/>
    <xdr:sp macro="" textlink="">
      <xdr:nvSpPr>
        <xdr:cNvPr id="2345"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4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4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4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4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5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6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6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6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6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6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6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41</xdr:row>
      <xdr:rowOff>0</xdr:rowOff>
    </xdr:from>
    <xdr:ext cx="76200" cy="200025"/>
    <xdr:sp macro="" textlink="">
      <xdr:nvSpPr>
        <xdr:cNvPr id="236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409575"/>
    <xdr:sp macro="" textlink="">
      <xdr:nvSpPr>
        <xdr:cNvPr id="236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36</xdr:row>
      <xdr:rowOff>0</xdr:rowOff>
    </xdr:from>
    <xdr:ext cx="76200" cy="361950"/>
    <xdr:sp macro="" textlink="">
      <xdr:nvSpPr>
        <xdr:cNvPr id="236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36</xdr:row>
      <xdr:rowOff>0</xdr:rowOff>
    </xdr:from>
    <xdr:ext cx="76200" cy="361950"/>
    <xdr:sp macro="" textlink="">
      <xdr:nvSpPr>
        <xdr:cNvPr id="236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7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7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7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7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7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7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7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409575"/>
    <xdr:sp macro="" textlink="">
      <xdr:nvSpPr>
        <xdr:cNvPr id="237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36</xdr:row>
      <xdr:rowOff>0</xdr:rowOff>
    </xdr:from>
    <xdr:ext cx="76200" cy="361950"/>
    <xdr:sp macro="" textlink="">
      <xdr:nvSpPr>
        <xdr:cNvPr id="237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36</xdr:row>
      <xdr:rowOff>0</xdr:rowOff>
    </xdr:from>
    <xdr:ext cx="76200" cy="361950"/>
    <xdr:sp macro="" textlink="">
      <xdr:nvSpPr>
        <xdr:cNvPr id="237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8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8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8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8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8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8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8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409575"/>
    <xdr:sp macro="" textlink="">
      <xdr:nvSpPr>
        <xdr:cNvPr id="2387"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36</xdr:row>
      <xdr:rowOff>0</xdr:rowOff>
    </xdr:from>
    <xdr:ext cx="76200" cy="361950"/>
    <xdr:sp macro="" textlink="">
      <xdr:nvSpPr>
        <xdr:cNvPr id="2388"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36</xdr:row>
      <xdr:rowOff>0</xdr:rowOff>
    </xdr:from>
    <xdr:ext cx="76200" cy="361950"/>
    <xdr:sp macro="" textlink="">
      <xdr:nvSpPr>
        <xdr:cNvPr id="2389"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9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9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9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39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409575"/>
    <xdr:sp macro="" textlink="">
      <xdr:nvSpPr>
        <xdr:cNvPr id="2397"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36</xdr:row>
      <xdr:rowOff>0</xdr:rowOff>
    </xdr:from>
    <xdr:ext cx="76200" cy="361950"/>
    <xdr:sp macro="" textlink="">
      <xdr:nvSpPr>
        <xdr:cNvPr id="2398"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36</xdr:row>
      <xdr:rowOff>0</xdr:rowOff>
    </xdr:from>
    <xdr:ext cx="76200" cy="361950"/>
    <xdr:sp macro="" textlink="">
      <xdr:nvSpPr>
        <xdr:cNvPr id="2399"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40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40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40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40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40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40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36</xdr:row>
      <xdr:rowOff>0</xdr:rowOff>
    </xdr:from>
    <xdr:ext cx="76200" cy="200025"/>
    <xdr:sp macro="" textlink="">
      <xdr:nvSpPr>
        <xdr:cNvPr id="240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409575"/>
    <xdr:sp macro="" textlink="">
      <xdr:nvSpPr>
        <xdr:cNvPr id="2407"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36</xdr:row>
      <xdr:rowOff>0</xdr:rowOff>
    </xdr:from>
    <xdr:ext cx="76200" cy="361950"/>
    <xdr:sp macro="" textlink="">
      <xdr:nvSpPr>
        <xdr:cNvPr id="2408"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36</xdr:row>
      <xdr:rowOff>0</xdr:rowOff>
    </xdr:from>
    <xdr:ext cx="76200" cy="361950"/>
    <xdr:sp macro="" textlink="">
      <xdr:nvSpPr>
        <xdr:cNvPr id="2409"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1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1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1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1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1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1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1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409575"/>
    <xdr:sp macro="" textlink="">
      <xdr:nvSpPr>
        <xdr:cNvPr id="2417"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36</xdr:row>
      <xdr:rowOff>0</xdr:rowOff>
    </xdr:from>
    <xdr:ext cx="76200" cy="361950"/>
    <xdr:sp macro="" textlink="">
      <xdr:nvSpPr>
        <xdr:cNvPr id="2418"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36</xdr:row>
      <xdr:rowOff>0</xdr:rowOff>
    </xdr:from>
    <xdr:ext cx="76200" cy="361950"/>
    <xdr:sp macro="" textlink="">
      <xdr:nvSpPr>
        <xdr:cNvPr id="2419"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2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3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4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409575"/>
    <xdr:sp macro="" textlink="">
      <xdr:nvSpPr>
        <xdr:cNvPr id="2441"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36</xdr:row>
      <xdr:rowOff>0</xdr:rowOff>
    </xdr:from>
    <xdr:ext cx="76200" cy="361950"/>
    <xdr:sp macro="" textlink="">
      <xdr:nvSpPr>
        <xdr:cNvPr id="2442"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36</xdr:row>
      <xdr:rowOff>0</xdr:rowOff>
    </xdr:from>
    <xdr:ext cx="76200" cy="361950"/>
    <xdr:sp macro="" textlink="">
      <xdr:nvSpPr>
        <xdr:cNvPr id="2443"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4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4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4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4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4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4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5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409575"/>
    <xdr:sp macro="" textlink="">
      <xdr:nvSpPr>
        <xdr:cNvPr id="2451"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36</xdr:row>
      <xdr:rowOff>0</xdr:rowOff>
    </xdr:from>
    <xdr:ext cx="76200" cy="361950"/>
    <xdr:sp macro="" textlink="">
      <xdr:nvSpPr>
        <xdr:cNvPr id="2452"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36</xdr:row>
      <xdr:rowOff>0</xdr:rowOff>
    </xdr:from>
    <xdr:ext cx="76200" cy="361950"/>
    <xdr:sp macro="" textlink="">
      <xdr:nvSpPr>
        <xdr:cNvPr id="2453"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5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5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5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5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5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5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409575"/>
    <xdr:sp macro="" textlink="">
      <xdr:nvSpPr>
        <xdr:cNvPr id="2475"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36</xdr:row>
      <xdr:rowOff>0</xdr:rowOff>
    </xdr:from>
    <xdr:ext cx="76200" cy="361950"/>
    <xdr:sp macro="" textlink="">
      <xdr:nvSpPr>
        <xdr:cNvPr id="2476"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36</xdr:row>
      <xdr:rowOff>0</xdr:rowOff>
    </xdr:from>
    <xdr:ext cx="76200" cy="361950"/>
    <xdr:sp macro="" textlink="">
      <xdr:nvSpPr>
        <xdr:cNvPr id="2477"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7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7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8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8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8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8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8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409575"/>
    <xdr:sp macro="" textlink="">
      <xdr:nvSpPr>
        <xdr:cNvPr id="2485"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36</xdr:row>
      <xdr:rowOff>0</xdr:rowOff>
    </xdr:from>
    <xdr:ext cx="76200" cy="361950"/>
    <xdr:sp macro="" textlink="">
      <xdr:nvSpPr>
        <xdr:cNvPr id="2486"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36</xdr:row>
      <xdr:rowOff>0</xdr:rowOff>
    </xdr:from>
    <xdr:ext cx="76200" cy="361950"/>
    <xdr:sp macro="" textlink="">
      <xdr:nvSpPr>
        <xdr:cNvPr id="2487"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8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8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49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0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409575"/>
    <xdr:sp macro="" textlink="">
      <xdr:nvSpPr>
        <xdr:cNvPr id="2509"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36</xdr:row>
      <xdr:rowOff>0</xdr:rowOff>
    </xdr:from>
    <xdr:ext cx="76200" cy="361950"/>
    <xdr:sp macro="" textlink="">
      <xdr:nvSpPr>
        <xdr:cNvPr id="2510"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36</xdr:row>
      <xdr:rowOff>0</xdr:rowOff>
    </xdr:from>
    <xdr:ext cx="76200" cy="361950"/>
    <xdr:sp macro="" textlink="">
      <xdr:nvSpPr>
        <xdr:cNvPr id="2511"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1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1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1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1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1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1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1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409575"/>
    <xdr:sp macro="" textlink="">
      <xdr:nvSpPr>
        <xdr:cNvPr id="2519"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36</xdr:row>
      <xdr:rowOff>0</xdr:rowOff>
    </xdr:from>
    <xdr:ext cx="76200" cy="361950"/>
    <xdr:sp macro="" textlink="">
      <xdr:nvSpPr>
        <xdr:cNvPr id="2520"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36</xdr:row>
      <xdr:rowOff>0</xdr:rowOff>
    </xdr:from>
    <xdr:ext cx="76200" cy="361950"/>
    <xdr:sp macro="" textlink="">
      <xdr:nvSpPr>
        <xdr:cNvPr id="2521"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4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4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4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409575"/>
    <xdr:sp macro="" textlink="">
      <xdr:nvSpPr>
        <xdr:cNvPr id="2543"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36</xdr:row>
      <xdr:rowOff>0</xdr:rowOff>
    </xdr:from>
    <xdr:ext cx="76200" cy="361950"/>
    <xdr:sp macro="" textlink="">
      <xdr:nvSpPr>
        <xdr:cNvPr id="2544"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36</xdr:row>
      <xdr:rowOff>0</xdr:rowOff>
    </xdr:from>
    <xdr:ext cx="76200" cy="361950"/>
    <xdr:sp macro="" textlink="">
      <xdr:nvSpPr>
        <xdr:cNvPr id="2545"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4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4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4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4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5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5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5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409575"/>
    <xdr:sp macro="" textlink="">
      <xdr:nvSpPr>
        <xdr:cNvPr id="2553"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36</xdr:row>
      <xdr:rowOff>0</xdr:rowOff>
    </xdr:from>
    <xdr:ext cx="76200" cy="361950"/>
    <xdr:sp macro="" textlink="">
      <xdr:nvSpPr>
        <xdr:cNvPr id="2554"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36</xdr:row>
      <xdr:rowOff>0</xdr:rowOff>
    </xdr:from>
    <xdr:ext cx="76200" cy="361950"/>
    <xdr:sp macro="" textlink="">
      <xdr:nvSpPr>
        <xdr:cNvPr id="2555"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5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5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5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5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6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7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7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7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7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7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7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7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409575"/>
    <xdr:sp macro="" textlink="">
      <xdr:nvSpPr>
        <xdr:cNvPr id="2577"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36</xdr:row>
      <xdr:rowOff>0</xdr:rowOff>
    </xdr:from>
    <xdr:ext cx="76200" cy="361950"/>
    <xdr:sp macro="" textlink="">
      <xdr:nvSpPr>
        <xdr:cNvPr id="2578"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36</xdr:row>
      <xdr:rowOff>0</xdr:rowOff>
    </xdr:from>
    <xdr:ext cx="76200" cy="361950"/>
    <xdr:sp macro="" textlink="">
      <xdr:nvSpPr>
        <xdr:cNvPr id="2579"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8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8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8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8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8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8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8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409575"/>
    <xdr:sp macro="" textlink="">
      <xdr:nvSpPr>
        <xdr:cNvPr id="2587"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36</xdr:row>
      <xdr:rowOff>0</xdr:rowOff>
    </xdr:from>
    <xdr:ext cx="76200" cy="361950"/>
    <xdr:sp macro="" textlink="">
      <xdr:nvSpPr>
        <xdr:cNvPr id="2588"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36</xdr:row>
      <xdr:rowOff>0</xdr:rowOff>
    </xdr:from>
    <xdr:ext cx="76200" cy="361950"/>
    <xdr:sp macro="" textlink="">
      <xdr:nvSpPr>
        <xdr:cNvPr id="2589"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1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409575"/>
    <xdr:sp macro="" textlink="">
      <xdr:nvSpPr>
        <xdr:cNvPr id="2611"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36</xdr:row>
      <xdr:rowOff>0</xdr:rowOff>
    </xdr:from>
    <xdr:ext cx="76200" cy="361950"/>
    <xdr:sp macro="" textlink="">
      <xdr:nvSpPr>
        <xdr:cNvPr id="2612"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36</xdr:row>
      <xdr:rowOff>0</xdr:rowOff>
    </xdr:from>
    <xdr:ext cx="76200" cy="361950"/>
    <xdr:sp macro="" textlink="">
      <xdr:nvSpPr>
        <xdr:cNvPr id="2613"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1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1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1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1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1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1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2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409575"/>
    <xdr:sp macro="" textlink="">
      <xdr:nvSpPr>
        <xdr:cNvPr id="2621"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36</xdr:row>
      <xdr:rowOff>0</xdr:rowOff>
    </xdr:from>
    <xdr:ext cx="76200" cy="361950"/>
    <xdr:sp macro="" textlink="">
      <xdr:nvSpPr>
        <xdr:cNvPr id="2622"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36</xdr:row>
      <xdr:rowOff>0</xdr:rowOff>
    </xdr:from>
    <xdr:ext cx="76200" cy="361950"/>
    <xdr:sp macro="" textlink="">
      <xdr:nvSpPr>
        <xdr:cNvPr id="2623"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2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2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2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2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2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2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3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4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4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4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4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4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409575"/>
    <xdr:sp macro="" textlink="">
      <xdr:nvSpPr>
        <xdr:cNvPr id="2645"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36</xdr:row>
      <xdr:rowOff>0</xdr:rowOff>
    </xdr:from>
    <xdr:ext cx="76200" cy="361950"/>
    <xdr:sp macro="" textlink="">
      <xdr:nvSpPr>
        <xdr:cNvPr id="2646"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36</xdr:row>
      <xdr:rowOff>0</xdr:rowOff>
    </xdr:from>
    <xdr:ext cx="76200" cy="361950"/>
    <xdr:sp macro="" textlink="">
      <xdr:nvSpPr>
        <xdr:cNvPr id="2647"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4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4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5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5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5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5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5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409575"/>
    <xdr:sp macro="" textlink="">
      <xdr:nvSpPr>
        <xdr:cNvPr id="2655"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36</xdr:row>
      <xdr:rowOff>0</xdr:rowOff>
    </xdr:from>
    <xdr:ext cx="76200" cy="361950"/>
    <xdr:sp macro="" textlink="">
      <xdr:nvSpPr>
        <xdr:cNvPr id="2656"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36</xdr:row>
      <xdr:rowOff>0</xdr:rowOff>
    </xdr:from>
    <xdr:ext cx="76200" cy="361950"/>
    <xdr:sp macro="" textlink="">
      <xdr:nvSpPr>
        <xdr:cNvPr id="2657"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5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5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409575"/>
    <xdr:sp macro="" textlink="">
      <xdr:nvSpPr>
        <xdr:cNvPr id="267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268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268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8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8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8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8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8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8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8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409575"/>
    <xdr:sp macro="" textlink="">
      <xdr:nvSpPr>
        <xdr:cNvPr id="268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269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269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9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9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9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9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9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9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69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409575"/>
    <xdr:sp macro="" textlink="">
      <xdr:nvSpPr>
        <xdr:cNvPr id="2699"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2700"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2701"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0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0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0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0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0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0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0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409575"/>
    <xdr:sp macro="" textlink="">
      <xdr:nvSpPr>
        <xdr:cNvPr id="2709"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2710"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2711"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1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1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1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1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1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1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271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409575"/>
    <xdr:sp macro="" textlink="">
      <xdr:nvSpPr>
        <xdr:cNvPr id="2719"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26</xdr:row>
      <xdr:rowOff>0</xdr:rowOff>
    </xdr:from>
    <xdr:ext cx="76200" cy="361950"/>
    <xdr:sp macro="" textlink="">
      <xdr:nvSpPr>
        <xdr:cNvPr id="2720"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26</xdr:row>
      <xdr:rowOff>0</xdr:rowOff>
    </xdr:from>
    <xdr:ext cx="76200" cy="361950"/>
    <xdr:sp macro="" textlink="">
      <xdr:nvSpPr>
        <xdr:cNvPr id="2721"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2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2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2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2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2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2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2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409575"/>
    <xdr:sp macro="" textlink="">
      <xdr:nvSpPr>
        <xdr:cNvPr id="2729"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26</xdr:row>
      <xdr:rowOff>0</xdr:rowOff>
    </xdr:from>
    <xdr:ext cx="76200" cy="361950"/>
    <xdr:sp macro="" textlink="">
      <xdr:nvSpPr>
        <xdr:cNvPr id="2730"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26</xdr:row>
      <xdr:rowOff>0</xdr:rowOff>
    </xdr:from>
    <xdr:ext cx="76200" cy="361950"/>
    <xdr:sp macro="" textlink="">
      <xdr:nvSpPr>
        <xdr:cNvPr id="2731"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3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3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3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3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3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3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3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3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4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5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5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5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409575"/>
    <xdr:sp macro="" textlink="">
      <xdr:nvSpPr>
        <xdr:cNvPr id="2753"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26</xdr:row>
      <xdr:rowOff>0</xdr:rowOff>
    </xdr:from>
    <xdr:ext cx="76200" cy="361950"/>
    <xdr:sp macro="" textlink="">
      <xdr:nvSpPr>
        <xdr:cNvPr id="2754"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26</xdr:row>
      <xdr:rowOff>0</xdr:rowOff>
    </xdr:from>
    <xdr:ext cx="76200" cy="361950"/>
    <xdr:sp macro="" textlink="">
      <xdr:nvSpPr>
        <xdr:cNvPr id="2755"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5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5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5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5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6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6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6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409575"/>
    <xdr:sp macro="" textlink="">
      <xdr:nvSpPr>
        <xdr:cNvPr id="2763"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26</xdr:row>
      <xdr:rowOff>0</xdr:rowOff>
    </xdr:from>
    <xdr:ext cx="76200" cy="361950"/>
    <xdr:sp macro="" textlink="">
      <xdr:nvSpPr>
        <xdr:cNvPr id="2764"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26</xdr:row>
      <xdr:rowOff>0</xdr:rowOff>
    </xdr:from>
    <xdr:ext cx="76200" cy="361950"/>
    <xdr:sp macro="" textlink="">
      <xdr:nvSpPr>
        <xdr:cNvPr id="2765"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6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6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6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6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7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8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8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8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8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8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8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26</xdr:row>
      <xdr:rowOff>0</xdr:rowOff>
    </xdr:from>
    <xdr:ext cx="76200" cy="200025"/>
    <xdr:sp macro="" textlink="">
      <xdr:nvSpPr>
        <xdr:cNvPr id="278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409575"/>
    <xdr:sp macro="" textlink="">
      <xdr:nvSpPr>
        <xdr:cNvPr id="2787"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26</xdr:row>
      <xdr:rowOff>0</xdr:rowOff>
    </xdr:from>
    <xdr:ext cx="76200" cy="361950"/>
    <xdr:sp macro="" textlink="">
      <xdr:nvSpPr>
        <xdr:cNvPr id="2788"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26</xdr:row>
      <xdr:rowOff>0</xdr:rowOff>
    </xdr:from>
    <xdr:ext cx="76200" cy="361950"/>
    <xdr:sp macro="" textlink="">
      <xdr:nvSpPr>
        <xdr:cNvPr id="2789"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79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79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79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79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79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79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79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409575"/>
    <xdr:sp macro="" textlink="">
      <xdr:nvSpPr>
        <xdr:cNvPr id="2797"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26</xdr:row>
      <xdr:rowOff>0</xdr:rowOff>
    </xdr:from>
    <xdr:ext cx="76200" cy="361950"/>
    <xdr:sp macro="" textlink="">
      <xdr:nvSpPr>
        <xdr:cNvPr id="2798"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26</xdr:row>
      <xdr:rowOff>0</xdr:rowOff>
    </xdr:from>
    <xdr:ext cx="76200" cy="361950"/>
    <xdr:sp macro="" textlink="">
      <xdr:nvSpPr>
        <xdr:cNvPr id="2799"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0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1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2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409575"/>
    <xdr:sp macro="" textlink="">
      <xdr:nvSpPr>
        <xdr:cNvPr id="2821"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26</xdr:row>
      <xdr:rowOff>0</xdr:rowOff>
    </xdr:from>
    <xdr:ext cx="76200" cy="361950"/>
    <xdr:sp macro="" textlink="">
      <xdr:nvSpPr>
        <xdr:cNvPr id="2822"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26</xdr:row>
      <xdr:rowOff>0</xdr:rowOff>
    </xdr:from>
    <xdr:ext cx="76200" cy="361950"/>
    <xdr:sp macro="" textlink="">
      <xdr:nvSpPr>
        <xdr:cNvPr id="2823"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2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2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2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2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2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2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3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409575"/>
    <xdr:sp macro="" textlink="">
      <xdr:nvSpPr>
        <xdr:cNvPr id="2831"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26</xdr:row>
      <xdr:rowOff>0</xdr:rowOff>
    </xdr:from>
    <xdr:ext cx="76200" cy="361950"/>
    <xdr:sp macro="" textlink="">
      <xdr:nvSpPr>
        <xdr:cNvPr id="2832"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26</xdr:row>
      <xdr:rowOff>0</xdr:rowOff>
    </xdr:from>
    <xdr:ext cx="76200" cy="361950"/>
    <xdr:sp macro="" textlink="">
      <xdr:nvSpPr>
        <xdr:cNvPr id="2833"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3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3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3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3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3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3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4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5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5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5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5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26</xdr:row>
      <xdr:rowOff>0</xdr:rowOff>
    </xdr:from>
    <xdr:ext cx="76200" cy="200025"/>
    <xdr:sp macro="" textlink="">
      <xdr:nvSpPr>
        <xdr:cNvPr id="285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409575"/>
    <xdr:sp macro="" textlink="">
      <xdr:nvSpPr>
        <xdr:cNvPr id="2855"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26</xdr:row>
      <xdr:rowOff>0</xdr:rowOff>
    </xdr:from>
    <xdr:ext cx="76200" cy="361950"/>
    <xdr:sp macro="" textlink="">
      <xdr:nvSpPr>
        <xdr:cNvPr id="2856"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26</xdr:row>
      <xdr:rowOff>0</xdr:rowOff>
    </xdr:from>
    <xdr:ext cx="76200" cy="361950"/>
    <xdr:sp macro="" textlink="">
      <xdr:nvSpPr>
        <xdr:cNvPr id="2857"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5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5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6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6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6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6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6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409575"/>
    <xdr:sp macro="" textlink="">
      <xdr:nvSpPr>
        <xdr:cNvPr id="2865"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26</xdr:row>
      <xdr:rowOff>0</xdr:rowOff>
    </xdr:from>
    <xdr:ext cx="76200" cy="361950"/>
    <xdr:sp macro="" textlink="">
      <xdr:nvSpPr>
        <xdr:cNvPr id="2866"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26</xdr:row>
      <xdr:rowOff>0</xdr:rowOff>
    </xdr:from>
    <xdr:ext cx="76200" cy="361950"/>
    <xdr:sp macro="" textlink="">
      <xdr:nvSpPr>
        <xdr:cNvPr id="2867"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6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6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7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8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409575"/>
    <xdr:sp macro="" textlink="">
      <xdr:nvSpPr>
        <xdr:cNvPr id="2889"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26</xdr:row>
      <xdr:rowOff>0</xdr:rowOff>
    </xdr:from>
    <xdr:ext cx="76200" cy="361950"/>
    <xdr:sp macro="" textlink="">
      <xdr:nvSpPr>
        <xdr:cNvPr id="2890"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26</xdr:row>
      <xdr:rowOff>0</xdr:rowOff>
    </xdr:from>
    <xdr:ext cx="76200" cy="361950"/>
    <xdr:sp macro="" textlink="">
      <xdr:nvSpPr>
        <xdr:cNvPr id="2891"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9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9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9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9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9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9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89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409575"/>
    <xdr:sp macro="" textlink="">
      <xdr:nvSpPr>
        <xdr:cNvPr id="2899"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26</xdr:row>
      <xdr:rowOff>0</xdr:rowOff>
    </xdr:from>
    <xdr:ext cx="76200" cy="361950"/>
    <xdr:sp macro="" textlink="">
      <xdr:nvSpPr>
        <xdr:cNvPr id="2900"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26</xdr:row>
      <xdr:rowOff>0</xdr:rowOff>
    </xdr:from>
    <xdr:ext cx="76200" cy="361950"/>
    <xdr:sp macro="" textlink="">
      <xdr:nvSpPr>
        <xdr:cNvPr id="2901"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0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0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0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0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0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0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0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0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1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2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2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26</xdr:row>
      <xdr:rowOff>0</xdr:rowOff>
    </xdr:from>
    <xdr:ext cx="76200" cy="200025"/>
    <xdr:sp macro="" textlink="">
      <xdr:nvSpPr>
        <xdr:cNvPr id="292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409575"/>
    <xdr:sp macro="" textlink="">
      <xdr:nvSpPr>
        <xdr:cNvPr id="2923"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26</xdr:row>
      <xdr:rowOff>0</xdr:rowOff>
    </xdr:from>
    <xdr:ext cx="76200" cy="361950"/>
    <xdr:sp macro="" textlink="">
      <xdr:nvSpPr>
        <xdr:cNvPr id="2924"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26</xdr:row>
      <xdr:rowOff>0</xdr:rowOff>
    </xdr:from>
    <xdr:ext cx="76200" cy="361950"/>
    <xdr:sp macro="" textlink="">
      <xdr:nvSpPr>
        <xdr:cNvPr id="2925"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2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2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2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2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3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3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3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409575"/>
    <xdr:sp macro="" textlink="">
      <xdr:nvSpPr>
        <xdr:cNvPr id="2933"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26</xdr:row>
      <xdr:rowOff>0</xdr:rowOff>
    </xdr:from>
    <xdr:ext cx="76200" cy="361950"/>
    <xdr:sp macro="" textlink="">
      <xdr:nvSpPr>
        <xdr:cNvPr id="2934"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26</xdr:row>
      <xdr:rowOff>0</xdr:rowOff>
    </xdr:from>
    <xdr:ext cx="76200" cy="361950"/>
    <xdr:sp macro="" textlink="">
      <xdr:nvSpPr>
        <xdr:cNvPr id="2935"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3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3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3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3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4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5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5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5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5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5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5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5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409575"/>
    <xdr:sp macro="" textlink="">
      <xdr:nvSpPr>
        <xdr:cNvPr id="2957"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26</xdr:row>
      <xdr:rowOff>0</xdr:rowOff>
    </xdr:from>
    <xdr:ext cx="76200" cy="361950"/>
    <xdr:sp macro="" textlink="">
      <xdr:nvSpPr>
        <xdr:cNvPr id="2958"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26</xdr:row>
      <xdr:rowOff>0</xdr:rowOff>
    </xdr:from>
    <xdr:ext cx="76200" cy="361950"/>
    <xdr:sp macro="" textlink="">
      <xdr:nvSpPr>
        <xdr:cNvPr id="2959"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6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6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6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6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6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6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6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409575"/>
    <xdr:sp macro="" textlink="">
      <xdr:nvSpPr>
        <xdr:cNvPr id="2967"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26</xdr:row>
      <xdr:rowOff>0</xdr:rowOff>
    </xdr:from>
    <xdr:ext cx="76200" cy="361950"/>
    <xdr:sp macro="" textlink="">
      <xdr:nvSpPr>
        <xdr:cNvPr id="2968"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26</xdr:row>
      <xdr:rowOff>0</xdr:rowOff>
    </xdr:from>
    <xdr:ext cx="76200" cy="361950"/>
    <xdr:sp macro="" textlink="">
      <xdr:nvSpPr>
        <xdr:cNvPr id="2969"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7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8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26</xdr:row>
      <xdr:rowOff>0</xdr:rowOff>
    </xdr:from>
    <xdr:ext cx="76200" cy="200025"/>
    <xdr:sp macro="" textlink="">
      <xdr:nvSpPr>
        <xdr:cNvPr id="299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twoCellAnchor editAs="oneCell">
    <xdr:from>
      <xdr:col>6</xdr:col>
      <xdr:colOff>238125</xdr:colOff>
      <xdr:row>0</xdr:row>
      <xdr:rowOff>76200</xdr:rowOff>
    </xdr:from>
    <xdr:to>
      <xdr:col>11</xdr:col>
      <xdr:colOff>590550</xdr:colOff>
      <xdr:row>0</xdr:row>
      <xdr:rowOff>1190625</xdr:rowOff>
    </xdr:to>
    <xdr:pic>
      <xdr:nvPicPr>
        <xdr:cNvPr id="2991" name="Picture 299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57900" y="76200"/>
          <a:ext cx="3924300" cy="1114425"/>
        </a:xfrm>
        <a:prstGeom prst="rect">
          <a:avLst/>
        </a:prstGeom>
      </xdr:spPr>
    </xdr:pic>
    <xdr:clientData/>
  </xdr:twoCellAnchor>
  <xdr:twoCellAnchor editAs="oneCell">
    <xdr:from>
      <xdr:col>0</xdr:col>
      <xdr:colOff>247649</xdr:colOff>
      <xdr:row>0</xdr:row>
      <xdr:rowOff>0</xdr:rowOff>
    </xdr:from>
    <xdr:to>
      <xdr:col>2</xdr:col>
      <xdr:colOff>76199</xdr:colOff>
      <xdr:row>0</xdr:row>
      <xdr:rowOff>1133475</xdr:rowOff>
    </xdr:to>
    <xdr:pic>
      <xdr:nvPicPr>
        <xdr:cNvPr id="2992" name="Picture 2991"/>
        <xdr:cNvPicPr/>
      </xdr:nvPicPr>
      <xdr:blipFill>
        <a:blip xmlns:r="http://schemas.openxmlformats.org/officeDocument/2006/relationships" r:embed="rId2"/>
        <a:stretch>
          <a:fillRect/>
        </a:stretch>
      </xdr:blipFill>
      <xdr:spPr>
        <a:xfrm>
          <a:off x="247649" y="0"/>
          <a:ext cx="2790825" cy="1133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171449</xdr:colOff>
      <xdr:row>52</xdr:row>
      <xdr:rowOff>57150</xdr:rowOff>
    </xdr:from>
    <xdr:to>
      <xdr:col>6</xdr:col>
      <xdr:colOff>323849</xdr:colOff>
      <xdr:row>69</xdr:row>
      <xdr:rowOff>4425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180974</xdr:colOff>
      <xdr:row>71</xdr:row>
      <xdr:rowOff>95249</xdr:rowOff>
    </xdr:from>
    <xdr:to>
      <xdr:col>7</xdr:col>
      <xdr:colOff>85725</xdr:colOff>
      <xdr:row>88</xdr:row>
      <xdr:rowOff>42524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504824</xdr:colOff>
      <xdr:row>91</xdr:row>
      <xdr:rowOff>19049</xdr:rowOff>
    </xdr:from>
    <xdr:to>
      <xdr:col>13</xdr:col>
      <xdr:colOff>123825</xdr:colOff>
      <xdr:row>115</xdr:row>
      <xdr:rowOff>9525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118</xdr:row>
      <xdr:rowOff>9525</xdr:rowOff>
    </xdr:from>
    <xdr:to>
      <xdr:col>13</xdr:col>
      <xdr:colOff>152401</xdr:colOff>
      <xdr:row>140</xdr:row>
      <xdr:rowOff>123825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228599</xdr:colOff>
      <xdr:row>147</xdr:row>
      <xdr:rowOff>147638</xdr:rowOff>
    </xdr:from>
    <xdr:to>
      <xdr:col>13</xdr:col>
      <xdr:colOff>38099</xdr:colOff>
      <xdr:row>164</xdr:row>
      <xdr:rowOff>94913</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1504950</xdr:colOff>
      <xdr:row>167</xdr:row>
      <xdr:rowOff>66675</xdr:rowOff>
    </xdr:from>
    <xdr:to>
      <xdr:col>10</xdr:col>
      <xdr:colOff>66675</xdr:colOff>
      <xdr:row>184</xdr:row>
      <xdr:rowOff>13950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657226</xdr:colOff>
      <xdr:row>0</xdr:row>
      <xdr:rowOff>38100</xdr:rowOff>
    </xdr:from>
    <xdr:to>
      <xdr:col>5</xdr:col>
      <xdr:colOff>666751</xdr:colOff>
      <xdr:row>0</xdr:row>
      <xdr:rowOff>914399</xdr:rowOff>
    </xdr:to>
    <xdr:pic>
      <xdr:nvPicPr>
        <xdr:cNvPr id="11" name="Picture 1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57601" y="38100"/>
          <a:ext cx="2552700" cy="876299"/>
        </a:xfrm>
        <a:prstGeom prst="rect">
          <a:avLst/>
        </a:prstGeom>
      </xdr:spPr>
    </xdr:pic>
    <xdr:clientData/>
  </xdr:twoCellAnchor>
  <xdr:twoCellAnchor editAs="oneCell">
    <xdr:from>
      <xdr:col>1</xdr:col>
      <xdr:colOff>0</xdr:colOff>
      <xdr:row>0</xdr:row>
      <xdr:rowOff>0</xdr:rowOff>
    </xdr:from>
    <xdr:to>
      <xdr:col>1</xdr:col>
      <xdr:colOff>1571626</xdr:colOff>
      <xdr:row>0</xdr:row>
      <xdr:rowOff>600075</xdr:rowOff>
    </xdr:to>
    <xdr:pic>
      <xdr:nvPicPr>
        <xdr:cNvPr id="15" name="Picture 14"/>
        <xdr:cNvPicPr/>
      </xdr:nvPicPr>
      <xdr:blipFill>
        <a:blip xmlns:r="http://schemas.openxmlformats.org/officeDocument/2006/relationships" r:embed="rId8"/>
        <a:stretch>
          <a:fillRect/>
        </a:stretch>
      </xdr:blipFill>
      <xdr:spPr>
        <a:xfrm>
          <a:off x="247650" y="0"/>
          <a:ext cx="1571626" cy="600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171450</xdr:colOff>
      <xdr:row>52</xdr:row>
      <xdr:rowOff>57150</xdr:rowOff>
    </xdr:from>
    <xdr:to>
      <xdr:col>7</xdr:col>
      <xdr:colOff>561975</xdr:colOff>
      <xdr:row>69</xdr:row>
      <xdr:rowOff>4425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180973</xdr:colOff>
      <xdr:row>70</xdr:row>
      <xdr:rowOff>95249</xdr:rowOff>
    </xdr:from>
    <xdr:to>
      <xdr:col>7</xdr:col>
      <xdr:colOff>609599</xdr:colOff>
      <xdr:row>87</xdr:row>
      <xdr:rowOff>42524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133349</xdr:colOff>
      <xdr:row>90</xdr:row>
      <xdr:rowOff>19049</xdr:rowOff>
    </xdr:from>
    <xdr:to>
      <xdr:col>16</xdr:col>
      <xdr:colOff>285749</xdr:colOff>
      <xdr:row>113</xdr:row>
      <xdr:rowOff>114299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219075</xdr:colOff>
      <xdr:row>147</xdr:row>
      <xdr:rowOff>0</xdr:rowOff>
    </xdr:from>
    <xdr:to>
      <xdr:col>13</xdr:col>
      <xdr:colOff>38100</xdr:colOff>
      <xdr:row>170</xdr:row>
      <xdr:rowOff>66675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142875</xdr:colOff>
      <xdr:row>0</xdr:row>
      <xdr:rowOff>38101</xdr:rowOff>
    </xdr:from>
    <xdr:to>
      <xdr:col>5</xdr:col>
      <xdr:colOff>666750</xdr:colOff>
      <xdr:row>0</xdr:row>
      <xdr:rowOff>765443</xdr:rowOff>
    </xdr:to>
    <xdr:pic>
      <xdr:nvPicPr>
        <xdr:cNvPr id="12" name="Picture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990975" y="38101"/>
          <a:ext cx="2219325" cy="727342"/>
        </a:xfrm>
        <a:prstGeom prst="rect">
          <a:avLst/>
        </a:prstGeom>
      </xdr:spPr>
    </xdr:pic>
    <xdr:clientData/>
  </xdr:twoCellAnchor>
  <xdr:twoCellAnchor editAs="oneCell">
    <xdr:from>
      <xdr:col>0</xdr:col>
      <xdr:colOff>247649</xdr:colOff>
      <xdr:row>0</xdr:row>
      <xdr:rowOff>0</xdr:rowOff>
    </xdr:from>
    <xdr:to>
      <xdr:col>1</xdr:col>
      <xdr:colOff>1666874</xdr:colOff>
      <xdr:row>0</xdr:row>
      <xdr:rowOff>752475</xdr:rowOff>
    </xdr:to>
    <xdr:pic>
      <xdr:nvPicPr>
        <xdr:cNvPr id="14" name="Picture 13"/>
        <xdr:cNvPicPr/>
      </xdr:nvPicPr>
      <xdr:blipFill>
        <a:blip xmlns:r="http://schemas.openxmlformats.org/officeDocument/2006/relationships" r:embed="rId6"/>
        <a:stretch>
          <a:fillRect/>
        </a:stretch>
      </xdr:blipFill>
      <xdr:spPr>
        <a:xfrm>
          <a:off x="247649" y="0"/>
          <a:ext cx="1666875" cy="752475"/>
        </a:xfrm>
        <a:prstGeom prst="rect">
          <a:avLst/>
        </a:prstGeom>
      </xdr:spPr>
    </xdr:pic>
    <xdr:clientData/>
  </xdr:twoCellAnchor>
  <xdr:twoCellAnchor>
    <xdr:from>
      <xdr:col>1</xdr:col>
      <xdr:colOff>38099</xdr:colOff>
      <xdr:row>118</xdr:row>
      <xdr:rowOff>9525</xdr:rowOff>
    </xdr:from>
    <xdr:to>
      <xdr:col>16</xdr:col>
      <xdr:colOff>304799</xdr:colOff>
      <xdr:row>142</xdr:row>
      <xdr:rowOff>61575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171450</xdr:colOff>
      <xdr:row>66</xdr:row>
      <xdr:rowOff>57150</xdr:rowOff>
    </xdr:from>
    <xdr:to>
      <xdr:col>5</xdr:col>
      <xdr:colOff>676275</xdr:colOff>
      <xdr:row>81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83</xdr:row>
      <xdr:rowOff>19050</xdr:rowOff>
    </xdr:from>
    <xdr:to>
      <xdr:col>5</xdr:col>
      <xdr:colOff>657224</xdr:colOff>
      <xdr:row>98</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200024</xdr:colOff>
      <xdr:row>100</xdr:row>
      <xdr:rowOff>69850</xdr:rowOff>
    </xdr:from>
    <xdr:to>
      <xdr:col>5</xdr:col>
      <xdr:colOff>561974</xdr:colOff>
      <xdr:row>115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447674</xdr:colOff>
      <xdr:row>83</xdr:row>
      <xdr:rowOff>95248</xdr:rowOff>
    </xdr:from>
    <xdr:to>
      <xdr:col>44</xdr:col>
      <xdr:colOff>415636</xdr:colOff>
      <xdr:row>111</xdr:row>
      <xdr:rowOff>11906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292893</xdr:colOff>
      <xdr:row>44</xdr:row>
      <xdr:rowOff>97631</xdr:rowOff>
    </xdr:from>
    <xdr:to>
      <xdr:col>39</xdr:col>
      <xdr:colOff>523874</xdr:colOff>
      <xdr:row>61</xdr:row>
      <xdr:rowOff>88106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400049</xdr:colOff>
      <xdr:row>63</xdr:row>
      <xdr:rowOff>142875</xdr:rowOff>
    </xdr:from>
    <xdr:to>
      <xdr:col>38</xdr:col>
      <xdr:colOff>571499</xdr:colOff>
      <xdr:row>80</xdr:row>
      <xdr:rowOff>133350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504824</xdr:colOff>
      <xdr:row>121</xdr:row>
      <xdr:rowOff>133350</xdr:rowOff>
    </xdr:from>
    <xdr:to>
      <xdr:col>45</xdr:col>
      <xdr:colOff>452437</xdr:colOff>
      <xdr:row>144</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569118</xdr:colOff>
      <xdr:row>148</xdr:row>
      <xdr:rowOff>14287</xdr:rowOff>
    </xdr:from>
    <xdr:to>
      <xdr:col>42</xdr:col>
      <xdr:colOff>59531</xdr:colOff>
      <xdr:row>169</xdr:row>
      <xdr:rowOff>154780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xdr:col>
      <xdr:colOff>0</xdr:colOff>
      <xdr:row>0</xdr:row>
      <xdr:rowOff>38101</xdr:rowOff>
    </xdr:from>
    <xdr:to>
      <xdr:col>13</xdr:col>
      <xdr:colOff>628650</xdr:colOff>
      <xdr:row>0</xdr:row>
      <xdr:rowOff>890930</xdr:rowOff>
    </xdr:to>
    <xdr:pic>
      <xdr:nvPicPr>
        <xdr:cNvPr id="10" name="Picture 9"/>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000375" y="38101"/>
          <a:ext cx="2514600" cy="852829"/>
        </a:xfrm>
        <a:prstGeom prst="rect">
          <a:avLst/>
        </a:prstGeom>
      </xdr:spPr>
    </xdr:pic>
    <xdr:clientData/>
  </xdr:twoCellAnchor>
  <xdr:twoCellAnchor editAs="oneCell">
    <xdr:from>
      <xdr:col>0</xdr:col>
      <xdr:colOff>247649</xdr:colOff>
      <xdr:row>0</xdr:row>
      <xdr:rowOff>0</xdr:rowOff>
    </xdr:from>
    <xdr:to>
      <xdr:col>1</xdr:col>
      <xdr:colOff>1666874</xdr:colOff>
      <xdr:row>0</xdr:row>
      <xdr:rowOff>790575</xdr:rowOff>
    </xdr:to>
    <xdr:pic>
      <xdr:nvPicPr>
        <xdr:cNvPr id="12" name="Picture 11"/>
        <xdr:cNvPicPr/>
      </xdr:nvPicPr>
      <xdr:blipFill>
        <a:blip xmlns:r="http://schemas.openxmlformats.org/officeDocument/2006/relationships" r:embed="rId7"/>
        <a:stretch>
          <a:fillRect/>
        </a:stretch>
      </xdr:blipFill>
      <xdr:spPr>
        <a:xfrm>
          <a:off x="247649" y="0"/>
          <a:ext cx="1666875"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16</xdr:row>
      <xdr:rowOff>76200</xdr:rowOff>
    </xdr:from>
    <xdr:to>
      <xdr:col>7</xdr:col>
      <xdr:colOff>76200</xdr:colOff>
      <xdr:row>16</xdr:row>
      <xdr:rowOff>276225</xdr:rowOff>
    </xdr:to>
    <xdr:sp macro="" textlink="">
      <xdr:nvSpPr>
        <xdr:cNvPr id="5325" name="Text Box 1"/>
        <xdr:cNvSpPr txBox="1">
          <a:spLocks noChangeArrowheads="1"/>
        </xdr:cNvSpPr>
      </xdr:nvSpPr>
      <xdr:spPr bwMode="auto">
        <a:xfrm>
          <a:off x="5000625" y="1323975"/>
          <a:ext cx="76200" cy="200025"/>
        </a:xfrm>
        <a:prstGeom prst="rect">
          <a:avLst/>
        </a:prstGeom>
        <a:noFill/>
        <a:ln w="9525">
          <a:noFill/>
          <a:miter lim="800000"/>
          <a:headEnd/>
          <a:tailEnd/>
        </a:ln>
      </xdr:spPr>
    </xdr:sp>
    <xdr:clientData/>
  </xdr:twoCellAnchor>
  <xdr:twoCellAnchor editAs="oneCell">
    <xdr:from>
      <xdr:col>7</xdr:col>
      <xdr:colOff>0</xdr:colOff>
      <xdr:row>17</xdr:row>
      <xdr:rowOff>76200</xdr:rowOff>
    </xdr:from>
    <xdr:to>
      <xdr:col>7</xdr:col>
      <xdr:colOff>76200</xdr:colOff>
      <xdr:row>17</xdr:row>
      <xdr:rowOff>276225</xdr:rowOff>
    </xdr:to>
    <xdr:sp macro="" textlink="">
      <xdr:nvSpPr>
        <xdr:cNvPr id="5326" name="Text Box 1"/>
        <xdr:cNvSpPr txBox="1">
          <a:spLocks noChangeArrowheads="1"/>
        </xdr:cNvSpPr>
      </xdr:nvSpPr>
      <xdr:spPr bwMode="auto">
        <a:xfrm>
          <a:off x="5000625" y="1952625"/>
          <a:ext cx="76200" cy="200025"/>
        </a:xfrm>
        <a:prstGeom prst="rect">
          <a:avLst/>
        </a:prstGeom>
        <a:noFill/>
        <a:ln w="9525">
          <a:noFill/>
          <a:miter lim="800000"/>
          <a:headEnd/>
          <a:tailEnd/>
        </a:ln>
      </xdr:spPr>
    </xdr:sp>
    <xdr:clientData/>
  </xdr:twoCellAnchor>
  <xdr:twoCellAnchor editAs="oneCell">
    <xdr:from>
      <xdr:col>7</xdr:col>
      <xdr:colOff>0</xdr:colOff>
      <xdr:row>18</xdr:row>
      <xdr:rowOff>76200</xdr:rowOff>
    </xdr:from>
    <xdr:to>
      <xdr:col>7</xdr:col>
      <xdr:colOff>76200</xdr:colOff>
      <xdr:row>18</xdr:row>
      <xdr:rowOff>276225</xdr:rowOff>
    </xdr:to>
    <xdr:sp macro="" textlink="">
      <xdr:nvSpPr>
        <xdr:cNvPr id="5327" name="Text Box 1"/>
        <xdr:cNvSpPr txBox="1">
          <a:spLocks noChangeArrowheads="1"/>
        </xdr:cNvSpPr>
      </xdr:nvSpPr>
      <xdr:spPr bwMode="auto">
        <a:xfrm>
          <a:off x="5000625" y="258127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2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2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3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4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5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5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5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5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5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5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5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19</xdr:row>
      <xdr:rowOff>200025</xdr:rowOff>
    </xdr:to>
    <xdr:sp macro="" textlink="">
      <xdr:nvSpPr>
        <xdr:cNvPr id="535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19</xdr:row>
      <xdr:rowOff>76200</xdr:rowOff>
    </xdr:from>
    <xdr:to>
      <xdr:col>7</xdr:col>
      <xdr:colOff>76200</xdr:colOff>
      <xdr:row>19</xdr:row>
      <xdr:rowOff>276225</xdr:rowOff>
    </xdr:to>
    <xdr:sp macro="" textlink="">
      <xdr:nvSpPr>
        <xdr:cNvPr id="5358" name="Text Box 1"/>
        <xdr:cNvSpPr txBox="1">
          <a:spLocks noChangeArrowheads="1"/>
        </xdr:cNvSpPr>
      </xdr:nvSpPr>
      <xdr:spPr bwMode="auto">
        <a:xfrm>
          <a:off x="5000625" y="3209925"/>
          <a:ext cx="76200" cy="200025"/>
        </a:xfrm>
        <a:prstGeom prst="rect">
          <a:avLst/>
        </a:prstGeom>
        <a:noFill/>
        <a:ln w="9525">
          <a:noFill/>
          <a:miter lim="800000"/>
          <a:headEnd/>
          <a:tailEnd/>
        </a:ln>
      </xdr:spPr>
    </xdr:sp>
    <xdr:clientData/>
  </xdr:twoCellAnchor>
  <xdr:oneCellAnchor>
    <xdr:from>
      <xdr:col>9</xdr:col>
      <xdr:colOff>95250</xdr:colOff>
      <xdr:row>10</xdr:row>
      <xdr:rowOff>104775</xdr:rowOff>
    </xdr:from>
    <xdr:ext cx="76200" cy="200025"/>
    <xdr:sp macro="" textlink="">
      <xdr:nvSpPr>
        <xdr:cNvPr id="36" name="Text Box 1"/>
        <xdr:cNvSpPr txBox="1">
          <a:spLocks noChangeArrowheads="1"/>
        </xdr:cNvSpPr>
      </xdr:nvSpPr>
      <xdr:spPr bwMode="auto">
        <a:xfrm>
          <a:off x="5991225" y="2667000"/>
          <a:ext cx="76200" cy="200025"/>
        </a:xfrm>
        <a:prstGeom prst="rect">
          <a:avLst/>
        </a:prstGeom>
        <a:noFill/>
        <a:ln w="9525">
          <a:noFill/>
          <a:miter lim="800000"/>
          <a:headEnd/>
          <a:tailEnd/>
        </a:ln>
      </xdr:spPr>
    </xdr:sp>
    <xdr:clientData/>
  </xdr:oneCellAnchor>
  <xdr:oneCellAnchor>
    <xdr:from>
      <xdr:col>7</xdr:col>
      <xdr:colOff>0</xdr:colOff>
      <xdr:row>11</xdr:row>
      <xdr:rowOff>76200</xdr:rowOff>
    </xdr:from>
    <xdr:ext cx="76200" cy="200025"/>
    <xdr:sp macro="" textlink="">
      <xdr:nvSpPr>
        <xdr:cNvPr id="37" name="Text Box 1"/>
        <xdr:cNvSpPr txBox="1">
          <a:spLocks noChangeArrowheads="1"/>
        </xdr:cNvSpPr>
      </xdr:nvSpPr>
      <xdr:spPr bwMode="auto">
        <a:xfrm>
          <a:off x="5000625" y="2676525"/>
          <a:ext cx="76200" cy="200025"/>
        </a:xfrm>
        <a:prstGeom prst="rect">
          <a:avLst/>
        </a:prstGeom>
        <a:noFill/>
        <a:ln w="9525">
          <a:noFill/>
          <a:miter lim="800000"/>
          <a:headEnd/>
          <a:tailEnd/>
        </a:ln>
      </xdr:spPr>
    </xdr:sp>
    <xdr:clientData/>
  </xdr:oneCellAnchor>
  <xdr:oneCellAnchor>
    <xdr:from>
      <xdr:col>7</xdr:col>
      <xdr:colOff>0</xdr:colOff>
      <xdr:row>12</xdr:row>
      <xdr:rowOff>76200</xdr:rowOff>
    </xdr:from>
    <xdr:ext cx="76200" cy="200025"/>
    <xdr:sp macro="" textlink="">
      <xdr:nvSpPr>
        <xdr:cNvPr id="38" name="Text Box 1"/>
        <xdr:cNvSpPr txBox="1">
          <a:spLocks noChangeArrowheads="1"/>
        </xdr:cNvSpPr>
      </xdr:nvSpPr>
      <xdr:spPr bwMode="auto">
        <a:xfrm>
          <a:off x="5000625" y="330517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39"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0"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1"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2"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3"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4"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5"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6"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7"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8"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49"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0"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1"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2"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3"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4"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5"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6"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7"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8"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59"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0"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1"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2"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3"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4"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5"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6"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7"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0</xdr:rowOff>
    </xdr:from>
    <xdr:ext cx="76200" cy="200025"/>
    <xdr:sp macro="" textlink="">
      <xdr:nvSpPr>
        <xdr:cNvPr id="68" name="Text Box 1"/>
        <xdr:cNvSpPr txBox="1">
          <a:spLocks noChangeArrowheads="1"/>
        </xdr:cNvSpPr>
      </xdr:nvSpPr>
      <xdr:spPr bwMode="auto">
        <a:xfrm>
          <a:off x="5000625" y="3857625"/>
          <a:ext cx="76200" cy="200025"/>
        </a:xfrm>
        <a:prstGeom prst="rect">
          <a:avLst/>
        </a:prstGeom>
        <a:noFill/>
        <a:ln w="9525">
          <a:noFill/>
          <a:miter lim="800000"/>
          <a:headEnd/>
          <a:tailEnd/>
        </a:ln>
      </xdr:spPr>
    </xdr:sp>
    <xdr:clientData/>
  </xdr:oneCellAnchor>
  <xdr:oneCellAnchor>
    <xdr:from>
      <xdr:col>7</xdr:col>
      <xdr:colOff>0</xdr:colOff>
      <xdr:row>13</xdr:row>
      <xdr:rowOff>76200</xdr:rowOff>
    </xdr:from>
    <xdr:ext cx="76200" cy="200025"/>
    <xdr:sp macro="" textlink="">
      <xdr:nvSpPr>
        <xdr:cNvPr id="69" name="Text Box 1"/>
        <xdr:cNvSpPr txBox="1">
          <a:spLocks noChangeArrowheads="1"/>
        </xdr:cNvSpPr>
      </xdr:nvSpPr>
      <xdr:spPr bwMode="auto">
        <a:xfrm>
          <a:off x="5000625" y="3933825"/>
          <a:ext cx="76200" cy="200025"/>
        </a:xfrm>
        <a:prstGeom prst="rect">
          <a:avLst/>
        </a:prstGeom>
        <a:noFill/>
        <a:ln w="9525">
          <a:noFill/>
          <a:miter lim="800000"/>
          <a:headEnd/>
          <a:tailEnd/>
        </a:ln>
      </xdr:spPr>
    </xdr:sp>
    <xdr:clientData/>
  </xdr:oneCellAnchor>
</xdr:wsDr>
</file>

<file path=xl/tables/table1.xml><?xml version="1.0" encoding="utf-8"?>
<table xmlns="http://schemas.openxmlformats.org/spreadsheetml/2006/main" id="1" name="Table1" displayName="Table1" ref="B4:B16" totalsRowShown="0">
  <autoFilter ref="B4:B16"/>
  <tableColumns count="1">
    <tableColumn id="1" name="Audit Perio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9"/>
  <sheetViews>
    <sheetView zoomScale="80" zoomScaleNormal="80" workbookViewId="0">
      <selection activeCell="A52" sqref="A52:B52"/>
    </sheetView>
  </sheetViews>
  <sheetFormatPr defaultRowHeight="12.75" x14ac:dyDescent="0.2"/>
  <cols>
    <col min="1" max="1" width="45.42578125" customWidth="1"/>
    <col min="2" max="2" width="69" customWidth="1"/>
  </cols>
  <sheetData>
    <row r="1" spans="1:15" ht="51" customHeight="1" x14ac:dyDescent="0.2">
      <c r="A1" s="213"/>
      <c r="B1" s="214"/>
      <c r="C1" s="124"/>
      <c r="D1" s="124"/>
      <c r="E1" s="124"/>
      <c r="F1" s="124"/>
      <c r="G1" s="124"/>
      <c r="H1" s="124"/>
      <c r="I1" s="124"/>
      <c r="J1" s="124"/>
      <c r="K1" s="124"/>
      <c r="L1" s="124"/>
      <c r="M1" s="124"/>
      <c r="N1" s="124"/>
      <c r="O1" s="124"/>
    </row>
    <row r="2" spans="1:15" ht="39" customHeight="1" x14ac:dyDescent="0.2">
      <c r="A2" s="215" t="s">
        <v>134</v>
      </c>
      <c r="B2" s="216"/>
      <c r="C2" s="124"/>
      <c r="D2" s="124"/>
      <c r="E2" s="124"/>
      <c r="F2" s="124"/>
      <c r="G2" s="124"/>
      <c r="H2" s="124"/>
      <c r="I2" s="124"/>
      <c r="J2" s="124"/>
      <c r="K2" s="124"/>
      <c r="L2" s="124"/>
      <c r="M2" s="124"/>
      <c r="N2" s="124"/>
      <c r="O2" s="124"/>
    </row>
    <row r="3" spans="1:15" ht="18.75" customHeight="1" x14ac:dyDescent="0.2">
      <c r="A3" s="140"/>
      <c r="B3" s="141"/>
      <c r="C3" s="124"/>
      <c r="D3" s="124"/>
      <c r="E3" s="124"/>
      <c r="F3" s="124"/>
      <c r="G3" s="124"/>
      <c r="H3" s="124"/>
      <c r="I3" s="124"/>
      <c r="J3" s="124"/>
      <c r="K3" s="124"/>
      <c r="L3" s="124"/>
      <c r="M3" s="124"/>
      <c r="N3" s="124"/>
      <c r="O3" s="124"/>
    </row>
    <row r="4" spans="1:15" ht="43.5" customHeight="1" thickBot="1" x14ac:dyDescent="0.25">
      <c r="A4" s="211" t="s">
        <v>85</v>
      </c>
      <c r="B4" s="212"/>
      <c r="C4" s="124"/>
      <c r="D4" s="124"/>
      <c r="E4" s="124"/>
      <c r="F4" s="124"/>
      <c r="G4" s="124"/>
      <c r="H4" s="124"/>
      <c r="I4" s="124"/>
      <c r="J4" s="124"/>
      <c r="K4" s="124"/>
      <c r="L4" s="124"/>
      <c r="M4" s="124"/>
      <c r="N4" s="124"/>
      <c r="O4" s="124"/>
    </row>
    <row r="5" spans="1:15" ht="22.5" customHeight="1" thickBot="1" x14ac:dyDescent="0.25">
      <c r="A5" s="239" t="s">
        <v>86</v>
      </c>
      <c r="B5" s="240"/>
      <c r="C5" s="124"/>
      <c r="D5" s="124"/>
      <c r="E5" s="124"/>
      <c r="F5" s="124"/>
      <c r="G5" s="124"/>
      <c r="H5" s="124"/>
      <c r="I5" s="124"/>
      <c r="J5" s="124"/>
      <c r="K5" s="124"/>
      <c r="L5" s="124"/>
      <c r="M5" s="124"/>
      <c r="N5" s="124"/>
      <c r="O5" s="124"/>
    </row>
    <row r="6" spans="1:15" ht="25.5" customHeight="1" thickBot="1" x14ac:dyDescent="0.25">
      <c r="A6" s="144" t="s">
        <v>87</v>
      </c>
      <c r="B6" s="144" t="s">
        <v>88</v>
      </c>
      <c r="C6" s="124"/>
      <c r="D6" s="124"/>
      <c r="E6" s="124"/>
      <c r="F6" s="124"/>
      <c r="G6" s="124"/>
      <c r="H6" s="124"/>
      <c r="I6" s="124"/>
      <c r="J6" s="124"/>
      <c r="K6" s="124"/>
      <c r="L6" s="124"/>
      <c r="M6" s="124"/>
      <c r="N6" s="124"/>
      <c r="O6" s="124"/>
    </row>
    <row r="7" spans="1:15" ht="27" customHeight="1" x14ac:dyDescent="0.2">
      <c r="A7" s="236" t="s">
        <v>89</v>
      </c>
      <c r="B7" s="139" t="s">
        <v>90</v>
      </c>
      <c r="C7" s="124"/>
      <c r="D7" s="124"/>
      <c r="E7" s="124"/>
      <c r="F7" s="124"/>
      <c r="G7" s="124"/>
      <c r="H7" s="124"/>
      <c r="I7" s="124"/>
      <c r="J7" s="124"/>
      <c r="K7" s="124"/>
      <c r="L7" s="124"/>
      <c r="M7" s="124"/>
      <c r="N7" s="124"/>
      <c r="O7" s="124"/>
    </row>
    <row r="8" spans="1:15" ht="21.75" customHeight="1" x14ac:dyDescent="0.2">
      <c r="A8" s="237"/>
      <c r="B8" s="134" t="s">
        <v>91</v>
      </c>
      <c r="C8" s="124"/>
      <c r="D8" s="124"/>
      <c r="E8" s="124"/>
      <c r="F8" s="124"/>
      <c r="G8" s="124"/>
      <c r="H8" s="124"/>
      <c r="I8" s="124"/>
      <c r="J8" s="124"/>
      <c r="K8" s="124"/>
      <c r="L8" s="124"/>
      <c r="M8" s="124"/>
      <c r="N8" s="124"/>
      <c r="O8" s="124"/>
    </row>
    <row r="9" spans="1:15" ht="22.5" customHeight="1" x14ac:dyDescent="0.2">
      <c r="A9" s="237"/>
      <c r="B9" s="134" t="s">
        <v>92</v>
      </c>
      <c r="C9" s="124"/>
      <c r="D9" s="124"/>
      <c r="E9" s="124"/>
      <c r="F9" s="124"/>
      <c r="G9" s="124"/>
      <c r="H9" s="124"/>
      <c r="I9" s="124"/>
      <c r="J9" s="124"/>
      <c r="K9" s="124"/>
      <c r="L9" s="124"/>
      <c r="M9" s="124"/>
      <c r="N9" s="124"/>
      <c r="O9" s="124"/>
    </row>
    <row r="10" spans="1:15" ht="22.5" customHeight="1" thickBot="1" x14ac:dyDescent="0.25">
      <c r="A10" s="238"/>
      <c r="B10" s="137" t="s">
        <v>93</v>
      </c>
      <c r="C10" s="124"/>
      <c r="D10" s="124"/>
      <c r="E10" s="124"/>
      <c r="F10" s="124"/>
      <c r="G10" s="124"/>
      <c r="H10" s="124"/>
      <c r="I10" s="124"/>
      <c r="J10" s="124"/>
      <c r="K10" s="124"/>
      <c r="L10" s="124"/>
      <c r="M10" s="124"/>
      <c r="N10" s="124"/>
      <c r="O10" s="124"/>
    </row>
    <row r="11" spans="1:15" ht="18.75" customHeight="1" x14ac:dyDescent="0.2">
      <c r="A11" s="234"/>
      <c r="B11" s="235"/>
      <c r="C11" s="124"/>
      <c r="D11" s="124"/>
      <c r="E11" s="124"/>
      <c r="F11" s="124"/>
      <c r="G11" s="124"/>
      <c r="H11" s="124"/>
      <c r="I11" s="124"/>
      <c r="J11" s="124"/>
      <c r="K11" s="124"/>
      <c r="L11" s="124"/>
      <c r="M11" s="124"/>
      <c r="N11" s="124"/>
      <c r="O11" s="124"/>
    </row>
    <row r="12" spans="1:15" ht="18" customHeight="1" x14ac:dyDescent="0.2">
      <c r="A12" s="224" t="s">
        <v>94</v>
      </c>
      <c r="B12" s="225"/>
      <c r="C12" s="124"/>
      <c r="D12" s="124"/>
      <c r="E12" s="124"/>
      <c r="F12" s="124"/>
      <c r="G12" s="124"/>
      <c r="H12" s="124"/>
      <c r="I12" s="124"/>
      <c r="J12" s="124"/>
      <c r="K12" s="124"/>
      <c r="L12" s="124"/>
      <c r="M12" s="124"/>
      <c r="N12" s="124"/>
      <c r="O12" s="124"/>
    </row>
    <row r="13" spans="1:15" ht="19.5" customHeight="1" thickBot="1" x14ac:dyDescent="0.25">
      <c r="A13" s="226"/>
      <c r="B13" s="227"/>
      <c r="C13" s="124"/>
      <c r="D13" s="124"/>
      <c r="E13" s="124"/>
      <c r="F13" s="124"/>
      <c r="G13" s="124"/>
      <c r="H13" s="124"/>
      <c r="I13" s="124"/>
      <c r="J13" s="124"/>
      <c r="K13" s="124"/>
      <c r="L13" s="124"/>
      <c r="M13" s="124"/>
      <c r="N13" s="124"/>
      <c r="O13" s="124"/>
    </row>
    <row r="14" spans="1:15" ht="19.5" customHeight="1" thickBot="1" x14ac:dyDescent="0.25">
      <c r="A14" s="230" t="s">
        <v>95</v>
      </c>
      <c r="B14" s="231"/>
      <c r="C14" s="124"/>
      <c r="D14" s="124"/>
      <c r="E14" s="124"/>
      <c r="F14" s="124"/>
      <c r="G14" s="124"/>
      <c r="H14" s="124"/>
      <c r="I14" s="124"/>
      <c r="J14" s="124"/>
      <c r="K14" s="124"/>
      <c r="L14" s="124"/>
      <c r="M14" s="124"/>
      <c r="N14" s="124"/>
      <c r="O14" s="124"/>
    </row>
    <row r="15" spans="1:15" ht="19.5" customHeight="1" thickBot="1" x14ac:dyDescent="0.25">
      <c r="A15" s="144" t="s">
        <v>87</v>
      </c>
      <c r="B15" s="144" t="s">
        <v>88</v>
      </c>
      <c r="C15" s="124"/>
      <c r="D15" s="124"/>
      <c r="E15" s="124"/>
      <c r="F15" s="124"/>
      <c r="G15" s="124"/>
      <c r="H15" s="124"/>
      <c r="I15" s="124"/>
      <c r="J15" s="124"/>
      <c r="K15" s="124"/>
      <c r="L15" s="124"/>
      <c r="M15" s="124"/>
      <c r="N15" s="124"/>
      <c r="O15" s="124"/>
    </row>
    <row r="16" spans="1:15" ht="32.25" customHeight="1" x14ac:dyDescent="0.2">
      <c r="A16" s="236" t="s">
        <v>96</v>
      </c>
      <c r="B16" s="139" t="s">
        <v>97</v>
      </c>
      <c r="C16" s="124"/>
      <c r="D16" s="124"/>
      <c r="E16" s="124"/>
      <c r="F16" s="124"/>
      <c r="G16" s="124"/>
      <c r="H16" s="124"/>
      <c r="I16" s="124"/>
      <c r="J16" s="124"/>
      <c r="K16" s="124"/>
      <c r="L16" s="124"/>
      <c r="M16" s="124"/>
      <c r="N16" s="124"/>
      <c r="O16" s="124"/>
    </row>
    <row r="17" spans="1:15" ht="43.5" customHeight="1" x14ac:dyDescent="0.2">
      <c r="A17" s="237"/>
      <c r="B17" s="134" t="s">
        <v>98</v>
      </c>
      <c r="C17" s="124"/>
      <c r="D17" s="124"/>
      <c r="E17" s="124"/>
      <c r="F17" s="124"/>
      <c r="G17" s="124"/>
      <c r="H17" s="124"/>
      <c r="I17" s="124"/>
      <c r="J17" s="124"/>
      <c r="K17" s="124"/>
      <c r="L17" s="124"/>
      <c r="M17" s="124"/>
      <c r="N17" s="124"/>
      <c r="O17" s="124"/>
    </row>
    <row r="18" spans="1:15" ht="66.75" customHeight="1" thickBot="1" x14ac:dyDescent="0.25">
      <c r="A18" s="238"/>
      <c r="B18" s="137" t="s">
        <v>99</v>
      </c>
      <c r="C18" s="124"/>
      <c r="D18" s="124"/>
      <c r="E18" s="124"/>
      <c r="F18" s="124"/>
      <c r="G18" s="124"/>
      <c r="H18" s="124"/>
      <c r="I18" s="124"/>
      <c r="J18" s="124"/>
      <c r="K18" s="124"/>
      <c r="L18" s="124"/>
      <c r="M18" s="124"/>
      <c r="N18" s="124"/>
      <c r="O18" s="124"/>
    </row>
    <row r="19" spans="1:15" ht="19.5" customHeight="1" thickBot="1" x14ac:dyDescent="0.25">
      <c r="A19" s="230" t="s">
        <v>100</v>
      </c>
      <c r="B19" s="231"/>
      <c r="C19" s="124"/>
      <c r="D19" s="124"/>
      <c r="E19" s="124"/>
      <c r="F19" s="124"/>
      <c r="G19" s="124"/>
      <c r="H19" s="124"/>
      <c r="I19" s="124"/>
      <c r="J19" s="124"/>
      <c r="K19" s="124"/>
      <c r="L19" s="124"/>
      <c r="M19" s="124"/>
      <c r="N19" s="124"/>
      <c r="O19" s="124"/>
    </row>
    <row r="20" spans="1:15" ht="19.5" customHeight="1" thickBot="1" x14ac:dyDescent="0.25">
      <c r="A20" s="144" t="s">
        <v>87</v>
      </c>
      <c r="B20" s="144" t="s">
        <v>88</v>
      </c>
      <c r="C20" s="124"/>
      <c r="D20" s="124"/>
      <c r="E20" s="124"/>
      <c r="F20" s="124"/>
      <c r="G20" s="124"/>
      <c r="H20" s="124"/>
      <c r="I20" s="124"/>
      <c r="J20" s="124"/>
      <c r="K20" s="124"/>
      <c r="L20" s="124"/>
      <c r="M20" s="124"/>
      <c r="N20" s="124"/>
      <c r="O20" s="124"/>
    </row>
    <row r="21" spans="1:15" ht="24.75" customHeight="1" x14ac:dyDescent="0.2">
      <c r="A21" s="219" t="s">
        <v>101</v>
      </c>
      <c r="B21" s="139" t="s">
        <v>102</v>
      </c>
      <c r="C21" s="124"/>
      <c r="D21" s="124"/>
      <c r="E21" s="124"/>
      <c r="F21" s="124"/>
      <c r="G21" s="124"/>
      <c r="H21" s="124"/>
      <c r="I21" s="124"/>
      <c r="J21" s="124"/>
      <c r="K21" s="124"/>
      <c r="L21" s="124"/>
      <c r="M21" s="124"/>
      <c r="N21" s="124"/>
      <c r="O21" s="124"/>
    </row>
    <row r="22" spans="1:15" ht="43.5" customHeight="1" thickBot="1" x14ac:dyDescent="0.25">
      <c r="A22" s="220"/>
      <c r="B22" s="134" t="s">
        <v>103</v>
      </c>
      <c r="C22" s="124"/>
      <c r="D22" s="124"/>
      <c r="E22" s="124"/>
      <c r="F22" s="124"/>
      <c r="G22" s="124"/>
      <c r="H22" s="124"/>
      <c r="I22" s="124"/>
      <c r="J22" s="124"/>
      <c r="K22" s="124"/>
      <c r="L22" s="124"/>
      <c r="M22" s="124"/>
      <c r="N22" s="124"/>
      <c r="O22" s="124"/>
    </row>
    <row r="23" spans="1:15" ht="19.5" customHeight="1" thickBot="1" x14ac:dyDescent="0.25">
      <c r="A23" s="230" t="s">
        <v>104</v>
      </c>
      <c r="B23" s="231"/>
      <c r="C23" s="124"/>
      <c r="D23" s="124"/>
      <c r="E23" s="124"/>
      <c r="F23" s="124"/>
      <c r="G23" s="124"/>
      <c r="H23" s="124"/>
      <c r="I23" s="124"/>
      <c r="J23" s="124"/>
      <c r="K23" s="124"/>
      <c r="L23" s="124"/>
      <c r="M23" s="124"/>
      <c r="N23" s="124"/>
      <c r="O23" s="124"/>
    </row>
    <row r="24" spans="1:15" ht="19.5" customHeight="1" thickBot="1" x14ac:dyDescent="0.25">
      <c r="A24" s="144" t="s">
        <v>87</v>
      </c>
      <c r="B24" s="144" t="s">
        <v>88</v>
      </c>
      <c r="C24" s="124"/>
      <c r="D24" s="124"/>
      <c r="E24" s="124"/>
      <c r="F24" s="124"/>
      <c r="G24" s="124"/>
      <c r="H24" s="124"/>
      <c r="I24" s="124"/>
      <c r="J24" s="124"/>
      <c r="K24" s="124"/>
      <c r="L24" s="124"/>
      <c r="M24" s="124"/>
      <c r="N24" s="124"/>
      <c r="O24" s="124"/>
    </row>
    <row r="25" spans="1:15" ht="24.75" customHeight="1" x14ac:dyDescent="0.2">
      <c r="A25" s="236" t="s">
        <v>105</v>
      </c>
      <c r="B25" s="139" t="s">
        <v>106</v>
      </c>
      <c r="C25" s="124"/>
      <c r="D25" s="124"/>
      <c r="E25" s="124"/>
      <c r="F25" s="124"/>
      <c r="G25" s="124"/>
      <c r="H25" s="124"/>
      <c r="I25" s="124"/>
      <c r="J25" s="124"/>
      <c r="K25" s="124"/>
      <c r="L25" s="124"/>
      <c r="M25" s="124"/>
      <c r="N25" s="124"/>
      <c r="O25" s="124"/>
    </row>
    <row r="26" spans="1:15" ht="50.25" customHeight="1" x14ac:dyDescent="0.2">
      <c r="A26" s="237"/>
      <c r="B26" s="134" t="s">
        <v>129</v>
      </c>
      <c r="C26" s="124"/>
      <c r="D26" s="124"/>
      <c r="E26" s="124"/>
      <c r="F26" s="124"/>
      <c r="G26" s="124"/>
      <c r="H26" s="124"/>
      <c r="I26" s="124"/>
      <c r="J26" s="124"/>
      <c r="K26" s="124"/>
      <c r="L26" s="124"/>
      <c r="M26" s="124"/>
      <c r="N26" s="124"/>
      <c r="O26" s="124"/>
    </row>
    <row r="27" spans="1:15" ht="33" customHeight="1" x14ac:dyDescent="0.2">
      <c r="A27" s="237"/>
      <c r="B27" s="134" t="s">
        <v>107</v>
      </c>
      <c r="C27" s="124"/>
      <c r="D27" s="124"/>
      <c r="E27" s="124"/>
      <c r="F27" s="124"/>
      <c r="G27" s="124"/>
      <c r="H27" s="124"/>
      <c r="I27" s="124"/>
      <c r="J27" s="124"/>
      <c r="K27" s="124"/>
      <c r="L27" s="124"/>
      <c r="M27" s="124"/>
      <c r="N27" s="124"/>
      <c r="O27" s="124"/>
    </row>
    <row r="28" spans="1:15" ht="33.75" thickBot="1" x14ac:dyDescent="0.25">
      <c r="A28" s="238"/>
      <c r="B28" s="137" t="s">
        <v>108</v>
      </c>
      <c r="C28" s="124"/>
      <c r="D28" s="124"/>
      <c r="E28" s="124"/>
      <c r="F28" s="124"/>
      <c r="G28" s="124"/>
      <c r="H28" s="124"/>
      <c r="I28" s="124"/>
      <c r="J28" s="124"/>
      <c r="K28" s="124"/>
      <c r="L28" s="124"/>
      <c r="M28" s="124"/>
      <c r="N28" s="124"/>
      <c r="O28" s="124"/>
    </row>
    <row r="29" spans="1:15" ht="19.5" customHeight="1" thickBot="1" x14ac:dyDescent="0.25">
      <c r="A29" s="230" t="s">
        <v>109</v>
      </c>
      <c r="B29" s="231"/>
      <c r="C29" s="124"/>
      <c r="D29" s="124"/>
      <c r="E29" s="124"/>
      <c r="F29" s="124"/>
      <c r="G29" s="124"/>
      <c r="H29" s="124"/>
      <c r="I29" s="124"/>
      <c r="J29" s="124"/>
      <c r="K29" s="124"/>
      <c r="L29" s="124"/>
      <c r="M29" s="124"/>
      <c r="N29" s="124"/>
      <c r="O29" s="124"/>
    </row>
    <row r="30" spans="1:15" ht="19.5" customHeight="1" thickBot="1" x14ac:dyDescent="0.25">
      <c r="A30" s="144" t="s">
        <v>87</v>
      </c>
      <c r="B30" s="138" t="s">
        <v>88</v>
      </c>
      <c r="C30" s="124"/>
      <c r="D30" s="124"/>
      <c r="E30" s="124"/>
      <c r="F30" s="124"/>
      <c r="G30" s="124"/>
      <c r="H30" s="124"/>
      <c r="I30" s="124"/>
      <c r="J30" s="124"/>
      <c r="K30" s="124"/>
      <c r="L30" s="124"/>
      <c r="M30" s="124"/>
      <c r="N30" s="124"/>
      <c r="O30" s="124"/>
    </row>
    <row r="31" spans="1:15" ht="31.5" customHeight="1" x14ac:dyDescent="0.2">
      <c r="A31" s="219" t="s">
        <v>110</v>
      </c>
      <c r="B31" s="135" t="s">
        <v>111</v>
      </c>
      <c r="C31" s="124"/>
      <c r="D31" s="124"/>
      <c r="E31" s="124"/>
      <c r="F31" s="124"/>
      <c r="G31" s="124"/>
      <c r="H31" s="124"/>
      <c r="I31" s="124"/>
      <c r="J31" s="124"/>
      <c r="K31" s="124"/>
      <c r="L31" s="124"/>
      <c r="M31" s="124"/>
      <c r="N31" s="124"/>
      <c r="O31" s="124"/>
    </row>
    <row r="32" spans="1:15" ht="25.5" customHeight="1" x14ac:dyDescent="0.2">
      <c r="A32" s="220"/>
      <c r="B32" s="135" t="s">
        <v>112</v>
      </c>
      <c r="C32" s="124"/>
      <c r="D32" s="124"/>
      <c r="E32" s="124"/>
      <c r="F32" s="124"/>
      <c r="G32" s="124"/>
      <c r="H32" s="124"/>
      <c r="I32" s="124"/>
      <c r="J32" s="124"/>
      <c r="K32" s="124"/>
      <c r="L32" s="124"/>
      <c r="M32" s="124"/>
      <c r="N32" s="124"/>
      <c r="O32" s="124"/>
    </row>
    <row r="33" spans="1:15" ht="35.25" customHeight="1" thickBot="1" x14ac:dyDescent="0.25">
      <c r="A33" s="221"/>
      <c r="B33" s="136" t="s">
        <v>113</v>
      </c>
      <c r="C33" s="124"/>
      <c r="D33" s="124"/>
      <c r="E33" s="124"/>
      <c r="F33" s="124"/>
      <c r="G33" s="124"/>
      <c r="H33" s="124"/>
      <c r="I33" s="124"/>
      <c r="J33" s="124"/>
      <c r="K33" s="124"/>
      <c r="L33" s="124"/>
      <c r="M33" s="124"/>
      <c r="N33" s="124"/>
      <c r="O33" s="124"/>
    </row>
    <row r="34" spans="1:15" ht="19.5" customHeight="1" thickBot="1" x14ac:dyDescent="0.25">
      <c r="A34" s="230" t="s">
        <v>114</v>
      </c>
      <c r="B34" s="231"/>
      <c r="C34" s="124"/>
      <c r="D34" s="124"/>
      <c r="E34" s="124"/>
      <c r="F34" s="124"/>
      <c r="G34" s="124"/>
      <c r="H34" s="124"/>
      <c r="I34" s="124"/>
      <c r="J34" s="124"/>
      <c r="K34" s="124"/>
      <c r="L34" s="124"/>
      <c r="M34" s="124"/>
      <c r="N34" s="124"/>
      <c r="O34" s="124"/>
    </row>
    <row r="35" spans="1:15" ht="19.5" customHeight="1" thickBot="1" x14ac:dyDescent="0.25">
      <c r="A35" s="144" t="s">
        <v>87</v>
      </c>
      <c r="B35" s="144" t="s">
        <v>88</v>
      </c>
      <c r="C35" s="124"/>
      <c r="D35" s="124"/>
      <c r="E35" s="124"/>
      <c r="F35" s="124"/>
      <c r="G35" s="124"/>
      <c r="H35" s="124"/>
      <c r="I35" s="124"/>
      <c r="J35" s="124"/>
      <c r="K35" s="124"/>
      <c r="L35" s="124"/>
      <c r="M35" s="124"/>
      <c r="N35" s="124"/>
      <c r="O35" s="124"/>
    </row>
    <row r="36" spans="1:15" ht="43.5" customHeight="1" x14ac:dyDescent="0.2">
      <c r="A36" s="219" t="s">
        <v>131</v>
      </c>
      <c r="B36" s="145" t="s">
        <v>130</v>
      </c>
      <c r="C36" s="124"/>
      <c r="D36" s="124"/>
      <c r="E36" s="124"/>
      <c r="F36" s="124"/>
      <c r="G36" s="124"/>
      <c r="H36" s="124"/>
      <c r="I36" s="124"/>
      <c r="J36" s="124"/>
      <c r="K36" s="124"/>
      <c r="L36" s="124"/>
      <c r="M36" s="124"/>
      <c r="N36" s="124"/>
      <c r="O36" s="124"/>
    </row>
    <row r="37" spans="1:15" ht="35.25" customHeight="1" thickBot="1" x14ac:dyDescent="0.25">
      <c r="A37" s="221"/>
      <c r="B37" s="137" t="s">
        <v>115</v>
      </c>
      <c r="C37" s="124"/>
      <c r="D37" s="124"/>
      <c r="E37" s="124"/>
      <c r="F37" s="124"/>
      <c r="G37" s="124"/>
      <c r="H37" s="124"/>
      <c r="I37" s="124"/>
      <c r="J37" s="124"/>
      <c r="K37" s="124"/>
      <c r="L37" s="124"/>
      <c r="M37" s="124"/>
      <c r="N37" s="124"/>
      <c r="O37" s="124"/>
    </row>
    <row r="38" spans="1:15" ht="26.25" customHeight="1" thickBot="1" x14ac:dyDescent="0.25">
      <c r="A38" s="230" t="s">
        <v>116</v>
      </c>
      <c r="B38" s="231"/>
      <c r="C38" s="124"/>
      <c r="D38" s="124"/>
      <c r="E38" s="124"/>
      <c r="F38" s="124"/>
      <c r="G38" s="124"/>
      <c r="H38" s="124"/>
      <c r="I38" s="124"/>
      <c r="J38" s="124"/>
      <c r="K38" s="124"/>
      <c r="L38" s="124"/>
      <c r="M38" s="124"/>
      <c r="N38" s="124"/>
      <c r="O38" s="124"/>
    </row>
    <row r="39" spans="1:15" ht="19.5" customHeight="1" thickBot="1" x14ac:dyDescent="0.25">
      <c r="A39" s="144" t="s">
        <v>87</v>
      </c>
      <c r="B39" s="144" t="s">
        <v>88</v>
      </c>
      <c r="C39" s="124"/>
      <c r="D39" s="124"/>
      <c r="E39" s="124"/>
      <c r="F39" s="124"/>
      <c r="G39" s="124"/>
      <c r="H39" s="124"/>
      <c r="I39" s="124"/>
      <c r="J39" s="124"/>
      <c r="K39" s="124"/>
      <c r="L39" s="124"/>
      <c r="M39" s="124"/>
      <c r="N39" s="124"/>
      <c r="O39" s="124"/>
    </row>
    <row r="40" spans="1:15" ht="153" customHeight="1" x14ac:dyDescent="0.2">
      <c r="A40" s="219" t="s">
        <v>132</v>
      </c>
      <c r="B40" s="139" t="s">
        <v>117</v>
      </c>
      <c r="C40" s="124"/>
      <c r="D40" s="124"/>
      <c r="E40" s="124"/>
      <c r="F40" s="123"/>
      <c r="G40" s="124"/>
      <c r="H40" s="124"/>
      <c r="I40" s="124"/>
      <c r="J40" s="124"/>
      <c r="K40" s="124"/>
      <c r="L40" s="124"/>
      <c r="M40" s="124"/>
      <c r="N40" s="124"/>
      <c r="O40" s="124"/>
    </row>
    <row r="41" spans="1:15" ht="118.5" customHeight="1" thickBot="1" x14ac:dyDescent="0.25">
      <c r="A41" s="221"/>
      <c r="B41" s="137" t="s">
        <v>118</v>
      </c>
      <c r="C41" s="124"/>
      <c r="D41" s="124"/>
      <c r="E41" s="124"/>
      <c r="F41" s="124"/>
      <c r="G41" s="124"/>
      <c r="H41" s="124"/>
      <c r="I41" s="124"/>
      <c r="J41" s="124"/>
      <c r="K41" s="124"/>
      <c r="L41" s="124"/>
      <c r="M41" s="124"/>
      <c r="N41" s="124"/>
      <c r="O41" s="124"/>
    </row>
    <row r="42" spans="1:15" ht="19.5" customHeight="1" thickBot="1" x14ac:dyDescent="0.25">
      <c r="A42" s="230" t="s">
        <v>119</v>
      </c>
      <c r="B42" s="231"/>
      <c r="C42" s="124"/>
      <c r="D42" s="124"/>
      <c r="E42" s="124"/>
      <c r="F42" s="124"/>
      <c r="G42" s="124"/>
      <c r="H42" s="124"/>
      <c r="I42" s="124"/>
      <c r="J42" s="124"/>
      <c r="K42" s="124"/>
      <c r="L42" s="124"/>
      <c r="M42" s="124"/>
      <c r="N42" s="124"/>
      <c r="O42" s="124"/>
    </row>
    <row r="43" spans="1:15" ht="19.5" customHeight="1" thickBot="1" x14ac:dyDescent="0.25">
      <c r="A43" s="144" t="s">
        <v>87</v>
      </c>
      <c r="B43" s="138" t="s">
        <v>88</v>
      </c>
      <c r="C43" s="124"/>
      <c r="D43" s="124"/>
      <c r="E43" s="124"/>
      <c r="F43" s="124"/>
      <c r="G43" s="124"/>
      <c r="H43" s="124"/>
      <c r="I43" s="124"/>
      <c r="J43" s="124"/>
      <c r="K43" s="124"/>
      <c r="L43" s="124"/>
      <c r="M43" s="124"/>
      <c r="N43" s="124"/>
      <c r="O43" s="124"/>
    </row>
    <row r="44" spans="1:15" ht="29.25" customHeight="1" x14ac:dyDescent="0.2">
      <c r="A44" s="222" t="s">
        <v>120</v>
      </c>
      <c r="B44" s="135" t="s">
        <v>121</v>
      </c>
      <c r="C44" s="124"/>
      <c r="D44" s="124"/>
      <c r="E44" s="124"/>
      <c r="F44" s="124"/>
      <c r="G44" s="124"/>
      <c r="H44" s="124"/>
      <c r="I44" s="124"/>
      <c r="J44" s="124"/>
      <c r="K44" s="124"/>
      <c r="L44" s="124"/>
      <c r="M44" s="124"/>
      <c r="N44" s="124"/>
      <c r="O44" s="124"/>
    </row>
    <row r="45" spans="1:15" ht="15" x14ac:dyDescent="0.2">
      <c r="A45" s="223"/>
      <c r="B45" s="135" t="s">
        <v>122</v>
      </c>
      <c r="C45" s="124"/>
      <c r="D45" s="124"/>
      <c r="E45" s="124"/>
      <c r="F45" s="124"/>
      <c r="G45" s="124"/>
      <c r="H45" s="124"/>
      <c r="I45" s="124"/>
      <c r="J45" s="124"/>
      <c r="K45" s="124"/>
      <c r="L45" s="124"/>
      <c r="M45" s="124"/>
      <c r="N45" s="124"/>
      <c r="O45" s="124"/>
    </row>
    <row r="46" spans="1:15" ht="30.75" thickBot="1" x14ac:dyDescent="0.25">
      <c r="A46" s="211"/>
      <c r="B46" s="136" t="s">
        <v>123</v>
      </c>
      <c r="C46" s="124"/>
      <c r="D46" s="124"/>
      <c r="E46" s="124"/>
      <c r="F46" s="124"/>
      <c r="G46" s="124"/>
      <c r="H46" s="124"/>
      <c r="I46" s="124"/>
      <c r="J46" s="124"/>
      <c r="K46" s="124"/>
      <c r="L46" s="124"/>
      <c r="M46" s="124"/>
      <c r="N46" s="124"/>
      <c r="O46" s="124"/>
    </row>
    <row r="47" spans="1:15" ht="15.75" thickBot="1" x14ac:dyDescent="0.25">
      <c r="A47" s="232" t="s">
        <v>124</v>
      </c>
      <c r="B47" s="233"/>
      <c r="C47" s="124"/>
      <c r="D47" s="124"/>
      <c r="E47" s="124"/>
      <c r="F47" s="124"/>
      <c r="G47" s="124"/>
      <c r="H47" s="124"/>
      <c r="I47" s="124"/>
      <c r="J47" s="124"/>
      <c r="K47" s="124"/>
      <c r="L47" s="124"/>
      <c r="M47" s="124"/>
      <c r="N47" s="124"/>
      <c r="O47" s="124"/>
    </row>
    <row r="48" spans="1:15" ht="24.75" customHeight="1" x14ac:dyDescent="0.2">
      <c r="A48" s="234" t="s">
        <v>125</v>
      </c>
      <c r="B48" s="235"/>
      <c r="C48" s="124"/>
      <c r="D48" s="124"/>
      <c r="E48" s="124"/>
      <c r="F48" s="124"/>
      <c r="G48" s="124"/>
      <c r="H48" s="124"/>
      <c r="I48" s="124"/>
      <c r="J48" s="124"/>
      <c r="K48" s="124"/>
      <c r="L48" s="124"/>
      <c r="M48" s="124"/>
      <c r="N48" s="124"/>
      <c r="O48" s="124"/>
    </row>
    <row r="49" spans="1:15" ht="28.5" customHeight="1" x14ac:dyDescent="0.2">
      <c r="A49" s="224" t="s">
        <v>126</v>
      </c>
      <c r="B49" s="225"/>
      <c r="C49" s="124"/>
      <c r="D49" s="124"/>
      <c r="E49" s="124"/>
      <c r="F49" s="124"/>
      <c r="G49" s="124"/>
      <c r="H49" s="124"/>
      <c r="I49" s="124"/>
      <c r="J49" s="124"/>
      <c r="K49" s="124"/>
      <c r="L49" s="124"/>
      <c r="M49" s="124"/>
      <c r="N49" s="124"/>
      <c r="O49" s="124"/>
    </row>
    <row r="50" spans="1:15" ht="23.25" customHeight="1" thickBot="1" x14ac:dyDescent="0.25">
      <c r="A50" s="226" t="s">
        <v>127</v>
      </c>
      <c r="B50" s="227"/>
      <c r="C50" s="124"/>
      <c r="D50" s="124"/>
      <c r="E50" s="124"/>
      <c r="F50" s="124"/>
      <c r="G50" s="124"/>
      <c r="H50" s="124"/>
      <c r="I50" s="124"/>
      <c r="J50" s="124"/>
      <c r="K50" s="124"/>
      <c r="L50" s="124"/>
      <c r="M50" s="124"/>
      <c r="N50" s="124"/>
      <c r="O50" s="124"/>
    </row>
    <row r="51" spans="1:15" ht="15.75" thickBot="1" x14ac:dyDescent="0.25">
      <c r="A51" s="224"/>
      <c r="B51" s="225"/>
      <c r="C51" s="124"/>
      <c r="D51" s="124"/>
      <c r="E51" s="124"/>
      <c r="F51" s="124"/>
      <c r="G51" s="124"/>
      <c r="H51" s="124"/>
      <c r="I51" s="124"/>
      <c r="J51" s="124"/>
      <c r="K51" s="124"/>
      <c r="L51" s="124"/>
      <c r="M51" s="124"/>
      <c r="N51" s="124"/>
      <c r="O51" s="124"/>
    </row>
    <row r="52" spans="1:15" ht="30" customHeight="1" x14ac:dyDescent="0.2">
      <c r="A52" s="228" t="s">
        <v>128</v>
      </c>
      <c r="B52" s="229"/>
      <c r="C52" s="124"/>
      <c r="D52" s="124"/>
      <c r="E52" s="124"/>
      <c r="F52" s="124"/>
      <c r="G52" s="124"/>
      <c r="H52" s="124"/>
      <c r="I52" s="124"/>
      <c r="J52" s="124"/>
      <c r="K52" s="124"/>
      <c r="L52" s="124"/>
      <c r="M52" s="124"/>
      <c r="N52" s="124"/>
      <c r="O52" s="124"/>
    </row>
    <row r="53" spans="1:15" ht="15" x14ac:dyDescent="0.2">
      <c r="A53" s="217"/>
      <c r="B53" s="218"/>
      <c r="C53" s="124"/>
      <c r="D53" s="124"/>
      <c r="E53" s="124"/>
      <c r="F53" s="124"/>
      <c r="G53" s="124"/>
      <c r="H53" s="124"/>
      <c r="I53" s="124"/>
      <c r="J53" s="124"/>
      <c r="K53" s="124"/>
      <c r="L53" s="124"/>
      <c r="M53" s="124"/>
      <c r="N53" s="124"/>
      <c r="O53" s="124"/>
    </row>
    <row r="54" spans="1:15" x14ac:dyDescent="0.2">
      <c r="A54" s="140"/>
      <c r="B54" s="141"/>
      <c r="C54" s="124"/>
      <c r="D54" s="124"/>
      <c r="E54" s="124"/>
      <c r="F54" s="124"/>
      <c r="G54" s="124"/>
      <c r="H54" s="124"/>
      <c r="I54" s="124"/>
      <c r="J54" s="124"/>
      <c r="K54" s="124"/>
      <c r="L54" s="124"/>
      <c r="M54" s="124"/>
      <c r="N54" s="124"/>
      <c r="O54" s="124"/>
    </row>
    <row r="55" spans="1:15" x14ac:dyDescent="0.2">
      <c r="A55" s="140"/>
      <c r="B55" s="141"/>
      <c r="C55" s="124"/>
      <c r="D55" s="124"/>
      <c r="E55" s="124"/>
      <c r="F55" s="124"/>
      <c r="G55" s="124"/>
      <c r="H55" s="124"/>
      <c r="I55" s="124"/>
      <c r="J55" s="124"/>
      <c r="K55" s="124"/>
      <c r="L55" s="124"/>
      <c r="M55" s="124"/>
      <c r="N55" s="124"/>
      <c r="O55" s="124"/>
    </row>
    <row r="56" spans="1:15" x14ac:dyDescent="0.2">
      <c r="A56" s="140"/>
      <c r="B56" s="141"/>
      <c r="C56" s="124"/>
      <c r="D56" s="124"/>
      <c r="E56" s="124"/>
      <c r="F56" s="124"/>
      <c r="G56" s="124"/>
      <c r="H56" s="124"/>
      <c r="I56" s="124"/>
      <c r="J56" s="124"/>
      <c r="K56" s="124"/>
      <c r="L56" s="124"/>
      <c r="M56" s="124"/>
      <c r="N56" s="124"/>
      <c r="O56" s="124"/>
    </row>
    <row r="57" spans="1:15" x14ac:dyDescent="0.2">
      <c r="A57" s="140"/>
      <c r="B57" s="141"/>
      <c r="C57" s="124"/>
      <c r="D57" s="124"/>
      <c r="E57" s="124"/>
      <c r="F57" s="124"/>
      <c r="G57" s="124"/>
      <c r="H57" s="124"/>
      <c r="I57" s="124"/>
      <c r="J57" s="124"/>
      <c r="K57" s="124"/>
      <c r="L57" s="124"/>
      <c r="M57" s="124"/>
      <c r="N57" s="124"/>
      <c r="O57" s="124"/>
    </row>
    <row r="58" spans="1:15" x14ac:dyDescent="0.2">
      <c r="A58" s="140"/>
      <c r="B58" s="141"/>
      <c r="C58" s="124"/>
      <c r="D58" s="124"/>
      <c r="E58" s="124"/>
      <c r="F58" s="124"/>
      <c r="G58" s="124"/>
      <c r="H58" s="124"/>
      <c r="I58" s="124"/>
      <c r="J58" s="124"/>
      <c r="K58" s="124"/>
      <c r="L58" s="124"/>
      <c r="M58" s="124"/>
      <c r="N58" s="124"/>
      <c r="O58" s="124"/>
    </row>
    <row r="59" spans="1:15" x14ac:dyDescent="0.2">
      <c r="A59" s="140"/>
      <c r="B59" s="141"/>
      <c r="C59" s="124"/>
      <c r="D59" s="124"/>
      <c r="E59" s="124"/>
      <c r="F59" s="124"/>
      <c r="G59" s="124"/>
      <c r="H59" s="124"/>
      <c r="I59" s="124"/>
      <c r="J59" s="124"/>
      <c r="K59" s="124"/>
      <c r="L59" s="124"/>
      <c r="M59" s="124"/>
      <c r="N59" s="124"/>
      <c r="O59" s="124"/>
    </row>
    <row r="60" spans="1:15" x14ac:dyDescent="0.2">
      <c r="A60" s="140"/>
      <c r="B60" s="141"/>
      <c r="C60" s="124"/>
      <c r="D60" s="124"/>
      <c r="E60" s="124"/>
      <c r="F60" s="124"/>
      <c r="G60" s="124"/>
      <c r="H60" s="124"/>
      <c r="I60" s="124"/>
      <c r="J60" s="124"/>
      <c r="K60" s="124"/>
      <c r="L60" s="124"/>
      <c r="M60" s="124"/>
      <c r="N60" s="124"/>
      <c r="O60" s="124"/>
    </row>
    <row r="61" spans="1:15" x14ac:dyDescent="0.2">
      <c r="A61" s="140"/>
      <c r="B61" s="141"/>
      <c r="C61" s="124"/>
      <c r="D61" s="124"/>
      <c r="E61" s="124"/>
      <c r="F61" s="124"/>
      <c r="G61" s="124"/>
      <c r="H61" s="124"/>
      <c r="I61" s="124"/>
      <c r="J61" s="124"/>
      <c r="K61" s="124"/>
      <c r="L61" s="124"/>
      <c r="M61" s="124"/>
      <c r="N61" s="124"/>
      <c r="O61" s="124"/>
    </row>
    <row r="62" spans="1:15" x14ac:dyDescent="0.2">
      <c r="A62" s="140"/>
      <c r="B62" s="141"/>
      <c r="C62" s="124"/>
      <c r="D62" s="124"/>
      <c r="E62" s="124"/>
      <c r="F62" s="124"/>
      <c r="G62" s="124"/>
      <c r="H62" s="124"/>
      <c r="I62" s="124"/>
      <c r="J62" s="124"/>
      <c r="K62" s="124"/>
      <c r="L62" s="124"/>
      <c r="M62" s="124"/>
      <c r="N62" s="124"/>
      <c r="O62" s="124"/>
    </row>
    <row r="63" spans="1:15" x14ac:dyDescent="0.2">
      <c r="A63" s="140"/>
      <c r="B63" s="141"/>
      <c r="C63" s="124"/>
      <c r="D63" s="124"/>
      <c r="E63" s="124"/>
      <c r="F63" s="124"/>
      <c r="G63" s="124"/>
      <c r="H63" s="124"/>
      <c r="I63" s="124"/>
      <c r="J63" s="124"/>
      <c r="K63" s="124"/>
      <c r="L63" s="124"/>
      <c r="M63" s="124"/>
      <c r="N63" s="124"/>
      <c r="O63" s="124"/>
    </row>
    <row r="64" spans="1:15" x14ac:dyDescent="0.2">
      <c r="A64" s="140"/>
      <c r="B64" s="141"/>
      <c r="C64" s="124"/>
      <c r="D64" s="124"/>
      <c r="E64" s="124"/>
      <c r="F64" s="124"/>
      <c r="G64" s="124"/>
      <c r="H64" s="124"/>
      <c r="I64" s="124"/>
      <c r="J64" s="124"/>
      <c r="K64" s="124"/>
      <c r="L64" s="124"/>
      <c r="M64" s="124"/>
      <c r="N64" s="124"/>
      <c r="O64" s="124"/>
    </row>
    <row r="65" spans="1:15" x14ac:dyDescent="0.2">
      <c r="A65" s="140"/>
      <c r="B65" s="141"/>
      <c r="C65" s="124"/>
      <c r="D65" s="124"/>
      <c r="E65" s="124"/>
      <c r="F65" s="124"/>
      <c r="G65" s="124"/>
      <c r="H65" s="124"/>
      <c r="I65" s="124"/>
      <c r="J65" s="124"/>
      <c r="K65" s="124"/>
      <c r="L65" s="124"/>
      <c r="M65" s="124"/>
      <c r="N65" s="124"/>
      <c r="O65" s="124"/>
    </row>
    <row r="66" spans="1:15" ht="13.5" thickBot="1" x14ac:dyDescent="0.25">
      <c r="A66" s="142"/>
      <c r="B66" s="143"/>
      <c r="C66" s="124"/>
      <c r="D66" s="124"/>
      <c r="E66" s="124"/>
      <c r="F66" s="124"/>
      <c r="G66" s="124"/>
      <c r="H66" s="124"/>
      <c r="I66" s="124"/>
      <c r="J66" s="124"/>
      <c r="K66" s="124"/>
      <c r="L66" s="124"/>
      <c r="M66" s="124"/>
      <c r="N66" s="124"/>
      <c r="O66" s="124"/>
    </row>
    <row r="67" spans="1:15" ht="13.5" thickBot="1" x14ac:dyDescent="0.25">
      <c r="A67" s="142"/>
      <c r="B67" s="143"/>
      <c r="C67" s="124"/>
      <c r="D67" s="124"/>
      <c r="E67" s="124"/>
      <c r="F67" s="124"/>
      <c r="G67" s="124"/>
      <c r="H67" s="124"/>
      <c r="I67" s="124"/>
      <c r="J67" s="124"/>
      <c r="K67" s="124"/>
      <c r="L67" s="124"/>
      <c r="M67" s="124"/>
      <c r="N67" s="124"/>
      <c r="O67" s="124"/>
    </row>
    <row r="68" spans="1:15" x14ac:dyDescent="0.2">
      <c r="A68" s="146" t="s">
        <v>133</v>
      </c>
      <c r="B68" s="124"/>
      <c r="C68" s="124"/>
      <c r="D68" s="124"/>
      <c r="E68" s="124"/>
      <c r="F68" s="124"/>
      <c r="G68" s="124"/>
      <c r="H68" s="124"/>
      <c r="I68" s="124"/>
      <c r="J68" s="124"/>
      <c r="K68" s="124"/>
      <c r="L68" s="124"/>
      <c r="M68" s="124"/>
      <c r="N68" s="124"/>
      <c r="O68" s="124"/>
    </row>
    <row r="69" spans="1:15" x14ac:dyDescent="0.2">
      <c r="A69" s="124"/>
      <c r="B69" s="124"/>
      <c r="C69" s="124"/>
      <c r="D69" s="124"/>
      <c r="E69" s="124"/>
      <c r="F69" s="124"/>
      <c r="G69" s="124"/>
      <c r="H69" s="124"/>
      <c r="I69" s="124"/>
      <c r="J69" s="124"/>
      <c r="K69" s="124"/>
      <c r="L69" s="124"/>
      <c r="M69" s="124"/>
      <c r="N69" s="124"/>
      <c r="O69" s="124"/>
    </row>
    <row r="70" spans="1:15" x14ac:dyDescent="0.2">
      <c r="A70" s="124"/>
      <c r="B70" s="124"/>
      <c r="C70" s="124"/>
      <c r="D70" s="124"/>
      <c r="E70" s="124"/>
      <c r="F70" s="124"/>
      <c r="G70" s="124"/>
      <c r="H70" s="124"/>
      <c r="I70" s="124"/>
      <c r="J70" s="124"/>
      <c r="K70" s="124"/>
      <c r="L70" s="124"/>
      <c r="M70" s="124"/>
      <c r="N70" s="124"/>
      <c r="O70" s="124"/>
    </row>
    <row r="71" spans="1:15" x14ac:dyDescent="0.2">
      <c r="A71" s="124"/>
      <c r="B71" s="124"/>
      <c r="C71" s="124"/>
      <c r="D71" s="124"/>
      <c r="E71" s="124"/>
      <c r="F71" s="124"/>
      <c r="G71" s="124"/>
      <c r="H71" s="124"/>
      <c r="I71" s="124"/>
      <c r="J71" s="124"/>
      <c r="K71" s="124"/>
      <c r="L71" s="124"/>
      <c r="M71" s="124"/>
      <c r="N71" s="124"/>
      <c r="O71" s="124"/>
    </row>
    <row r="72" spans="1:15" x14ac:dyDescent="0.2">
      <c r="A72" s="124"/>
      <c r="B72" s="124"/>
      <c r="C72" s="124"/>
      <c r="D72" s="124"/>
      <c r="E72" s="124"/>
      <c r="F72" s="124"/>
      <c r="G72" s="124"/>
      <c r="H72" s="124"/>
      <c r="I72" s="124"/>
      <c r="J72" s="124"/>
      <c r="K72" s="124"/>
      <c r="L72" s="124"/>
      <c r="M72" s="124"/>
      <c r="N72" s="124"/>
      <c r="O72" s="124"/>
    </row>
    <row r="73" spans="1:15" x14ac:dyDescent="0.2">
      <c r="A73" s="124"/>
      <c r="B73" s="124"/>
      <c r="C73" s="124"/>
      <c r="D73" s="124"/>
      <c r="E73" s="124"/>
      <c r="F73" s="124"/>
      <c r="G73" s="124"/>
      <c r="H73" s="124"/>
      <c r="I73" s="124"/>
      <c r="J73" s="124"/>
      <c r="K73" s="124"/>
      <c r="L73" s="124"/>
      <c r="M73" s="124"/>
      <c r="N73" s="124"/>
      <c r="O73" s="124"/>
    </row>
    <row r="74" spans="1:15" x14ac:dyDescent="0.2">
      <c r="A74" s="124"/>
      <c r="B74" s="124"/>
      <c r="C74" s="124"/>
      <c r="D74" s="124"/>
      <c r="E74" s="124"/>
      <c r="F74" s="124"/>
      <c r="G74" s="124"/>
      <c r="H74" s="124"/>
      <c r="I74" s="124"/>
      <c r="J74" s="124"/>
      <c r="K74" s="124"/>
      <c r="L74" s="124"/>
      <c r="M74" s="124"/>
      <c r="N74" s="124"/>
      <c r="O74" s="124"/>
    </row>
    <row r="75" spans="1:15" x14ac:dyDescent="0.2">
      <c r="A75" s="124"/>
      <c r="B75" s="124"/>
      <c r="C75" s="124"/>
      <c r="D75" s="124"/>
      <c r="E75" s="124"/>
      <c r="F75" s="124"/>
      <c r="G75" s="124"/>
      <c r="H75" s="124"/>
      <c r="I75" s="124"/>
      <c r="J75" s="124"/>
      <c r="K75" s="124"/>
      <c r="L75" s="124"/>
      <c r="M75" s="124"/>
      <c r="N75" s="124"/>
      <c r="O75" s="124"/>
    </row>
    <row r="76" spans="1:15" x14ac:dyDescent="0.2">
      <c r="A76" s="124"/>
      <c r="B76" s="124"/>
      <c r="C76" s="124"/>
      <c r="D76" s="124"/>
      <c r="E76" s="124"/>
      <c r="F76" s="124"/>
      <c r="G76" s="124"/>
      <c r="H76" s="124"/>
      <c r="I76" s="124"/>
      <c r="J76" s="124"/>
      <c r="K76" s="124"/>
      <c r="L76" s="124"/>
      <c r="M76" s="124"/>
      <c r="N76" s="124"/>
      <c r="O76" s="124"/>
    </row>
    <row r="77" spans="1:15" x14ac:dyDescent="0.2">
      <c r="A77" s="124"/>
      <c r="B77" s="124"/>
      <c r="C77" s="124"/>
      <c r="D77" s="124"/>
      <c r="E77" s="124"/>
      <c r="F77" s="124"/>
      <c r="G77" s="124"/>
      <c r="H77" s="124"/>
      <c r="I77" s="124"/>
      <c r="J77" s="124"/>
      <c r="K77" s="124"/>
      <c r="L77" s="124"/>
      <c r="M77" s="124"/>
      <c r="N77" s="124"/>
      <c r="O77" s="124"/>
    </row>
    <row r="78" spans="1:15" x14ac:dyDescent="0.2">
      <c r="A78" s="124"/>
      <c r="B78" s="124"/>
      <c r="C78" s="124"/>
      <c r="D78" s="124"/>
      <c r="E78" s="124"/>
      <c r="F78" s="124"/>
      <c r="G78" s="124"/>
      <c r="H78" s="124"/>
      <c r="I78" s="124"/>
      <c r="J78" s="124"/>
      <c r="K78" s="124"/>
      <c r="L78" s="124"/>
      <c r="M78" s="124"/>
      <c r="N78" s="124"/>
      <c r="O78" s="124"/>
    </row>
    <row r="79" spans="1:15" x14ac:dyDescent="0.2">
      <c r="A79" s="124"/>
      <c r="B79" s="124"/>
      <c r="C79" s="124"/>
      <c r="D79" s="124"/>
      <c r="E79" s="124"/>
      <c r="F79" s="124"/>
      <c r="G79" s="124"/>
      <c r="H79" s="124"/>
      <c r="I79" s="124"/>
      <c r="J79" s="124"/>
      <c r="K79" s="124"/>
      <c r="L79" s="124"/>
      <c r="M79" s="124"/>
      <c r="N79" s="124"/>
      <c r="O79" s="124"/>
    </row>
    <row r="80" spans="1:15" x14ac:dyDescent="0.2">
      <c r="A80" s="124"/>
      <c r="B80" s="124"/>
      <c r="C80" s="124"/>
      <c r="D80" s="124"/>
      <c r="E80" s="124"/>
      <c r="F80" s="124"/>
      <c r="G80" s="124"/>
      <c r="H80" s="124"/>
      <c r="I80" s="124"/>
      <c r="J80" s="124"/>
      <c r="K80" s="124"/>
      <c r="L80" s="124"/>
      <c r="M80" s="124"/>
      <c r="N80" s="124"/>
      <c r="O80" s="124"/>
    </row>
    <row r="81" spans="1:15" x14ac:dyDescent="0.2">
      <c r="A81" s="124"/>
      <c r="B81" s="124"/>
      <c r="C81" s="124"/>
      <c r="D81" s="124"/>
      <c r="E81" s="124"/>
      <c r="F81" s="124"/>
      <c r="G81" s="124"/>
      <c r="H81" s="124"/>
      <c r="I81" s="124"/>
      <c r="J81" s="124"/>
      <c r="K81" s="124"/>
      <c r="L81" s="124"/>
      <c r="M81" s="124"/>
      <c r="N81" s="124"/>
      <c r="O81" s="124"/>
    </row>
    <row r="82" spans="1:15" x14ac:dyDescent="0.2">
      <c r="A82" s="124"/>
      <c r="B82" s="124"/>
      <c r="C82" s="124"/>
      <c r="D82" s="124"/>
      <c r="E82" s="124"/>
      <c r="F82" s="124"/>
      <c r="G82" s="124"/>
      <c r="H82" s="124"/>
      <c r="I82" s="124"/>
      <c r="J82" s="124"/>
      <c r="K82" s="124"/>
      <c r="L82" s="124"/>
      <c r="M82" s="124"/>
      <c r="N82" s="124"/>
      <c r="O82" s="124"/>
    </row>
    <row r="83" spans="1:15" x14ac:dyDescent="0.2">
      <c r="A83" s="124"/>
      <c r="B83" s="124"/>
      <c r="C83" s="124"/>
      <c r="D83" s="124"/>
      <c r="E83" s="124"/>
      <c r="F83" s="124"/>
      <c r="G83" s="124"/>
      <c r="H83" s="124"/>
      <c r="I83" s="124"/>
      <c r="J83" s="124"/>
      <c r="K83" s="124"/>
      <c r="L83" s="124"/>
      <c r="M83" s="124"/>
      <c r="N83" s="124"/>
      <c r="O83" s="124"/>
    </row>
    <row r="84" spans="1:15" x14ac:dyDescent="0.2">
      <c r="A84" s="124"/>
      <c r="B84" s="124"/>
      <c r="C84" s="124"/>
      <c r="D84" s="124"/>
      <c r="E84" s="124"/>
      <c r="F84" s="124"/>
      <c r="G84" s="124"/>
      <c r="H84" s="124"/>
      <c r="I84" s="124"/>
      <c r="J84" s="124"/>
      <c r="K84" s="124"/>
      <c r="L84" s="124"/>
      <c r="M84" s="124"/>
      <c r="N84" s="124"/>
      <c r="O84" s="124"/>
    </row>
    <row r="85" spans="1:15" x14ac:dyDescent="0.2">
      <c r="A85" s="124"/>
      <c r="B85" s="124"/>
      <c r="C85" s="124"/>
      <c r="D85" s="124"/>
      <c r="E85" s="124"/>
      <c r="F85" s="124"/>
      <c r="G85" s="124"/>
      <c r="H85" s="124"/>
      <c r="I85" s="124"/>
      <c r="J85" s="124"/>
      <c r="K85" s="124"/>
      <c r="L85" s="124"/>
      <c r="M85" s="124"/>
      <c r="N85" s="124"/>
      <c r="O85" s="124"/>
    </row>
    <row r="86" spans="1:15" x14ac:dyDescent="0.2">
      <c r="A86" s="124"/>
      <c r="B86" s="124"/>
      <c r="C86" s="124"/>
      <c r="D86" s="124"/>
      <c r="E86" s="124"/>
      <c r="F86" s="124"/>
      <c r="G86" s="124"/>
      <c r="H86" s="124"/>
      <c r="I86" s="124"/>
      <c r="J86" s="124"/>
      <c r="K86" s="124"/>
      <c r="L86" s="124"/>
      <c r="M86" s="124"/>
      <c r="N86" s="124"/>
      <c r="O86" s="124"/>
    </row>
    <row r="87" spans="1:15" x14ac:dyDescent="0.2">
      <c r="A87" s="124"/>
      <c r="B87" s="124"/>
      <c r="C87" s="124"/>
      <c r="D87" s="124"/>
      <c r="E87" s="124"/>
      <c r="F87" s="124"/>
      <c r="G87" s="124"/>
      <c r="H87" s="124"/>
      <c r="I87" s="124"/>
      <c r="J87" s="124"/>
      <c r="K87" s="124"/>
      <c r="L87" s="124"/>
      <c r="M87" s="124"/>
      <c r="N87" s="124"/>
      <c r="O87" s="124"/>
    </row>
    <row r="88" spans="1:15" x14ac:dyDescent="0.2">
      <c r="A88" s="124"/>
      <c r="B88" s="124"/>
      <c r="C88" s="124"/>
      <c r="D88" s="124"/>
      <c r="E88" s="124"/>
      <c r="F88" s="124"/>
      <c r="G88" s="124"/>
      <c r="H88" s="124"/>
      <c r="I88" s="124"/>
      <c r="J88" s="124"/>
      <c r="K88" s="124"/>
      <c r="L88" s="124"/>
      <c r="M88" s="124"/>
      <c r="N88" s="124"/>
      <c r="O88" s="124"/>
    </row>
    <row r="89" spans="1:15" x14ac:dyDescent="0.2">
      <c r="A89" s="124"/>
      <c r="B89" s="124"/>
      <c r="C89" s="124"/>
      <c r="D89" s="124"/>
      <c r="E89" s="124"/>
      <c r="F89" s="124"/>
      <c r="G89" s="124"/>
      <c r="H89" s="124"/>
      <c r="I89" s="124"/>
      <c r="J89" s="124"/>
      <c r="K89" s="124"/>
      <c r="L89" s="124"/>
      <c r="M89" s="124"/>
      <c r="N89" s="124"/>
      <c r="O89" s="124"/>
    </row>
    <row r="90" spans="1:15" x14ac:dyDescent="0.2">
      <c r="A90" s="124"/>
      <c r="B90" s="124"/>
      <c r="C90" s="124"/>
      <c r="D90" s="124"/>
      <c r="E90" s="124"/>
      <c r="F90" s="124"/>
      <c r="G90" s="124"/>
      <c r="H90" s="124"/>
      <c r="I90" s="124"/>
      <c r="J90" s="124"/>
      <c r="K90" s="124"/>
      <c r="L90" s="124"/>
      <c r="M90" s="124"/>
      <c r="N90" s="124"/>
      <c r="O90" s="124"/>
    </row>
    <row r="91" spans="1:15" x14ac:dyDescent="0.2">
      <c r="A91" s="124"/>
      <c r="B91" s="124"/>
      <c r="C91" s="124"/>
      <c r="D91" s="124"/>
      <c r="E91" s="124"/>
      <c r="F91" s="124"/>
      <c r="G91" s="124"/>
      <c r="H91" s="124"/>
      <c r="I91" s="124"/>
      <c r="J91" s="124"/>
      <c r="K91" s="124"/>
      <c r="L91" s="124"/>
      <c r="M91" s="124"/>
      <c r="N91" s="124"/>
      <c r="O91" s="124"/>
    </row>
    <row r="92" spans="1:15" x14ac:dyDescent="0.2">
      <c r="A92" s="124"/>
      <c r="B92" s="124"/>
      <c r="C92" s="124"/>
      <c r="D92" s="124"/>
      <c r="E92" s="124"/>
      <c r="F92" s="124"/>
      <c r="G92" s="124"/>
      <c r="H92" s="124"/>
      <c r="I92" s="124"/>
      <c r="J92" s="124"/>
      <c r="K92" s="124"/>
      <c r="L92" s="124"/>
      <c r="M92" s="124"/>
      <c r="N92" s="124"/>
      <c r="O92" s="124"/>
    </row>
    <row r="93" spans="1:15" x14ac:dyDescent="0.2">
      <c r="A93" s="124"/>
      <c r="B93" s="124"/>
      <c r="C93" s="124"/>
      <c r="D93" s="124"/>
      <c r="E93" s="124"/>
      <c r="F93" s="124"/>
      <c r="G93" s="124"/>
      <c r="H93" s="124"/>
      <c r="I93" s="124"/>
      <c r="J93" s="124"/>
      <c r="K93" s="124"/>
      <c r="L93" s="124"/>
      <c r="M93" s="124"/>
      <c r="N93" s="124"/>
      <c r="O93" s="124"/>
    </row>
    <row r="94" spans="1:15" x14ac:dyDescent="0.2">
      <c r="A94" s="124"/>
      <c r="B94" s="124"/>
      <c r="C94" s="124"/>
      <c r="D94" s="124"/>
      <c r="E94" s="124"/>
      <c r="F94" s="124"/>
      <c r="G94" s="124"/>
      <c r="H94" s="124"/>
      <c r="I94" s="124"/>
      <c r="J94" s="124"/>
      <c r="K94" s="124"/>
      <c r="L94" s="124"/>
      <c r="M94" s="124"/>
      <c r="N94" s="124"/>
      <c r="O94" s="124"/>
    </row>
    <row r="95" spans="1:15" x14ac:dyDescent="0.2">
      <c r="A95" s="124"/>
      <c r="B95" s="124"/>
      <c r="C95" s="124"/>
      <c r="D95" s="124"/>
      <c r="E95" s="124"/>
      <c r="F95" s="124"/>
      <c r="G95" s="124"/>
      <c r="H95" s="124"/>
      <c r="I95" s="124"/>
      <c r="J95" s="124"/>
      <c r="K95" s="124"/>
      <c r="L95" s="124"/>
      <c r="M95" s="124"/>
      <c r="N95" s="124"/>
      <c r="O95" s="124"/>
    </row>
    <row r="96" spans="1:15" x14ac:dyDescent="0.2">
      <c r="A96" s="124"/>
      <c r="B96" s="124"/>
      <c r="C96" s="124"/>
      <c r="D96" s="124"/>
      <c r="E96" s="124"/>
      <c r="F96" s="124"/>
      <c r="G96" s="124"/>
      <c r="H96" s="124"/>
      <c r="I96" s="124"/>
      <c r="J96" s="124"/>
      <c r="K96" s="124"/>
      <c r="L96" s="124"/>
      <c r="M96" s="124"/>
      <c r="N96" s="124"/>
      <c r="O96" s="124"/>
    </row>
    <row r="97" spans="1:15" x14ac:dyDescent="0.2">
      <c r="A97" s="124"/>
      <c r="B97" s="124"/>
      <c r="C97" s="124"/>
      <c r="D97" s="124"/>
      <c r="E97" s="124"/>
      <c r="F97" s="124"/>
      <c r="G97" s="124"/>
      <c r="H97" s="124"/>
      <c r="I97" s="124"/>
      <c r="J97" s="124"/>
      <c r="K97" s="124"/>
      <c r="L97" s="124"/>
      <c r="M97" s="124"/>
      <c r="N97" s="124"/>
      <c r="O97" s="124"/>
    </row>
    <row r="98" spans="1:15" x14ac:dyDescent="0.2">
      <c r="A98" s="124"/>
      <c r="B98" s="124"/>
      <c r="C98" s="124"/>
      <c r="D98" s="124"/>
      <c r="E98" s="124"/>
      <c r="F98" s="124"/>
      <c r="G98" s="124"/>
      <c r="H98" s="124"/>
      <c r="I98" s="124"/>
      <c r="J98" s="124"/>
      <c r="K98" s="124"/>
      <c r="L98" s="124"/>
      <c r="M98" s="124"/>
      <c r="N98" s="124"/>
      <c r="O98" s="124"/>
    </row>
    <row r="99" spans="1:15" x14ac:dyDescent="0.2">
      <c r="A99" s="124"/>
      <c r="B99" s="124"/>
      <c r="C99" s="124"/>
      <c r="D99" s="124"/>
      <c r="E99" s="124"/>
      <c r="F99" s="124"/>
      <c r="G99" s="124"/>
      <c r="H99" s="124"/>
      <c r="I99" s="124"/>
      <c r="J99" s="124"/>
      <c r="K99" s="124"/>
      <c r="L99" s="124"/>
      <c r="M99" s="124"/>
      <c r="N99" s="124"/>
      <c r="O99" s="124"/>
    </row>
    <row r="100" spans="1:15" x14ac:dyDescent="0.2">
      <c r="A100" s="124"/>
      <c r="B100" s="124"/>
      <c r="C100" s="124"/>
      <c r="D100" s="124"/>
      <c r="E100" s="124"/>
      <c r="F100" s="124"/>
      <c r="G100" s="124"/>
      <c r="H100" s="124"/>
      <c r="I100" s="124"/>
      <c r="J100" s="124"/>
      <c r="K100" s="124"/>
      <c r="L100" s="124"/>
      <c r="M100" s="124"/>
      <c r="N100" s="124"/>
      <c r="O100" s="124"/>
    </row>
    <row r="101" spans="1:15" x14ac:dyDescent="0.2">
      <c r="A101" s="124"/>
      <c r="B101" s="124"/>
      <c r="C101" s="124"/>
      <c r="D101" s="124"/>
      <c r="E101" s="124"/>
      <c r="F101" s="124"/>
      <c r="G101" s="124"/>
      <c r="H101" s="124"/>
      <c r="I101" s="124"/>
      <c r="J101" s="124"/>
      <c r="K101" s="124"/>
      <c r="L101" s="124"/>
      <c r="M101" s="124"/>
      <c r="N101" s="124"/>
      <c r="O101" s="124"/>
    </row>
    <row r="102" spans="1:15" x14ac:dyDescent="0.2">
      <c r="A102" s="124"/>
      <c r="B102" s="124"/>
      <c r="C102" s="124"/>
      <c r="D102" s="124"/>
      <c r="E102" s="124"/>
      <c r="F102" s="124"/>
      <c r="G102" s="124"/>
      <c r="H102" s="124"/>
      <c r="I102" s="124"/>
      <c r="J102" s="124"/>
      <c r="K102" s="124"/>
      <c r="L102" s="124"/>
      <c r="M102" s="124"/>
      <c r="N102" s="124"/>
      <c r="O102" s="124"/>
    </row>
    <row r="103" spans="1:15" x14ac:dyDescent="0.2">
      <c r="A103" s="124"/>
      <c r="B103" s="124"/>
      <c r="C103" s="124"/>
      <c r="D103" s="124"/>
      <c r="E103" s="124"/>
      <c r="F103" s="124"/>
      <c r="G103" s="124"/>
      <c r="H103" s="124"/>
      <c r="I103" s="124"/>
      <c r="J103" s="124"/>
      <c r="K103" s="124"/>
      <c r="L103" s="124"/>
      <c r="M103" s="124"/>
      <c r="N103" s="124"/>
      <c r="O103" s="124"/>
    </row>
    <row r="104" spans="1:15" x14ac:dyDescent="0.2">
      <c r="A104" s="124"/>
      <c r="B104" s="124"/>
      <c r="C104" s="124"/>
      <c r="D104" s="124"/>
      <c r="E104" s="124"/>
      <c r="F104" s="124"/>
      <c r="G104" s="124"/>
      <c r="H104" s="124"/>
      <c r="I104" s="124"/>
      <c r="J104" s="124"/>
      <c r="K104" s="124"/>
      <c r="L104" s="124"/>
      <c r="M104" s="124"/>
      <c r="N104" s="124"/>
      <c r="O104" s="124"/>
    </row>
    <row r="105" spans="1:15" x14ac:dyDescent="0.2">
      <c r="A105" s="124"/>
      <c r="B105" s="124"/>
      <c r="C105" s="124"/>
      <c r="D105" s="124"/>
      <c r="E105" s="124"/>
      <c r="F105" s="124"/>
      <c r="G105" s="124"/>
      <c r="H105" s="124"/>
      <c r="I105" s="124"/>
      <c r="J105" s="124"/>
      <c r="K105" s="124"/>
      <c r="L105" s="124"/>
      <c r="M105" s="124"/>
      <c r="N105" s="124"/>
      <c r="O105" s="124"/>
    </row>
    <row r="106" spans="1:15" x14ac:dyDescent="0.2">
      <c r="A106" s="124"/>
      <c r="B106" s="124"/>
      <c r="C106" s="124"/>
      <c r="D106" s="124"/>
      <c r="E106" s="124"/>
      <c r="F106" s="124"/>
      <c r="G106" s="124"/>
      <c r="H106" s="124"/>
      <c r="I106" s="124"/>
      <c r="J106" s="124"/>
      <c r="K106" s="124"/>
      <c r="L106" s="124"/>
      <c r="M106" s="124"/>
      <c r="N106" s="124"/>
      <c r="O106" s="124"/>
    </row>
    <row r="107" spans="1:15" x14ac:dyDescent="0.2">
      <c r="A107" s="124"/>
      <c r="B107" s="124"/>
      <c r="C107" s="124"/>
      <c r="D107" s="124"/>
      <c r="E107" s="124"/>
      <c r="F107" s="124"/>
      <c r="G107" s="124"/>
      <c r="H107" s="124"/>
      <c r="I107" s="124"/>
      <c r="J107" s="124"/>
      <c r="K107" s="124"/>
      <c r="L107" s="124"/>
      <c r="M107" s="124"/>
      <c r="N107" s="124"/>
      <c r="O107" s="124"/>
    </row>
    <row r="108" spans="1:15" x14ac:dyDescent="0.2">
      <c r="A108" s="124"/>
      <c r="B108" s="124"/>
      <c r="C108" s="124"/>
      <c r="D108" s="124"/>
      <c r="E108" s="124"/>
      <c r="F108" s="124"/>
      <c r="G108" s="124"/>
      <c r="H108" s="124"/>
      <c r="I108" s="124"/>
      <c r="J108" s="124"/>
      <c r="K108" s="124"/>
      <c r="L108" s="124"/>
      <c r="M108" s="124"/>
      <c r="N108" s="124"/>
      <c r="O108" s="124"/>
    </row>
    <row r="109" spans="1:15" x14ac:dyDescent="0.2">
      <c r="A109" s="124"/>
      <c r="B109" s="124"/>
      <c r="C109" s="124"/>
      <c r="D109" s="124"/>
      <c r="E109" s="124"/>
      <c r="F109" s="124"/>
      <c r="G109" s="124"/>
      <c r="H109" s="124"/>
      <c r="I109" s="124"/>
      <c r="J109" s="124"/>
      <c r="K109" s="124"/>
      <c r="L109" s="124"/>
      <c r="M109" s="124"/>
      <c r="N109" s="124"/>
      <c r="O109" s="124"/>
    </row>
    <row r="110" spans="1:15" x14ac:dyDescent="0.2">
      <c r="A110" s="124"/>
      <c r="B110" s="124"/>
      <c r="C110" s="124"/>
      <c r="D110" s="124"/>
      <c r="E110" s="124"/>
      <c r="F110" s="124"/>
      <c r="G110" s="124"/>
      <c r="H110" s="124"/>
      <c r="I110" s="124"/>
      <c r="J110" s="124"/>
      <c r="K110" s="124"/>
      <c r="L110" s="124"/>
      <c r="M110" s="124"/>
      <c r="N110" s="124"/>
      <c r="O110" s="124"/>
    </row>
    <row r="111" spans="1:15" x14ac:dyDescent="0.2">
      <c r="A111" s="124"/>
      <c r="B111" s="124"/>
      <c r="C111" s="124"/>
      <c r="D111" s="124"/>
      <c r="E111" s="124"/>
      <c r="F111" s="124"/>
      <c r="G111" s="124"/>
      <c r="H111" s="124"/>
      <c r="I111" s="124"/>
      <c r="J111" s="124"/>
      <c r="K111" s="124"/>
      <c r="L111" s="124"/>
      <c r="M111" s="124"/>
      <c r="N111" s="124"/>
      <c r="O111" s="124"/>
    </row>
    <row r="112" spans="1:15" x14ac:dyDescent="0.2">
      <c r="A112" s="124"/>
      <c r="B112" s="124"/>
      <c r="C112" s="124"/>
      <c r="D112" s="124"/>
      <c r="E112" s="124"/>
      <c r="F112" s="124"/>
      <c r="G112" s="124"/>
      <c r="H112" s="124"/>
      <c r="I112" s="124"/>
      <c r="J112" s="124"/>
      <c r="K112" s="124"/>
      <c r="L112" s="124"/>
      <c r="M112" s="124"/>
      <c r="N112" s="124"/>
      <c r="O112" s="124"/>
    </row>
    <row r="113" spans="1:15" x14ac:dyDescent="0.2">
      <c r="A113" s="124"/>
      <c r="B113" s="124"/>
      <c r="C113" s="124"/>
      <c r="D113" s="124"/>
      <c r="E113" s="124"/>
      <c r="F113" s="124"/>
      <c r="G113" s="124"/>
      <c r="H113" s="124"/>
      <c r="I113" s="124"/>
      <c r="J113" s="124"/>
      <c r="K113" s="124"/>
      <c r="L113" s="124"/>
      <c r="M113" s="124"/>
      <c r="N113" s="124"/>
      <c r="O113" s="124"/>
    </row>
    <row r="114" spans="1:15" x14ac:dyDescent="0.2">
      <c r="A114" s="124"/>
      <c r="B114" s="124"/>
      <c r="C114" s="124"/>
      <c r="D114" s="124"/>
      <c r="E114" s="124"/>
      <c r="F114" s="124"/>
      <c r="G114" s="124"/>
      <c r="H114" s="124"/>
      <c r="I114" s="124"/>
      <c r="J114" s="124"/>
      <c r="K114" s="124"/>
      <c r="L114" s="124"/>
      <c r="M114" s="124"/>
      <c r="N114" s="124"/>
      <c r="O114" s="124"/>
    </row>
    <row r="115" spans="1:15" x14ac:dyDescent="0.2">
      <c r="A115" s="124"/>
      <c r="B115" s="124"/>
      <c r="C115" s="124"/>
      <c r="D115" s="124"/>
      <c r="E115" s="124"/>
      <c r="F115" s="124"/>
      <c r="G115" s="124"/>
      <c r="H115" s="124"/>
      <c r="I115" s="124"/>
      <c r="J115" s="124"/>
      <c r="K115" s="124"/>
      <c r="L115" s="124"/>
      <c r="M115" s="124"/>
      <c r="N115" s="124"/>
      <c r="O115" s="124"/>
    </row>
    <row r="116" spans="1:15" x14ac:dyDescent="0.2">
      <c r="A116" s="124"/>
      <c r="B116" s="124"/>
      <c r="C116" s="124"/>
      <c r="D116" s="124"/>
      <c r="E116" s="124"/>
      <c r="F116" s="124"/>
      <c r="G116" s="124"/>
      <c r="H116" s="124"/>
      <c r="I116" s="124"/>
      <c r="J116" s="124"/>
      <c r="K116" s="124"/>
      <c r="L116" s="124"/>
      <c r="M116" s="124"/>
      <c r="N116" s="124"/>
      <c r="O116" s="124"/>
    </row>
    <row r="117" spans="1:15" x14ac:dyDescent="0.2">
      <c r="A117" s="124"/>
      <c r="B117" s="124"/>
      <c r="C117" s="124"/>
      <c r="D117" s="124"/>
      <c r="E117" s="124"/>
      <c r="F117" s="124"/>
      <c r="G117" s="124"/>
      <c r="H117" s="124"/>
      <c r="I117" s="124"/>
      <c r="J117" s="124"/>
      <c r="K117" s="124"/>
      <c r="L117" s="124"/>
      <c r="M117" s="124"/>
      <c r="N117" s="124"/>
      <c r="O117" s="124"/>
    </row>
    <row r="118" spans="1:15" x14ac:dyDescent="0.2">
      <c r="A118" s="124"/>
      <c r="B118" s="124"/>
      <c r="C118" s="124"/>
      <c r="D118" s="124"/>
      <c r="E118" s="124"/>
      <c r="F118" s="124"/>
      <c r="G118" s="124"/>
      <c r="H118" s="124"/>
      <c r="I118" s="124"/>
      <c r="J118" s="124"/>
      <c r="K118" s="124"/>
      <c r="L118" s="124"/>
      <c r="M118" s="124"/>
      <c r="N118" s="124"/>
      <c r="O118" s="124"/>
    </row>
    <row r="119" spans="1:15" x14ac:dyDescent="0.2">
      <c r="A119" s="124"/>
      <c r="B119" s="124"/>
      <c r="C119" s="124"/>
      <c r="D119" s="124"/>
      <c r="E119" s="124"/>
      <c r="F119" s="124"/>
      <c r="G119" s="124"/>
      <c r="H119" s="124"/>
      <c r="I119" s="124"/>
      <c r="J119" s="124"/>
      <c r="K119" s="124"/>
      <c r="L119" s="124"/>
      <c r="M119" s="124"/>
      <c r="N119" s="124"/>
      <c r="O119" s="124"/>
    </row>
    <row r="120" spans="1:15" x14ac:dyDescent="0.2">
      <c r="A120" s="124"/>
      <c r="B120" s="124"/>
      <c r="C120" s="124"/>
      <c r="D120" s="124"/>
      <c r="E120" s="124"/>
      <c r="F120" s="124"/>
      <c r="G120" s="124"/>
      <c r="H120" s="124"/>
      <c r="I120" s="124"/>
      <c r="J120" s="124"/>
      <c r="K120" s="124"/>
      <c r="L120" s="124"/>
      <c r="M120" s="124"/>
      <c r="N120" s="124"/>
      <c r="O120" s="124"/>
    </row>
    <row r="121" spans="1:15" x14ac:dyDescent="0.2">
      <c r="A121" s="124"/>
      <c r="B121" s="124"/>
      <c r="C121" s="124"/>
      <c r="D121" s="124"/>
      <c r="E121" s="124"/>
      <c r="F121" s="124"/>
      <c r="G121" s="124"/>
      <c r="H121" s="124"/>
      <c r="I121" s="124"/>
      <c r="J121" s="124"/>
      <c r="K121" s="124"/>
      <c r="L121" s="124"/>
      <c r="M121" s="124"/>
      <c r="N121" s="124"/>
      <c r="O121" s="124"/>
    </row>
    <row r="122" spans="1:15" x14ac:dyDescent="0.2">
      <c r="A122" s="124"/>
      <c r="B122" s="124"/>
      <c r="C122" s="124"/>
      <c r="D122" s="124"/>
      <c r="E122" s="124"/>
      <c r="F122" s="124"/>
      <c r="G122" s="124"/>
      <c r="H122" s="124"/>
      <c r="I122" s="124"/>
      <c r="J122" s="124"/>
      <c r="K122" s="124"/>
      <c r="L122" s="124"/>
      <c r="M122" s="124"/>
      <c r="N122" s="124"/>
      <c r="O122" s="124"/>
    </row>
    <row r="123" spans="1:15" x14ac:dyDescent="0.2">
      <c r="A123" s="124"/>
      <c r="B123" s="124"/>
      <c r="C123" s="124"/>
      <c r="D123" s="124"/>
      <c r="E123" s="124"/>
      <c r="F123" s="124"/>
      <c r="G123" s="124"/>
      <c r="H123" s="124"/>
      <c r="I123" s="124"/>
      <c r="J123" s="124"/>
      <c r="K123" s="124"/>
      <c r="L123" s="124"/>
      <c r="M123" s="124"/>
      <c r="N123" s="124"/>
      <c r="O123" s="124"/>
    </row>
    <row r="124" spans="1:15" x14ac:dyDescent="0.2">
      <c r="A124" s="124"/>
      <c r="B124" s="124"/>
      <c r="C124" s="124"/>
      <c r="D124" s="124"/>
      <c r="E124" s="124"/>
      <c r="F124" s="124"/>
      <c r="G124" s="124"/>
      <c r="H124" s="124"/>
      <c r="I124" s="124"/>
      <c r="J124" s="124"/>
      <c r="K124" s="124"/>
      <c r="L124" s="124"/>
      <c r="M124" s="124"/>
      <c r="N124" s="124"/>
      <c r="O124" s="124"/>
    </row>
    <row r="125" spans="1:15" x14ac:dyDescent="0.2">
      <c r="A125" s="124"/>
      <c r="B125" s="124"/>
      <c r="C125" s="124"/>
      <c r="D125" s="124"/>
      <c r="E125" s="124"/>
      <c r="F125" s="124"/>
      <c r="G125" s="124"/>
      <c r="H125" s="124"/>
      <c r="I125" s="124"/>
      <c r="J125" s="124"/>
      <c r="K125" s="124"/>
      <c r="L125" s="124"/>
      <c r="M125" s="124"/>
      <c r="N125" s="124"/>
      <c r="O125" s="124"/>
    </row>
    <row r="126" spans="1:15" x14ac:dyDescent="0.2">
      <c r="A126" s="124"/>
      <c r="B126" s="124"/>
      <c r="C126" s="124"/>
      <c r="D126" s="124"/>
      <c r="E126" s="124"/>
      <c r="F126" s="124"/>
      <c r="G126" s="124"/>
      <c r="H126" s="124"/>
      <c r="I126" s="124"/>
      <c r="J126" s="124"/>
      <c r="K126" s="124"/>
      <c r="L126" s="124"/>
      <c r="M126" s="124"/>
      <c r="N126" s="124"/>
      <c r="O126" s="124"/>
    </row>
    <row r="127" spans="1:15" x14ac:dyDescent="0.2">
      <c r="A127" s="124"/>
      <c r="B127" s="124"/>
      <c r="C127" s="124"/>
      <c r="D127" s="124"/>
      <c r="E127" s="124"/>
      <c r="F127" s="124"/>
      <c r="G127" s="124"/>
      <c r="H127" s="124"/>
      <c r="I127" s="124"/>
      <c r="J127" s="124"/>
      <c r="K127" s="124"/>
      <c r="L127" s="124"/>
      <c r="M127" s="124"/>
      <c r="N127" s="124"/>
      <c r="O127" s="124"/>
    </row>
    <row r="128" spans="1:15" x14ac:dyDescent="0.2">
      <c r="A128" s="124"/>
      <c r="B128" s="124"/>
      <c r="C128" s="124"/>
      <c r="D128" s="124"/>
      <c r="E128" s="124"/>
      <c r="F128" s="124"/>
      <c r="G128" s="124"/>
      <c r="H128" s="124"/>
      <c r="I128" s="124"/>
      <c r="J128" s="124"/>
      <c r="K128" s="124"/>
      <c r="L128" s="124"/>
      <c r="M128" s="124"/>
      <c r="N128" s="124"/>
      <c r="O128" s="124"/>
    </row>
    <row r="129" spans="1:15" x14ac:dyDescent="0.2">
      <c r="A129" s="124"/>
      <c r="B129" s="124"/>
      <c r="C129" s="124"/>
      <c r="D129" s="124"/>
      <c r="E129" s="124"/>
      <c r="F129" s="124"/>
      <c r="G129" s="124"/>
      <c r="H129" s="124"/>
      <c r="I129" s="124"/>
      <c r="J129" s="124"/>
      <c r="K129" s="124"/>
      <c r="L129" s="124"/>
      <c r="M129" s="124"/>
      <c r="N129" s="124"/>
      <c r="O129" s="124"/>
    </row>
    <row r="130" spans="1:15" x14ac:dyDescent="0.2">
      <c r="A130" s="124"/>
      <c r="B130" s="124"/>
      <c r="C130" s="124"/>
      <c r="D130" s="124"/>
      <c r="E130" s="124"/>
      <c r="F130" s="124"/>
      <c r="G130" s="124"/>
      <c r="H130" s="124"/>
      <c r="I130" s="124"/>
      <c r="J130" s="124"/>
      <c r="K130" s="124"/>
      <c r="L130" s="124"/>
      <c r="M130" s="124"/>
      <c r="N130" s="124"/>
      <c r="O130" s="124"/>
    </row>
    <row r="131" spans="1:15" x14ac:dyDescent="0.2">
      <c r="A131" s="124"/>
      <c r="B131" s="124"/>
      <c r="C131" s="124"/>
      <c r="D131" s="124"/>
      <c r="E131" s="124"/>
      <c r="F131" s="124"/>
      <c r="G131" s="124"/>
      <c r="H131" s="124"/>
      <c r="I131" s="124"/>
      <c r="J131" s="124"/>
      <c r="K131" s="124"/>
      <c r="L131" s="124"/>
      <c r="M131" s="124"/>
      <c r="N131" s="124"/>
      <c r="O131" s="124"/>
    </row>
    <row r="132" spans="1:15" x14ac:dyDescent="0.2">
      <c r="A132" s="124"/>
      <c r="B132" s="124"/>
      <c r="C132" s="124"/>
      <c r="D132" s="124"/>
      <c r="E132" s="124"/>
      <c r="F132" s="124"/>
      <c r="G132" s="124"/>
      <c r="H132" s="124"/>
      <c r="I132" s="124"/>
      <c r="J132" s="124"/>
      <c r="K132" s="124"/>
      <c r="L132" s="124"/>
      <c r="M132" s="124"/>
      <c r="N132" s="124"/>
      <c r="O132" s="124"/>
    </row>
    <row r="133" spans="1:15" x14ac:dyDescent="0.2">
      <c r="A133" s="124"/>
      <c r="B133" s="124"/>
      <c r="C133" s="124"/>
      <c r="D133" s="124"/>
      <c r="E133" s="124"/>
      <c r="F133" s="124"/>
      <c r="G133" s="124"/>
      <c r="H133" s="124"/>
      <c r="I133" s="124"/>
      <c r="J133" s="124"/>
      <c r="K133" s="124"/>
      <c r="L133" s="124"/>
      <c r="M133" s="124"/>
      <c r="N133" s="124"/>
      <c r="O133" s="124"/>
    </row>
    <row r="134" spans="1:15" x14ac:dyDescent="0.2">
      <c r="A134" s="124"/>
      <c r="B134" s="124"/>
      <c r="C134" s="124"/>
      <c r="D134" s="124"/>
      <c r="E134" s="124"/>
      <c r="F134" s="124"/>
      <c r="G134" s="124"/>
      <c r="H134" s="124"/>
      <c r="I134" s="124"/>
      <c r="J134" s="124"/>
      <c r="K134" s="124"/>
      <c r="L134" s="124"/>
      <c r="M134" s="124"/>
      <c r="N134" s="124"/>
      <c r="O134" s="124"/>
    </row>
    <row r="135" spans="1:15" x14ac:dyDescent="0.2">
      <c r="A135" s="124"/>
      <c r="B135" s="124"/>
      <c r="C135" s="124"/>
      <c r="D135" s="124"/>
      <c r="E135" s="124"/>
      <c r="F135" s="124"/>
      <c r="G135" s="124"/>
      <c r="H135" s="124"/>
      <c r="I135" s="124"/>
      <c r="J135" s="124"/>
      <c r="K135" s="124"/>
      <c r="L135" s="124"/>
      <c r="M135" s="124"/>
      <c r="N135" s="124"/>
      <c r="O135" s="124"/>
    </row>
    <row r="136" spans="1:15" x14ac:dyDescent="0.2">
      <c r="A136" s="124"/>
      <c r="B136" s="124"/>
      <c r="C136" s="124"/>
      <c r="D136" s="124"/>
      <c r="E136" s="124"/>
      <c r="F136" s="124"/>
      <c r="G136" s="124"/>
      <c r="H136" s="124"/>
      <c r="I136" s="124"/>
      <c r="J136" s="124"/>
      <c r="K136" s="124"/>
      <c r="L136" s="124"/>
      <c r="M136" s="124"/>
      <c r="N136" s="124"/>
      <c r="O136" s="124"/>
    </row>
    <row r="137" spans="1:15" x14ac:dyDescent="0.2">
      <c r="A137" s="124"/>
      <c r="B137" s="124"/>
      <c r="C137" s="124"/>
      <c r="D137" s="124"/>
      <c r="E137" s="124"/>
      <c r="F137" s="124"/>
      <c r="G137" s="124"/>
      <c r="H137" s="124"/>
      <c r="I137" s="124"/>
      <c r="J137" s="124"/>
      <c r="K137" s="124"/>
      <c r="L137" s="124"/>
      <c r="M137" s="124"/>
      <c r="N137" s="124"/>
      <c r="O137" s="124"/>
    </row>
    <row r="138" spans="1:15" x14ac:dyDescent="0.2">
      <c r="A138" s="124"/>
      <c r="B138" s="124"/>
      <c r="C138" s="124"/>
      <c r="D138" s="124"/>
      <c r="E138" s="124"/>
      <c r="F138" s="124"/>
      <c r="G138" s="124"/>
      <c r="H138" s="124"/>
      <c r="I138" s="124"/>
      <c r="J138" s="124"/>
      <c r="K138" s="124"/>
      <c r="L138" s="124"/>
      <c r="M138" s="124"/>
      <c r="N138" s="124"/>
      <c r="O138" s="124"/>
    </row>
    <row r="139" spans="1:15" x14ac:dyDescent="0.2">
      <c r="A139" s="124"/>
      <c r="B139" s="124"/>
      <c r="C139" s="124"/>
      <c r="D139" s="124"/>
      <c r="E139" s="124"/>
      <c r="F139" s="124"/>
      <c r="G139" s="124"/>
      <c r="H139" s="124"/>
      <c r="I139" s="124"/>
      <c r="J139" s="124"/>
      <c r="K139" s="124"/>
      <c r="L139" s="124"/>
      <c r="M139" s="124"/>
      <c r="N139" s="124"/>
      <c r="O139" s="124"/>
    </row>
    <row r="140" spans="1:15" x14ac:dyDescent="0.2">
      <c r="A140" s="124"/>
      <c r="B140" s="124"/>
      <c r="C140" s="124"/>
      <c r="D140" s="124"/>
      <c r="E140" s="124"/>
      <c r="F140" s="124"/>
      <c r="G140" s="124"/>
      <c r="H140" s="124"/>
      <c r="I140" s="124"/>
      <c r="J140" s="124"/>
      <c r="K140" s="124"/>
      <c r="L140" s="124"/>
      <c r="M140" s="124"/>
      <c r="N140" s="124"/>
      <c r="O140" s="124"/>
    </row>
    <row r="141" spans="1:15" x14ac:dyDescent="0.2">
      <c r="A141" s="124"/>
      <c r="B141" s="124"/>
      <c r="C141" s="124"/>
      <c r="D141" s="124"/>
      <c r="E141" s="124"/>
      <c r="F141" s="124"/>
      <c r="G141" s="124"/>
      <c r="H141" s="124"/>
      <c r="I141" s="124"/>
      <c r="J141" s="124"/>
      <c r="K141" s="124"/>
      <c r="L141" s="124"/>
      <c r="M141" s="124"/>
      <c r="N141" s="124"/>
      <c r="O141" s="124"/>
    </row>
    <row r="142" spans="1:15" x14ac:dyDescent="0.2">
      <c r="A142" s="124"/>
      <c r="B142" s="124"/>
      <c r="C142" s="124"/>
      <c r="D142" s="124"/>
      <c r="E142" s="124"/>
      <c r="F142" s="124"/>
      <c r="G142" s="124"/>
      <c r="H142" s="124"/>
      <c r="I142" s="124"/>
      <c r="J142" s="124"/>
      <c r="K142" s="124"/>
      <c r="L142" s="124"/>
      <c r="M142" s="124"/>
      <c r="N142" s="124"/>
      <c r="O142" s="124"/>
    </row>
    <row r="143" spans="1:15" x14ac:dyDescent="0.2">
      <c r="A143" s="124"/>
      <c r="B143" s="124"/>
      <c r="C143" s="124"/>
      <c r="D143" s="124"/>
      <c r="E143" s="124"/>
      <c r="F143" s="124"/>
      <c r="G143" s="124"/>
      <c r="H143" s="124"/>
      <c r="I143" s="124"/>
      <c r="J143" s="124"/>
      <c r="K143" s="124"/>
      <c r="L143" s="124"/>
      <c r="M143" s="124"/>
      <c r="N143" s="124"/>
      <c r="O143" s="124"/>
    </row>
    <row r="144" spans="1:15" x14ac:dyDescent="0.2">
      <c r="A144" s="124"/>
      <c r="B144" s="124"/>
      <c r="C144" s="124"/>
      <c r="D144" s="124"/>
      <c r="E144" s="124"/>
      <c r="F144" s="124"/>
      <c r="G144" s="124"/>
      <c r="H144" s="124"/>
      <c r="I144" s="124"/>
      <c r="J144" s="124"/>
      <c r="K144" s="124"/>
      <c r="L144" s="124"/>
      <c r="M144" s="124"/>
      <c r="N144" s="124"/>
      <c r="O144" s="124"/>
    </row>
    <row r="145" spans="1:15" x14ac:dyDescent="0.2">
      <c r="A145" s="124"/>
      <c r="B145" s="124"/>
      <c r="C145" s="124"/>
      <c r="D145" s="124"/>
      <c r="E145" s="124"/>
      <c r="F145" s="124"/>
      <c r="G145" s="124"/>
      <c r="H145" s="124"/>
      <c r="I145" s="124"/>
      <c r="J145" s="124"/>
      <c r="K145" s="124"/>
      <c r="L145" s="124"/>
      <c r="M145" s="124"/>
      <c r="N145" s="124"/>
      <c r="O145" s="124"/>
    </row>
    <row r="146" spans="1:15" x14ac:dyDescent="0.2">
      <c r="A146" s="124"/>
      <c r="B146" s="124"/>
      <c r="C146" s="124"/>
      <c r="D146" s="124"/>
      <c r="E146" s="124"/>
      <c r="F146" s="124"/>
      <c r="G146" s="124"/>
      <c r="H146" s="124"/>
      <c r="I146" s="124"/>
      <c r="J146" s="124"/>
      <c r="K146" s="124"/>
      <c r="L146" s="124"/>
      <c r="M146" s="124"/>
      <c r="N146" s="124"/>
      <c r="O146" s="124"/>
    </row>
    <row r="147" spans="1:15" x14ac:dyDescent="0.2">
      <c r="A147" s="124"/>
      <c r="B147" s="124"/>
      <c r="C147" s="124"/>
      <c r="D147" s="124"/>
      <c r="E147" s="124"/>
      <c r="F147" s="124"/>
      <c r="G147" s="124"/>
      <c r="H147" s="124"/>
      <c r="I147" s="124"/>
      <c r="J147" s="124"/>
      <c r="K147" s="124"/>
      <c r="L147" s="124"/>
      <c r="M147" s="124"/>
      <c r="N147" s="124"/>
      <c r="O147" s="124"/>
    </row>
    <row r="148" spans="1:15" x14ac:dyDescent="0.2">
      <c r="A148" s="124"/>
      <c r="B148" s="124"/>
      <c r="C148" s="124"/>
      <c r="D148" s="124"/>
      <c r="E148" s="124"/>
      <c r="F148" s="124"/>
      <c r="G148" s="124"/>
      <c r="H148" s="124"/>
      <c r="I148" s="124"/>
      <c r="J148" s="124"/>
      <c r="K148" s="124"/>
      <c r="L148" s="124"/>
      <c r="M148" s="124"/>
      <c r="N148" s="124"/>
      <c r="O148" s="124"/>
    </row>
    <row r="149" spans="1:15" x14ac:dyDescent="0.2">
      <c r="A149" s="124"/>
      <c r="B149" s="124"/>
      <c r="C149" s="124"/>
      <c r="D149" s="124"/>
      <c r="E149" s="124"/>
      <c r="F149" s="124"/>
      <c r="G149" s="124"/>
      <c r="H149" s="124"/>
      <c r="I149" s="124"/>
      <c r="J149" s="124"/>
      <c r="K149" s="124"/>
      <c r="L149" s="124"/>
      <c r="M149" s="124"/>
      <c r="N149" s="124"/>
      <c r="O149" s="124"/>
    </row>
    <row r="150" spans="1:15" x14ac:dyDescent="0.2">
      <c r="A150" s="124"/>
      <c r="B150" s="124"/>
      <c r="C150" s="124"/>
      <c r="D150" s="124"/>
      <c r="E150" s="124"/>
      <c r="F150" s="124"/>
      <c r="G150" s="124"/>
      <c r="H150" s="124"/>
      <c r="I150" s="124"/>
      <c r="J150" s="124"/>
      <c r="K150" s="124"/>
      <c r="L150" s="124"/>
      <c r="M150" s="124"/>
      <c r="N150" s="124"/>
      <c r="O150" s="124"/>
    </row>
    <row r="151" spans="1:15" x14ac:dyDescent="0.2">
      <c r="A151" s="124"/>
      <c r="B151" s="124"/>
      <c r="C151" s="124"/>
      <c r="D151" s="124"/>
      <c r="E151" s="124"/>
      <c r="F151" s="124"/>
      <c r="G151" s="124"/>
      <c r="H151" s="124"/>
      <c r="I151" s="124"/>
      <c r="J151" s="124"/>
      <c r="K151" s="124"/>
      <c r="L151" s="124"/>
      <c r="M151" s="124"/>
      <c r="N151" s="124"/>
      <c r="O151" s="124"/>
    </row>
    <row r="152" spans="1:15" x14ac:dyDescent="0.2">
      <c r="A152" s="124"/>
      <c r="B152" s="124"/>
      <c r="C152" s="124"/>
      <c r="D152" s="124"/>
      <c r="E152" s="124"/>
      <c r="F152" s="124"/>
      <c r="G152" s="124"/>
      <c r="H152" s="124"/>
      <c r="I152" s="124"/>
      <c r="J152" s="124"/>
      <c r="K152" s="124"/>
      <c r="L152" s="124"/>
      <c r="M152" s="124"/>
      <c r="N152" s="124"/>
      <c r="O152" s="124"/>
    </row>
    <row r="153" spans="1:15" x14ac:dyDescent="0.2">
      <c r="A153" s="124"/>
      <c r="B153" s="124"/>
      <c r="C153" s="124"/>
      <c r="D153" s="124"/>
      <c r="E153" s="124"/>
      <c r="F153" s="124"/>
      <c r="G153" s="124"/>
      <c r="H153" s="124"/>
      <c r="I153" s="124"/>
      <c r="J153" s="124"/>
      <c r="K153" s="124"/>
      <c r="L153" s="124"/>
      <c r="M153" s="124"/>
      <c r="N153" s="124"/>
      <c r="O153" s="124"/>
    </row>
    <row r="154" spans="1:15" x14ac:dyDescent="0.2">
      <c r="A154" s="124"/>
      <c r="B154" s="124"/>
      <c r="C154" s="124"/>
      <c r="D154" s="124"/>
      <c r="E154" s="124"/>
      <c r="F154" s="124"/>
      <c r="G154" s="124"/>
      <c r="H154" s="124"/>
      <c r="I154" s="124"/>
      <c r="J154" s="124"/>
      <c r="K154" s="124"/>
      <c r="L154" s="124"/>
      <c r="M154" s="124"/>
      <c r="N154" s="124"/>
      <c r="O154" s="124"/>
    </row>
    <row r="155" spans="1:15" x14ac:dyDescent="0.2">
      <c r="A155" s="124"/>
      <c r="B155" s="124"/>
      <c r="C155" s="124"/>
      <c r="D155" s="124"/>
      <c r="E155" s="124"/>
      <c r="F155" s="124"/>
      <c r="G155" s="124"/>
      <c r="H155" s="124"/>
      <c r="I155" s="124"/>
      <c r="J155" s="124"/>
      <c r="K155" s="124"/>
      <c r="L155" s="124"/>
      <c r="M155" s="124"/>
      <c r="N155" s="124"/>
      <c r="O155" s="124"/>
    </row>
    <row r="156" spans="1:15" x14ac:dyDescent="0.2">
      <c r="A156" s="124"/>
      <c r="B156" s="124"/>
      <c r="C156" s="124"/>
      <c r="D156" s="124"/>
      <c r="E156" s="124"/>
      <c r="F156" s="124"/>
      <c r="G156" s="124"/>
      <c r="H156" s="124"/>
      <c r="I156" s="124"/>
      <c r="J156" s="124"/>
      <c r="K156" s="124"/>
      <c r="L156" s="124"/>
      <c r="M156" s="124"/>
      <c r="N156" s="124"/>
      <c r="O156" s="124"/>
    </row>
    <row r="157" spans="1:15" x14ac:dyDescent="0.2">
      <c r="A157" s="124"/>
      <c r="B157" s="124"/>
      <c r="C157" s="124"/>
      <c r="D157" s="124"/>
      <c r="E157" s="124"/>
      <c r="F157" s="124"/>
      <c r="G157" s="124"/>
      <c r="H157" s="124"/>
      <c r="I157" s="124"/>
      <c r="J157" s="124"/>
      <c r="K157" s="124"/>
      <c r="L157" s="124"/>
      <c r="M157" s="124"/>
      <c r="N157" s="124"/>
      <c r="O157" s="124"/>
    </row>
    <row r="158" spans="1:15" x14ac:dyDescent="0.2">
      <c r="A158" s="124"/>
      <c r="B158" s="124"/>
      <c r="C158" s="124"/>
      <c r="D158" s="124"/>
      <c r="E158" s="124"/>
      <c r="F158" s="124"/>
      <c r="G158" s="124"/>
      <c r="H158" s="124"/>
      <c r="I158" s="124"/>
      <c r="J158" s="124"/>
      <c r="K158" s="124"/>
      <c r="L158" s="124"/>
      <c r="M158" s="124"/>
      <c r="N158" s="124"/>
      <c r="O158" s="124"/>
    </row>
    <row r="159" spans="1:15" x14ac:dyDescent="0.2">
      <c r="A159" s="124"/>
      <c r="B159" s="124"/>
      <c r="C159" s="124"/>
      <c r="D159" s="124"/>
      <c r="E159" s="124"/>
      <c r="F159" s="124"/>
      <c r="G159" s="124"/>
      <c r="H159" s="124"/>
      <c r="I159" s="124"/>
      <c r="J159" s="124"/>
      <c r="K159" s="124"/>
      <c r="L159" s="124"/>
      <c r="M159" s="124"/>
      <c r="N159" s="124"/>
      <c r="O159" s="124"/>
    </row>
    <row r="160" spans="1:15" x14ac:dyDescent="0.2">
      <c r="A160" s="124"/>
      <c r="B160" s="124"/>
      <c r="C160" s="124"/>
      <c r="D160" s="124"/>
      <c r="E160" s="124"/>
      <c r="F160" s="124"/>
      <c r="G160" s="124"/>
      <c r="H160" s="124"/>
      <c r="I160" s="124"/>
      <c r="J160" s="124"/>
      <c r="K160" s="124"/>
      <c r="L160" s="124"/>
      <c r="M160" s="124"/>
      <c r="N160" s="124"/>
      <c r="O160" s="124"/>
    </row>
    <row r="161" spans="1:15" x14ac:dyDescent="0.2">
      <c r="A161" s="124"/>
      <c r="B161" s="124"/>
      <c r="C161" s="124"/>
      <c r="D161" s="124"/>
      <c r="E161" s="124"/>
      <c r="F161" s="124"/>
      <c r="G161" s="124"/>
      <c r="H161" s="124"/>
      <c r="I161" s="124"/>
      <c r="J161" s="124"/>
      <c r="K161" s="124"/>
      <c r="L161" s="124"/>
      <c r="M161" s="124"/>
      <c r="N161" s="124"/>
      <c r="O161" s="124"/>
    </row>
    <row r="162" spans="1:15" x14ac:dyDescent="0.2">
      <c r="A162" s="124"/>
      <c r="B162" s="124"/>
      <c r="C162" s="124"/>
      <c r="D162" s="124"/>
      <c r="E162" s="124"/>
      <c r="F162" s="124"/>
      <c r="G162" s="124"/>
      <c r="H162" s="124"/>
      <c r="I162" s="124"/>
      <c r="J162" s="124"/>
      <c r="K162" s="124"/>
      <c r="L162" s="124"/>
      <c r="M162" s="124"/>
      <c r="N162" s="124"/>
      <c r="O162" s="124"/>
    </row>
    <row r="163" spans="1:15" x14ac:dyDescent="0.2">
      <c r="A163" s="124"/>
      <c r="B163" s="124"/>
      <c r="C163" s="124"/>
      <c r="D163" s="124"/>
      <c r="E163" s="124"/>
      <c r="F163" s="124"/>
      <c r="G163" s="124"/>
      <c r="H163" s="124"/>
      <c r="I163" s="124"/>
      <c r="J163" s="124"/>
      <c r="K163" s="124"/>
      <c r="L163" s="124"/>
      <c r="M163" s="124"/>
      <c r="N163" s="124"/>
      <c r="O163" s="124"/>
    </row>
    <row r="164" spans="1:15" x14ac:dyDescent="0.2">
      <c r="A164" s="124"/>
      <c r="B164" s="124"/>
      <c r="C164" s="124"/>
      <c r="D164" s="124"/>
      <c r="E164" s="124"/>
      <c r="F164" s="124"/>
      <c r="G164" s="124"/>
      <c r="H164" s="124"/>
      <c r="I164" s="124"/>
      <c r="J164" s="124"/>
      <c r="K164" s="124"/>
      <c r="L164" s="124"/>
      <c r="M164" s="124"/>
      <c r="N164" s="124"/>
      <c r="O164" s="124"/>
    </row>
    <row r="165" spans="1:15" x14ac:dyDescent="0.2">
      <c r="A165" s="124"/>
      <c r="B165" s="124"/>
      <c r="C165" s="124"/>
      <c r="D165" s="124"/>
      <c r="E165" s="124"/>
      <c r="F165" s="124"/>
      <c r="G165" s="124"/>
      <c r="H165" s="124"/>
      <c r="I165" s="124"/>
      <c r="J165" s="124"/>
      <c r="K165" s="124"/>
      <c r="L165" s="124"/>
      <c r="M165" s="124"/>
      <c r="N165" s="124"/>
      <c r="O165" s="124"/>
    </row>
    <row r="166" spans="1:15" x14ac:dyDescent="0.2">
      <c r="A166" s="124"/>
      <c r="B166" s="124"/>
      <c r="C166" s="124"/>
      <c r="D166" s="124"/>
      <c r="E166" s="124"/>
      <c r="F166" s="124"/>
      <c r="G166" s="124"/>
      <c r="H166" s="124"/>
      <c r="I166" s="124"/>
      <c r="J166" s="124"/>
      <c r="K166" s="124"/>
      <c r="L166" s="124"/>
      <c r="M166" s="124"/>
      <c r="N166" s="124"/>
      <c r="O166" s="124"/>
    </row>
    <row r="167" spans="1:15" x14ac:dyDescent="0.2">
      <c r="A167" s="124"/>
      <c r="B167" s="124"/>
      <c r="C167" s="124"/>
      <c r="D167" s="124"/>
      <c r="E167" s="124"/>
      <c r="F167" s="124"/>
      <c r="G167" s="124"/>
      <c r="H167" s="124"/>
      <c r="I167" s="124"/>
      <c r="J167" s="124"/>
      <c r="K167" s="124"/>
      <c r="L167" s="124"/>
      <c r="M167" s="124"/>
      <c r="N167" s="124"/>
      <c r="O167" s="124"/>
    </row>
    <row r="168" spans="1:15" x14ac:dyDescent="0.2">
      <c r="A168" s="124"/>
      <c r="B168" s="124"/>
      <c r="C168" s="124"/>
      <c r="D168" s="124"/>
      <c r="E168" s="124"/>
      <c r="F168" s="124"/>
      <c r="G168" s="124"/>
      <c r="H168" s="124"/>
      <c r="I168" s="124"/>
      <c r="J168" s="124"/>
      <c r="K168" s="124"/>
      <c r="L168" s="124"/>
      <c r="M168" s="124"/>
      <c r="N168" s="124"/>
      <c r="O168" s="124"/>
    </row>
    <row r="169" spans="1:15" x14ac:dyDescent="0.2">
      <c r="A169" s="124"/>
      <c r="B169" s="124"/>
      <c r="C169" s="124"/>
      <c r="D169" s="124"/>
      <c r="E169" s="124"/>
      <c r="F169" s="124"/>
      <c r="G169" s="124"/>
      <c r="H169" s="124"/>
      <c r="I169" s="124"/>
      <c r="J169" s="124"/>
      <c r="K169" s="124"/>
      <c r="L169" s="124"/>
      <c r="M169" s="124"/>
      <c r="N169" s="124"/>
      <c r="O169" s="124"/>
    </row>
    <row r="170" spans="1:15" x14ac:dyDescent="0.2">
      <c r="A170" s="124"/>
      <c r="B170" s="124"/>
      <c r="C170" s="124"/>
      <c r="D170" s="124"/>
      <c r="E170" s="124"/>
      <c r="F170" s="124"/>
      <c r="G170" s="124"/>
      <c r="H170" s="124"/>
      <c r="I170" s="124"/>
      <c r="J170" s="124"/>
      <c r="K170" s="124"/>
      <c r="L170" s="124"/>
      <c r="M170" s="124"/>
      <c r="N170" s="124"/>
      <c r="O170" s="124"/>
    </row>
    <row r="171" spans="1:15" x14ac:dyDescent="0.2">
      <c r="A171" s="124"/>
      <c r="B171" s="124"/>
      <c r="C171" s="124"/>
      <c r="D171" s="124"/>
      <c r="E171" s="124"/>
      <c r="F171" s="124"/>
      <c r="G171" s="124"/>
      <c r="H171" s="124"/>
      <c r="I171" s="124"/>
      <c r="J171" s="124"/>
      <c r="K171" s="124"/>
      <c r="L171" s="124"/>
      <c r="M171" s="124"/>
      <c r="N171" s="124"/>
      <c r="O171" s="124"/>
    </row>
    <row r="172" spans="1:15" x14ac:dyDescent="0.2">
      <c r="A172" s="124"/>
      <c r="B172" s="124"/>
      <c r="C172" s="124"/>
      <c r="D172" s="124"/>
      <c r="E172" s="124"/>
      <c r="F172" s="124"/>
      <c r="G172" s="124"/>
      <c r="H172" s="124"/>
      <c r="I172" s="124"/>
      <c r="J172" s="124"/>
      <c r="K172" s="124"/>
      <c r="L172" s="124"/>
      <c r="M172" s="124"/>
      <c r="N172" s="124"/>
      <c r="O172" s="124"/>
    </row>
    <row r="173" spans="1:15" x14ac:dyDescent="0.2">
      <c r="A173" s="124"/>
      <c r="B173" s="124"/>
      <c r="C173" s="124"/>
      <c r="D173" s="124"/>
      <c r="E173" s="124"/>
      <c r="F173" s="124"/>
      <c r="G173" s="124"/>
      <c r="H173" s="124"/>
      <c r="I173" s="124"/>
      <c r="J173" s="124"/>
      <c r="K173" s="124"/>
      <c r="L173" s="124"/>
      <c r="M173" s="124"/>
      <c r="N173" s="124"/>
      <c r="O173" s="124"/>
    </row>
    <row r="174" spans="1:15" x14ac:dyDescent="0.2">
      <c r="A174" s="124"/>
      <c r="B174" s="124"/>
      <c r="C174" s="124"/>
      <c r="D174" s="124"/>
      <c r="E174" s="124"/>
      <c r="F174" s="124"/>
      <c r="G174" s="124"/>
      <c r="H174" s="124"/>
      <c r="I174" s="124"/>
      <c r="J174" s="124"/>
      <c r="K174" s="124"/>
      <c r="L174" s="124"/>
      <c r="M174" s="124"/>
      <c r="N174" s="124"/>
      <c r="O174" s="124"/>
    </row>
    <row r="175" spans="1:15" x14ac:dyDescent="0.2">
      <c r="A175" s="124"/>
      <c r="B175" s="124"/>
      <c r="C175" s="124"/>
      <c r="D175" s="124"/>
      <c r="E175" s="124"/>
      <c r="F175" s="124"/>
      <c r="G175" s="124"/>
      <c r="H175" s="124"/>
      <c r="I175" s="124"/>
      <c r="J175" s="124"/>
      <c r="K175" s="124"/>
      <c r="L175" s="124"/>
      <c r="M175" s="124"/>
      <c r="N175" s="124"/>
      <c r="O175" s="124"/>
    </row>
    <row r="176" spans="1:15" x14ac:dyDescent="0.2">
      <c r="A176" s="124"/>
      <c r="B176" s="124"/>
      <c r="C176" s="124"/>
      <c r="D176" s="124"/>
      <c r="E176" s="124"/>
      <c r="F176" s="124"/>
      <c r="G176" s="124"/>
      <c r="H176" s="124"/>
      <c r="I176" s="124"/>
      <c r="J176" s="124"/>
      <c r="K176" s="124"/>
      <c r="L176" s="124"/>
      <c r="M176" s="124"/>
      <c r="N176" s="124"/>
      <c r="O176" s="124"/>
    </row>
    <row r="177" spans="1:15" x14ac:dyDescent="0.2">
      <c r="A177" s="124"/>
      <c r="B177" s="124"/>
      <c r="C177" s="124"/>
      <c r="D177" s="124"/>
      <c r="E177" s="124"/>
      <c r="F177" s="124"/>
      <c r="G177" s="124"/>
      <c r="H177" s="124"/>
      <c r="I177" s="124"/>
      <c r="J177" s="124"/>
      <c r="K177" s="124"/>
      <c r="L177" s="124"/>
      <c r="M177" s="124"/>
      <c r="N177" s="124"/>
      <c r="O177" s="124"/>
    </row>
    <row r="178" spans="1:15" x14ac:dyDescent="0.2">
      <c r="A178" s="124"/>
      <c r="B178" s="124"/>
      <c r="C178" s="124"/>
      <c r="D178" s="124"/>
      <c r="E178" s="124"/>
      <c r="F178" s="124"/>
      <c r="G178" s="124"/>
      <c r="H178" s="124"/>
      <c r="I178" s="124"/>
      <c r="J178" s="124"/>
      <c r="K178" s="124"/>
      <c r="L178" s="124"/>
      <c r="M178" s="124"/>
      <c r="N178" s="124"/>
      <c r="O178" s="124"/>
    </row>
    <row r="179" spans="1:15" x14ac:dyDescent="0.2">
      <c r="A179" s="124"/>
      <c r="B179" s="124"/>
      <c r="C179" s="124"/>
      <c r="D179" s="124"/>
      <c r="E179" s="124"/>
      <c r="F179" s="124"/>
      <c r="G179" s="124"/>
      <c r="H179" s="124"/>
      <c r="I179" s="124"/>
      <c r="J179" s="124"/>
      <c r="K179" s="124"/>
      <c r="L179" s="124"/>
      <c r="M179" s="124"/>
      <c r="N179" s="124"/>
      <c r="O179" s="124"/>
    </row>
    <row r="180" spans="1:15" x14ac:dyDescent="0.2">
      <c r="A180" s="124"/>
      <c r="B180" s="124"/>
      <c r="C180" s="124"/>
      <c r="D180" s="124"/>
      <c r="E180" s="124"/>
      <c r="F180" s="124"/>
      <c r="G180" s="124"/>
      <c r="H180" s="124"/>
      <c r="I180" s="124"/>
      <c r="J180" s="124"/>
      <c r="K180" s="124"/>
      <c r="L180" s="124"/>
      <c r="M180" s="124"/>
      <c r="N180" s="124"/>
      <c r="O180" s="124"/>
    </row>
    <row r="181" spans="1:15" x14ac:dyDescent="0.2">
      <c r="A181" s="124"/>
      <c r="B181" s="124"/>
      <c r="C181" s="124"/>
      <c r="D181" s="124"/>
      <c r="E181" s="124"/>
      <c r="F181" s="124"/>
      <c r="G181" s="124"/>
      <c r="H181" s="124"/>
      <c r="I181" s="124"/>
      <c r="J181" s="124"/>
      <c r="K181" s="124"/>
      <c r="L181" s="124"/>
      <c r="M181" s="124"/>
      <c r="N181" s="124"/>
      <c r="O181" s="124"/>
    </row>
    <row r="182" spans="1:15" x14ac:dyDescent="0.2">
      <c r="A182" s="124"/>
      <c r="B182" s="124"/>
      <c r="C182" s="124"/>
      <c r="D182" s="124"/>
      <c r="E182" s="124"/>
      <c r="F182" s="124"/>
      <c r="G182" s="124"/>
      <c r="H182" s="124"/>
      <c r="I182" s="124"/>
      <c r="J182" s="124"/>
      <c r="K182" s="124"/>
      <c r="L182" s="124"/>
      <c r="M182" s="124"/>
      <c r="N182" s="124"/>
      <c r="O182" s="124"/>
    </row>
    <row r="183" spans="1:15" x14ac:dyDescent="0.2">
      <c r="A183" s="124"/>
      <c r="B183" s="124"/>
      <c r="C183" s="124"/>
      <c r="D183" s="124"/>
      <c r="E183" s="124"/>
      <c r="F183" s="124"/>
      <c r="G183" s="124"/>
      <c r="H183" s="124"/>
      <c r="I183" s="124"/>
      <c r="J183" s="124"/>
      <c r="K183" s="124"/>
      <c r="L183" s="124"/>
      <c r="M183" s="124"/>
      <c r="N183" s="124"/>
      <c r="O183" s="124"/>
    </row>
    <row r="184" spans="1:15" x14ac:dyDescent="0.2">
      <c r="A184" s="124"/>
      <c r="B184" s="124"/>
      <c r="C184" s="124"/>
      <c r="D184" s="124"/>
      <c r="E184" s="124"/>
      <c r="F184" s="124"/>
      <c r="G184" s="124"/>
      <c r="H184" s="124"/>
      <c r="I184" s="124"/>
      <c r="J184" s="124"/>
      <c r="K184" s="124"/>
      <c r="L184" s="124"/>
      <c r="M184" s="124"/>
      <c r="N184" s="124"/>
      <c r="O184" s="124"/>
    </row>
    <row r="185" spans="1:15" x14ac:dyDescent="0.2">
      <c r="A185" s="124"/>
      <c r="B185" s="124"/>
      <c r="C185" s="124"/>
      <c r="D185" s="124"/>
      <c r="E185" s="124"/>
      <c r="F185" s="124"/>
      <c r="G185" s="124"/>
      <c r="H185" s="124"/>
      <c r="I185" s="124"/>
      <c r="J185" s="124"/>
      <c r="K185" s="124"/>
      <c r="L185" s="124"/>
      <c r="M185" s="124"/>
      <c r="N185" s="124"/>
      <c r="O185" s="124"/>
    </row>
    <row r="186" spans="1:15" x14ac:dyDescent="0.2">
      <c r="A186" s="124"/>
      <c r="B186" s="124"/>
      <c r="C186" s="124"/>
      <c r="D186" s="124"/>
      <c r="E186" s="124"/>
      <c r="F186" s="124"/>
      <c r="G186" s="124"/>
      <c r="H186" s="124"/>
      <c r="I186" s="124"/>
      <c r="J186" s="124"/>
      <c r="K186" s="124"/>
      <c r="L186" s="124"/>
      <c r="M186" s="124"/>
      <c r="N186" s="124"/>
      <c r="O186" s="124"/>
    </row>
    <row r="187" spans="1:15" x14ac:dyDescent="0.2">
      <c r="A187" s="124"/>
      <c r="B187" s="124"/>
      <c r="C187" s="124"/>
      <c r="D187" s="124"/>
      <c r="E187" s="124"/>
      <c r="F187" s="124"/>
      <c r="G187" s="124"/>
      <c r="H187" s="124"/>
      <c r="I187" s="124"/>
      <c r="J187" s="124"/>
      <c r="K187" s="124"/>
      <c r="L187" s="124"/>
      <c r="M187" s="124"/>
      <c r="N187" s="124"/>
      <c r="O187" s="124"/>
    </row>
    <row r="188" spans="1:15" x14ac:dyDescent="0.2">
      <c r="A188" s="124"/>
      <c r="B188" s="124"/>
      <c r="C188" s="124"/>
      <c r="D188" s="124"/>
      <c r="E188" s="124"/>
      <c r="F188" s="124"/>
      <c r="G188" s="124"/>
      <c r="H188" s="124"/>
      <c r="I188" s="124"/>
      <c r="J188" s="124"/>
      <c r="K188" s="124"/>
      <c r="L188" s="124"/>
      <c r="M188" s="124"/>
      <c r="N188" s="124"/>
      <c r="O188" s="124"/>
    </row>
    <row r="189" spans="1:15" x14ac:dyDescent="0.2">
      <c r="A189" s="124"/>
      <c r="B189" s="124"/>
      <c r="C189" s="124"/>
      <c r="D189" s="124"/>
      <c r="E189" s="124"/>
      <c r="F189" s="124"/>
      <c r="G189" s="124"/>
      <c r="H189" s="124"/>
      <c r="I189" s="124"/>
      <c r="J189" s="124"/>
      <c r="K189" s="124"/>
      <c r="L189" s="124"/>
      <c r="M189" s="124"/>
      <c r="N189" s="124"/>
      <c r="O189" s="124"/>
    </row>
    <row r="190" spans="1:15" x14ac:dyDescent="0.2">
      <c r="A190" s="124"/>
      <c r="B190" s="124"/>
      <c r="C190" s="124"/>
      <c r="D190" s="124"/>
      <c r="E190" s="124"/>
      <c r="F190" s="124"/>
      <c r="G190" s="124"/>
      <c r="H190" s="124"/>
      <c r="I190" s="124"/>
      <c r="J190" s="124"/>
      <c r="K190" s="124"/>
      <c r="L190" s="124"/>
      <c r="M190" s="124"/>
      <c r="N190" s="124"/>
      <c r="O190" s="124"/>
    </row>
    <row r="191" spans="1:15" x14ac:dyDescent="0.2">
      <c r="A191" s="124"/>
      <c r="B191" s="124"/>
      <c r="C191" s="124"/>
      <c r="D191" s="124"/>
      <c r="E191" s="124"/>
      <c r="F191" s="124"/>
      <c r="G191" s="124"/>
      <c r="H191" s="124"/>
      <c r="I191" s="124"/>
      <c r="J191" s="124"/>
      <c r="K191" s="124"/>
      <c r="L191" s="124"/>
      <c r="M191" s="124"/>
      <c r="N191" s="124"/>
      <c r="O191" s="124"/>
    </row>
    <row r="192" spans="1:15" x14ac:dyDescent="0.2">
      <c r="A192" s="124"/>
      <c r="B192" s="124"/>
      <c r="C192" s="124"/>
      <c r="D192" s="124"/>
      <c r="E192" s="124"/>
      <c r="F192" s="124"/>
      <c r="G192" s="124"/>
      <c r="H192" s="124"/>
      <c r="I192" s="124"/>
      <c r="J192" s="124"/>
      <c r="K192" s="124"/>
      <c r="L192" s="124"/>
      <c r="M192" s="124"/>
      <c r="N192" s="124"/>
      <c r="O192" s="124"/>
    </row>
    <row r="193" spans="1:15" x14ac:dyDescent="0.2">
      <c r="A193" s="124"/>
      <c r="B193" s="124"/>
      <c r="C193" s="124"/>
      <c r="D193" s="124"/>
      <c r="E193" s="124"/>
      <c r="F193" s="124"/>
      <c r="G193" s="124"/>
      <c r="H193" s="124"/>
      <c r="I193" s="124"/>
      <c r="J193" s="124"/>
      <c r="K193" s="124"/>
      <c r="L193" s="124"/>
      <c r="M193" s="124"/>
      <c r="N193" s="124"/>
      <c r="O193" s="124"/>
    </row>
    <row r="194" spans="1:15" x14ac:dyDescent="0.2">
      <c r="A194" s="124"/>
      <c r="B194" s="124"/>
      <c r="C194" s="124"/>
      <c r="D194" s="124"/>
      <c r="E194" s="124"/>
      <c r="F194" s="124"/>
      <c r="G194" s="124"/>
      <c r="H194" s="124"/>
      <c r="I194" s="124"/>
      <c r="J194" s="124"/>
      <c r="K194" s="124"/>
      <c r="L194" s="124"/>
      <c r="M194" s="124"/>
      <c r="N194" s="124"/>
      <c r="O194" s="124"/>
    </row>
    <row r="195" spans="1:15" x14ac:dyDescent="0.2">
      <c r="A195" s="124"/>
      <c r="B195" s="124"/>
      <c r="C195" s="124"/>
      <c r="D195" s="124"/>
      <c r="E195" s="124"/>
      <c r="F195" s="124"/>
      <c r="G195" s="124"/>
      <c r="H195" s="124"/>
      <c r="I195" s="124"/>
      <c r="J195" s="124"/>
      <c r="K195" s="124"/>
      <c r="L195" s="124"/>
      <c r="M195" s="124"/>
      <c r="N195" s="124"/>
      <c r="O195" s="124"/>
    </row>
    <row r="196" spans="1:15" x14ac:dyDescent="0.2">
      <c r="A196" s="124"/>
      <c r="B196" s="124"/>
      <c r="C196" s="124"/>
      <c r="D196" s="124"/>
      <c r="E196" s="124"/>
      <c r="F196" s="124"/>
      <c r="G196" s="124"/>
      <c r="H196" s="124"/>
      <c r="I196" s="124"/>
      <c r="J196" s="124"/>
      <c r="K196" s="124"/>
      <c r="L196" s="124"/>
      <c r="M196" s="124"/>
      <c r="N196" s="124"/>
      <c r="O196" s="124"/>
    </row>
    <row r="197" spans="1:15" x14ac:dyDescent="0.2">
      <c r="A197" s="124"/>
      <c r="B197" s="124"/>
      <c r="C197" s="124"/>
      <c r="D197" s="124"/>
      <c r="E197" s="124"/>
      <c r="F197" s="124"/>
      <c r="G197" s="124"/>
      <c r="H197" s="124"/>
      <c r="I197" s="124"/>
      <c r="J197" s="124"/>
      <c r="K197" s="124"/>
      <c r="L197" s="124"/>
      <c r="M197" s="124"/>
      <c r="N197" s="124"/>
      <c r="O197" s="124"/>
    </row>
    <row r="198" spans="1:15" x14ac:dyDescent="0.2">
      <c r="A198" s="124"/>
      <c r="B198" s="124"/>
      <c r="C198" s="124"/>
      <c r="D198" s="124"/>
      <c r="E198" s="124"/>
      <c r="F198" s="124"/>
      <c r="G198" s="124"/>
      <c r="H198" s="124"/>
      <c r="I198" s="124"/>
      <c r="J198" s="124"/>
      <c r="K198" s="124"/>
      <c r="L198" s="124"/>
      <c r="M198" s="124"/>
      <c r="N198" s="124"/>
      <c r="O198" s="124"/>
    </row>
    <row r="199" spans="1:15" x14ac:dyDescent="0.2">
      <c r="A199" s="124"/>
      <c r="B199" s="124"/>
      <c r="C199" s="124"/>
      <c r="D199" s="124"/>
      <c r="E199" s="124"/>
      <c r="F199" s="124"/>
      <c r="G199" s="124"/>
      <c r="H199" s="124"/>
      <c r="I199" s="124"/>
      <c r="J199" s="124"/>
      <c r="K199" s="124"/>
      <c r="L199" s="124"/>
      <c r="M199" s="124"/>
      <c r="N199" s="124"/>
      <c r="O199" s="124"/>
    </row>
    <row r="200" spans="1:15" x14ac:dyDescent="0.2">
      <c r="A200" s="124"/>
      <c r="B200" s="124"/>
      <c r="C200" s="124"/>
      <c r="D200" s="124"/>
      <c r="E200" s="124"/>
      <c r="F200" s="124"/>
      <c r="G200" s="124"/>
      <c r="H200" s="124"/>
      <c r="I200" s="124"/>
      <c r="J200" s="124"/>
      <c r="K200" s="124"/>
      <c r="L200" s="124"/>
      <c r="M200" s="124"/>
      <c r="N200" s="124"/>
      <c r="O200" s="124"/>
    </row>
    <row r="201" spans="1:15" x14ac:dyDescent="0.2">
      <c r="A201" s="124"/>
      <c r="B201" s="124"/>
      <c r="C201" s="124"/>
      <c r="D201" s="124"/>
      <c r="E201" s="124"/>
      <c r="F201" s="124"/>
      <c r="G201" s="124"/>
      <c r="H201" s="124"/>
      <c r="I201" s="124"/>
      <c r="J201" s="124"/>
      <c r="K201" s="124"/>
      <c r="L201" s="124"/>
      <c r="M201" s="124"/>
      <c r="N201" s="124"/>
      <c r="O201" s="124"/>
    </row>
    <row r="202" spans="1:15" x14ac:dyDescent="0.2">
      <c r="A202" s="124"/>
      <c r="B202" s="124"/>
      <c r="C202" s="124"/>
      <c r="D202" s="124"/>
      <c r="E202" s="124"/>
      <c r="F202" s="124"/>
      <c r="G202" s="124"/>
      <c r="H202" s="124"/>
      <c r="I202" s="124"/>
      <c r="J202" s="124"/>
      <c r="K202" s="124"/>
      <c r="L202" s="124"/>
      <c r="M202" s="124"/>
      <c r="N202" s="124"/>
      <c r="O202" s="124"/>
    </row>
    <row r="203" spans="1:15" x14ac:dyDescent="0.2">
      <c r="A203" s="124"/>
      <c r="B203" s="124"/>
      <c r="C203" s="124"/>
      <c r="D203" s="124"/>
      <c r="E203" s="124"/>
      <c r="F203" s="124"/>
      <c r="G203" s="124"/>
      <c r="H203" s="124"/>
      <c r="I203" s="124"/>
      <c r="J203" s="124"/>
      <c r="K203" s="124"/>
      <c r="L203" s="124"/>
      <c r="M203" s="124"/>
      <c r="N203" s="124"/>
      <c r="O203" s="124"/>
    </row>
    <row r="204" spans="1:15" x14ac:dyDescent="0.2">
      <c r="A204" s="124"/>
      <c r="B204" s="124"/>
      <c r="C204" s="124"/>
      <c r="D204" s="124"/>
      <c r="E204" s="124"/>
      <c r="F204" s="124"/>
      <c r="G204" s="124"/>
      <c r="H204" s="124"/>
      <c r="I204" s="124"/>
      <c r="J204" s="124"/>
      <c r="K204" s="124"/>
      <c r="L204" s="124"/>
      <c r="M204" s="124"/>
      <c r="N204" s="124"/>
      <c r="O204" s="124"/>
    </row>
    <row r="205" spans="1:15" x14ac:dyDescent="0.2">
      <c r="A205" s="124"/>
      <c r="B205" s="124"/>
      <c r="C205" s="124"/>
      <c r="D205" s="124"/>
      <c r="E205" s="124"/>
      <c r="F205" s="124"/>
      <c r="G205" s="124"/>
      <c r="H205" s="124"/>
      <c r="I205" s="124"/>
      <c r="J205" s="124"/>
      <c r="K205" s="124"/>
      <c r="L205" s="124"/>
      <c r="M205" s="124"/>
      <c r="N205" s="124"/>
      <c r="O205" s="124"/>
    </row>
    <row r="206" spans="1:15" x14ac:dyDescent="0.2">
      <c r="A206" s="124"/>
      <c r="B206" s="124"/>
      <c r="C206" s="124"/>
      <c r="D206" s="124"/>
      <c r="E206" s="124"/>
      <c r="F206" s="124"/>
      <c r="G206" s="124"/>
      <c r="H206" s="124"/>
      <c r="I206" s="124"/>
      <c r="J206" s="124"/>
      <c r="K206" s="124"/>
      <c r="L206" s="124"/>
      <c r="M206" s="124"/>
      <c r="N206" s="124"/>
      <c r="O206" s="124"/>
    </row>
    <row r="207" spans="1:15" x14ac:dyDescent="0.2">
      <c r="A207" s="124"/>
      <c r="B207" s="124"/>
      <c r="C207" s="124"/>
      <c r="D207" s="124"/>
      <c r="E207" s="124"/>
      <c r="F207" s="124"/>
      <c r="G207" s="124"/>
      <c r="H207" s="124"/>
      <c r="I207" s="124"/>
      <c r="J207" s="124"/>
      <c r="K207" s="124"/>
      <c r="L207" s="124"/>
      <c r="M207" s="124"/>
      <c r="N207" s="124"/>
      <c r="O207" s="124"/>
    </row>
    <row r="208" spans="1:15" x14ac:dyDescent="0.2">
      <c r="A208" s="124"/>
      <c r="B208" s="124"/>
      <c r="C208" s="124"/>
      <c r="D208" s="124"/>
      <c r="E208" s="124"/>
      <c r="F208" s="124"/>
      <c r="G208" s="124"/>
      <c r="H208" s="124"/>
      <c r="I208" s="124"/>
      <c r="J208" s="124"/>
      <c r="K208" s="124"/>
      <c r="L208" s="124"/>
      <c r="M208" s="124"/>
      <c r="N208" s="124"/>
      <c r="O208" s="124"/>
    </row>
    <row r="209" spans="1:15" x14ac:dyDescent="0.2">
      <c r="A209" s="124"/>
      <c r="B209" s="124"/>
      <c r="C209" s="124"/>
      <c r="D209" s="124"/>
      <c r="E209" s="124"/>
      <c r="F209" s="124"/>
      <c r="G209" s="124"/>
      <c r="H209" s="124"/>
      <c r="I209" s="124"/>
      <c r="J209" s="124"/>
      <c r="K209" s="124"/>
      <c r="L209" s="124"/>
      <c r="M209" s="124"/>
      <c r="N209" s="124"/>
      <c r="O209" s="124"/>
    </row>
    <row r="210" spans="1:15" x14ac:dyDescent="0.2">
      <c r="A210" s="124"/>
      <c r="B210" s="124"/>
      <c r="C210" s="124"/>
      <c r="D210" s="124"/>
      <c r="E210" s="124"/>
      <c r="F210" s="124"/>
      <c r="G210" s="124"/>
      <c r="H210" s="124"/>
      <c r="I210" s="124"/>
      <c r="J210" s="124"/>
      <c r="K210" s="124"/>
      <c r="L210" s="124"/>
      <c r="M210" s="124"/>
      <c r="N210" s="124"/>
      <c r="O210" s="124"/>
    </row>
    <row r="211" spans="1:15" x14ac:dyDescent="0.2">
      <c r="A211" s="124"/>
      <c r="B211" s="124"/>
      <c r="C211" s="124"/>
      <c r="D211" s="124"/>
      <c r="E211" s="124"/>
      <c r="F211" s="124"/>
      <c r="G211" s="124"/>
      <c r="H211" s="124"/>
      <c r="I211" s="124"/>
      <c r="J211" s="124"/>
      <c r="K211" s="124"/>
      <c r="L211" s="124"/>
      <c r="M211" s="124"/>
      <c r="N211" s="124"/>
      <c r="O211" s="124"/>
    </row>
    <row r="212" spans="1:15" x14ac:dyDescent="0.2">
      <c r="A212" s="124"/>
      <c r="B212" s="124"/>
      <c r="C212" s="124"/>
      <c r="D212" s="124"/>
      <c r="E212" s="124"/>
      <c r="F212" s="124"/>
      <c r="G212" s="124"/>
      <c r="H212" s="124"/>
      <c r="I212" s="124"/>
      <c r="J212" s="124"/>
      <c r="K212" s="124"/>
      <c r="L212" s="124"/>
      <c r="M212" s="124"/>
      <c r="N212" s="124"/>
      <c r="O212" s="124"/>
    </row>
    <row r="213" spans="1:15" x14ac:dyDescent="0.2">
      <c r="A213" s="124"/>
      <c r="B213" s="124"/>
      <c r="C213" s="124"/>
      <c r="D213" s="124"/>
      <c r="E213" s="124"/>
      <c r="F213" s="124"/>
      <c r="G213" s="124"/>
      <c r="H213" s="124"/>
      <c r="I213" s="124"/>
      <c r="J213" s="124"/>
      <c r="K213" s="124"/>
      <c r="L213" s="124"/>
      <c r="M213" s="124"/>
      <c r="N213" s="124"/>
      <c r="O213" s="124"/>
    </row>
    <row r="214" spans="1:15" x14ac:dyDescent="0.2">
      <c r="A214" s="124"/>
      <c r="B214" s="124"/>
      <c r="C214" s="124"/>
      <c r="D214" s="124"/>
      <c r="E214" s="124"/>
      <c r="F214" s="124"/>
      <c r="G214" s="124"/>
      <c r="H214" s="124"/>
      <c r="I214" s="124"/>
      <c r="J214" s="124"/>
      <c r="K214" s="124"/>
      <c r="L214" s="124"/>
      <c r="M214" s="124"/>
      <c r="N214" s="124"/>
      <c r="O214" s="124"/>
    </row>
    <row r="215" spans="1:15" x14ac:dyDescent="0.2">
      <c r="A215" s="124"/>
      <c r="B215" s="124"/>
      <c r="C215" s="124"/>
      <c r="D215" s="124"/>
      <c r="E215" s="124"/>
      <c r="F215" s="124"/>
      <c r="G215" s="124"/>
      <c r="H215" s="124"/>
      <c r="I215" s="124"/>
      <c r="J215" s="124"/>
      <c r="K215" s="124"/>
      <c r="L215" s="124"/>
      <c r="M215" s="124"/>
      <c r="N215" s="124"/>
      <c r="O215" s="124"/>
    </row>
    <row r="216" spans="1:15" x14ac:dyDescent="0.2">
      <c r="A216" s="124"/>
      <c r="B216" s="124"/>
      <c r="C216" s="124"/>
      <c r="D216" s="124"/>
      <c r="E216" s="124"/>
      <c r="F216" s="124"/>
      <c r="G216" s="124"/>
      <c r="H216" s="124"/>
      <c r="I216" s="124"/>
      <c r="J216" s="124"/>
      <c r="K216" s="124"/>
      <c r="L216" s="124"/>
      <c r="M216" s="124"/>
      <c r="N216" s="124"/>
      <c r="O216" s="124"/>
    </row>
    <row r="217" spans="1:15" x14ac:dyDescent="0.2">
      <c r="A217" s="124"/>
      <c r="B217" s="124"/>
      <c r="C217" s="124"/>
      <c r="D217" s="124"/>
      <c r="E217" s="124"/>
      <c r="F217" s="124"/>
      <c r="G217" s="124"/>
      <c r="H217" s="124"/>
      <c r="I217" s="124"/>
      <c r="J217" s="124"/>
      <c r="K217" s="124"/>
      <c r="L217" s="124"/>
      <c r="M217" s="124"/>
      <c r="N217" s="124"/>
      <c r="O217" s="124"/>
    </row>
    <row r="218" spans="1:15" x14ac:dyDescent="0.2">
      <c r="A218" s="124"/>
      <c r="B218" s="124"/>
      <c r="C218" s="124"/>
      <c r="D218" s="124"/>
      <c r="E218" s="124"/>
      <c r="F218" s="124"/>
      <c r="G218" s="124"/>
      <c r="H218" s="124"/>
      <c r="I218" s="124"/>
      <c r="J218" s="124"/>
      <c r="K218" s="124"/>
      <c r="L218" s="124"/>
      <c r="M218" s="124"/>
      <c r="N218" s="124"/>
      <c r="O218" s="124"/>
    </row>
    <row r="219" spans="1:15" x14ac:dyDescent="0.2">
      <c r="A219" s="124"/>
      <c r="B219" s="124"/>
      <c r="C219" s="124"/>
      <c r="D219" s="124"/>
      <c r="E219" s="124"/>
      <c r="F219" s="124"/>
      <c r="G219" s="124"/>
      <c r="H219" s="124"/>
      <c r="I219" s="124"/>
      <c r="J219" s="124"/>
      <c r="K219" s="124"/>
      <c r="L219" s="124"/>
      <c r="M219" s="124"/>
      <c r="N219" s="124"/>
      <c r="O219" s="124"/>
    </row>
    <row r="220" spans="1:15" x14ac:dyDescent="0.2">
      <c r="A220" s="124"/>
      <c r="B220" s="124"/>
      <c r="C220" s="124"/>
      <c r="D220" s="124"/>
      <c r="E220" s="124"/>
      <c r="F220" s="124"/>
      <c r="G220" s="124"/>
      <c r="H220" s="124"/>
      <c r="I220" s="124"/>
      <c r="J220" s="124"/>
      <c r="K220" s="124"/>
      <c r="L220" s="124"/>
      <c r="M220" s="124"/>
      <c r="N220" s="124"/>
      <c r="O220" s="124"/>
    </row>
    <row r="221" spans="1:15" x14ac:dyDescent="0.2">
      <c r="A221" s="124"/>
      <c r="B221" s="124"/>
      <c r="C221" s="124"/>
      <c r="D221" s="124"/>
      <c r="E221" s="124"/>
      <c r="F221" s="124"/>
      <c r="G221" s="124"/>
      <c r="H221" s="124"/>
      <c r="I221" s="124"/>
      <c r="J221" s="124"/>
      <c r="K221" s="124"/>
      <c r="L221" s="124"/>
      <c r="M221" s="124"/>
      <c r="N221" s="124"/>
      <c r="O221" s="124"/>
    </row>
    <row r="222" spans="1:15" x14ac:dyDescent="0.2">
      <c r="A222" s="124"/>
      <c r="B222" s="124"/>
      <c r="C222" s="124"/>
      <c r="D222" s="124"/>
      <c r="E222" s="124"/>
      <c r="F222" s="124"/>
      <c r="G222" s="124"/>
      <c r="H222" s="124"/>
      <c r="I222" s="124"/>
      <c r="J222" s="124"/>
      <c r="K222" s="124"/>
      <c r="L222" s="124"/>
      <c r="M222" s="124"/>
      <c r="N222" s="124"/>
      <c r="O222" s="124"/>
    </row>
    <row r="223" spans="1:15" x14ac:dyDescent="0.2">
      <c r="A223" s="124"/>
      <c r="B223" s="124"/>
      <c r="C223" s="124"/>
      <c r="D223" s="124"/>
      <c r="E223" s="124"/>
      <c r="F223" s="124"/>
      <c r="G223" s="124"/>
      <c r="H223" s="124"/>
      <c r="I223" s="124"/>
      <c r="J223" s="124"/>
      <c r="K223" s="124"/>
      <c r="L223" s="124"/>
      <c r="M223" s="124"/>
      <c r="N223" s="124"/>
      <c r="O223" s="124"/>
    </row>
    <row r="224" spans="1:15" x14ac:dyDescent="0.2">
      <c r="A224" s="124"/>
      <c r="B224" s="124"/>
      <c r="C224" s="124"/>
      <c r="D224" s="124"/>
      <c r="E224" s="124"/>
      <c r="F224" s="124"/>
      <c r="G224" s="124"/>
      <c r="H224" s="124"/>
      <c r="I224" s="124"/>
      <c r="J224" s="124"/>
      <c r="K224" s="124"/>
      <c r="L224" s="124"/>
      <c r="M224" s="124"/>
      <c r="N224" s="124"/>
      <c r="O224" s="124"/>
    </row>
    <row r="225" spans="1:15" x14ac:dyDescent="0.2">
      <c r="A225" s="124"/>
      <c r="B225" s="124"/>
      <c r="C225" s="124"/>
      <c r="D225" s="124"/>
      <c r="E225" s="124"/>
      <c r="F225" s="124"/>
      <c r="G225" s="124"/>
      <c r="H225" s="124"/>
      <c r="I225" s="124"/>
      <c r="J225" s="124"/>
      <c r="K225" s="124"/>
      <c r="L225" s="124"/>
      <c r="M225" s="124"/>
      <c r="N225" s="124"/>
      <c r="O225" s="124"/>
    </row>
    <row r="226" spans="1:15" x14ac:dyDescent="0.2">
      <c r="A226" s="124"/>
      <c r="B226" s="124"/>
      <c r="C226" s="124"/>
      <c r="D226" s="124"/>
      <c r="E226" s="124"/>
      <c r="F226" s="124"/>
      <c r="G226" s="124"/>
      <c r="H226" s="124"/>
      <c r="I226" s="124"/>
      <c r="J226" s="124"/>
      <c r="K226" s="124"/>
      <c r="L226" s="124"/>
      <c r="M226" s="124"/>
      <c r="N226" s="124"/>
      <c r="O226" s="124"/>
    </row>
    <row r="227" spans="1:15" x14ac:dyDescent="0.2">
      <c r="A227" s="124"/>
      <c r="B227" s="124"/>
      <c r="C227" s="124"/>
      <c r="D227" s="124"/>
      <c r="E227" s="124"/>
      <c r="F227" s="124"/>
      <c r="G227" s="124"/>
      <c r="H227" s="124"/>
      <c r="I227" s="124"/>
      <c r="J227" s="124"/>
      <c r="K227" s="124"/>
      <c r="L227" s="124"/>
      <c r="M227" s="124"/>
      <c r="N227" s="124"/>
      <c r="O227" s="124"/>
    </row>
    <row r="228" spans="1:15" x14ac:dyDescent="0.2">
      <c r="A228" s="124"/>
      <c r="B228" s="124"/>
      <c r="C228" s="124"/>
      <c r="D228" s="124"/>
      <c r="E228" s="124"/>
      <c r="F228" s="124"/>
      <c r="G228" s="124"/>
      <c r="H228" s="124"/>
      <c r="I228" s="124"/>
      <c r="J228" s="124"/>
      <c r="K228" s="124"/>
      <c r="L228" s="124"/>
      <c r="M228" s="124"/>
      <c r="N228" s="124"/>
      <c r="O228" s="124"/>
    </row>
    <row r="229" spans="1:15" x14ac:dyDescent="0.2">
      <c r="A229" s="124"/>
      <c r="B229" s="124"/>
      <c r="C229" s="124"/>
      <c r="D229" s="124"/>
      <c r="E229" s="124"/>
      <c r="F229" s="124"/>
      <c r="G229" s="124"/>
      <c r="H229" s="124"/>
      <c r="I229" s="124"/>
      <c r="J229" s="124"/>
      <c r="K229" s="124"/>
      <c r="L229" s="124"/>
      <c r="M229" s="124"/>
      <c r="N229" s="124"/>
      <c r="O229" s="124"/>
    </row>
    <row r="230" spans="1:15" x14ac:dyDescent="0.2">
      <c r="A230" s="124"/>
      <c r="B230" s="124"/>
      <c r="C230" s="124"/>
      <c r="D230" s="124"/>
      <c r="E230" s="124"/>
      <c r="F230" s="124"/>
      <c r="G230" s="124"/>
      <c r="H230" s="124"/>
      <c r="I230" s="124"/>
      <c r="J230" s="124"/>
      <c r="K230" s="124"/>
      <c r="L230" s="124"/>
      <c r="M230" s="124"/>
      <c r="N230" s="124"/>
      <c r="O230" s="124"/>
    </row>
    <row r="231" spans="1:15" x14ac:dyDescent="0.2">
      <c r="A231" s="124"/>
      <c r="B231" s="124"/>
      <c r="C231" s="124"/>
      <c r="D231" s="124"/>
      <c r="E231" s="124"/>
      <c r="F231" s="124"/>
      <c r="G231" s="124"/>
      <c r="H231" s="124"/>
      <c r="I231" s="124"/>
      <c r="J231" s="124"/>
      <c r="K231" s="124"/>
      <c r="L231" s="124"/>
      <c r="M231" s="124"/>
      <c r="N231" s="124"/>
      <c r="O231" s="124"/>
    </row>
    <row r="232" spans="1:15" x14ac:dyDescent="0.2">
      <c r="A232" s="124"/>
      <c r="B232" s="124"/>
      <c r="C232" s="124"/>
      <c r="D232" s="124"/>
      <c r="E232" s="124"/>
      <c r="F232" s="124"/>
      <c r="G232" s="124"/>
      <c r="H232" s="124"/>
      <c r="I232" s="124"/>
      <c r="J232" s="124"/>
      <c r="K232" s="124"/>
      <c r="L232" s="124"/>
      <c r="M232" s="124"/>
      <c r="N232" s="124"/>
      <c r="O232" s="124"/>
    </row>
    <row r="233" spans="1:15" x14ac:dyDescent="0.2">
      <c r="A233" s="124"/>
      <c r="B233" s="124"/>
      <c r="C233" s="124"/>
      <c r="D233" s="124"/>
      <c r="E233" s="124"/>
      <c r="F233" s="124"/>
      <c r="G233" s="124"/>
      <c r="H233" s="124"/>
      <c r="I233" s="124"/>
      <c r="J233" s="124"/>
      <c r="K233" s="124"/>
      <c r="L233" s="124"/>
      <c r="M233" s="124"/>
      <c r="N233" s="124"/>
      <c r="O233" s="124"/>
    </row>
    <row r="234" spans="1:15" x14ac:dyDescent="0.2">
      <c r="A234" s="124"/>
      <c r="B234" s="124"/>
      <c r="C234" s="124"/>
      <c r="D234" s="124"/>
      <c r="E234" s="124"/>
      <c r="F234" s="124"/>
      <c r="G234" s="124"/>
      <c r="H234" s="124"/>
      <c r="I234" s="124"/>
      <c r="J234" s="124"/>
      <c r="K234" s="124"/>
      <c r="L234" s="124"/>
      <c r="M234" s="124"/>
      <c r="N234" s="124"/>
      <c r="O234" s="124"/>
    </row>
    <row r="235" spans="1:15" x14ac:dyDescent="0.2">
      <c r="A235" s="124"/>
      <c r="B235" s="124"/>
      <c r="C235" s="124"/>
      <c r="D235" s="124"/>
      <c r="E235" s="124"/>
      <c r="F235" s="124"/>
      <c r="G235" s="124"/>
      <c r="H235" s="124"/>
      <c r="I235" s="124"/>
      <c r="J235" s="124"/>
      <c r="K235" s="124"/>
      <c r="L235" s="124"/>
      <c r="M235" s="124"/>
      <c r="N235" s="124"/>
      <c r="O235" s="124"/>
    </row>
    <row r="236" spans="1:15" x14ac:dyDescent="0.2">
      <c r="A236" s="124"/>
      <c r="B236" s="124"/>
      <c r="C236" s="124"/>
      <c r="D236" s="124"/>
      <c r="E236" s="124"/>
      <c r="F236" s="124"/>
      <c r="G236" s="124"/>
      <c r="H236" s="124"/>
      <c r="I236" s="124"/>
      <c r="J236" s="124"/>
      <c r="K236" s="124"/>
      <c r="L236" s="124"/>
      <c r="M236" s="124"/>
      <c r="N236" s="124"/>
      <c r="O236" s="124"/>
    </row>
    <row r="237" spans="1:15" x14ac:dyDescent="0.2">
      <c r="A237" s="124"/>
      <c r="B237" s="124"/>
      <c r="C237" s="124"/>
      <c r="D237" s="124"/>
      <c r="E237" s="124"/>
      <c r="F237" s="124"/>
      <c r="G237" s="124"/>
      <c r="H237" s="124"/>
      <c r="I237" s="124"/>
      <c r="J237" s="124"/>
      <c r="K237" s="124"/>
      <c r="L237" s="124"/>
      <c r="M237" s="124"/>
      <c r="N237" s="124"/>
      <c r="O237" s="124"/>
    </row>
    <row r="238" spans="1:15" x14ac:dyDescent="0.2">
      <c r="A238" s="124"/>
      <c r="B238" s="124"/>
      <c r="C238" s="124"/>
      <c r="D238" s="124"/>
      <c r="E238" s="124"/>
      <c r="F238" s="124"/>
      <c r="G238" s="124"/>
      <c r="H238" s="124"/>
      <c r="I238" s="124"/>
      <c r="J238" s="124"/>
      <c r="K238" s="124"/>
      <c r="L238" s="124"/>
      <c r="M238" s="124"/>
      <c r="N238" s="124"/>
      <c r="O238" s="124"/>
    </row>
    <row r="239" spans="1:15" x14ac:dyDescent="0.2">
      <c r="A239" s="124"/>
      <c r="B239" s="124"/>
      <c r="C239" s="124"/>
      <c r="D239" s="124"/>
      <c r="E239" s="124"/>
      <c r="F239" s="124"/>
      <c r="G239" s="124"/>
      <c r="H239" s="124"/>
      <c r="I239" s="124"/>
      <c r="J239" s="124"/>
      <c r="K239" s="124"/>
      <c r="L239" s="124"/>
      <c r="M239" s="124"/>
      <c r="N239" s="124"/>
      <c r="O239" s="124"/>
    </row>
    <row r="240" spans="1:15" x14ac:dyDescent="0.2">
      <c r="A240" s="124"/>
      <c r="B240" s="124"/>
      <c r="C240" s="124"/>
      <c r="D240" s="124"/>
      <c r="E240" s="124"/>
      <c r="F240" s="124"/>
      <c r="G240" s="124"/>
      <c r="H240" s="124"/>
      <c r="I240" s="124"/>
      <c r="J240" s="124"/>
      <c r="K240" s="124"/>
      <c r="L240" s="124"/>
      <c r="M240" s="124"/>
      <c r="N240" s="124"/>
      <c r="O240" s="124"/>
    </row>
    <row r="241" spans="1:15" x14ac:dyDescent="0.2">
      <c r="A241" s="124"/>
      <c r="B241" s="124"/>
      <c r="C241" s="124"/>
      <c r="D241" s="124"/>
      <c r="E241" s="124"/>
      <c r="F241" s="124"/>
      <c r="G241" s="124"/>
      <c r="H241" s="124"/>
      <c r="I241" s="124"/>
      <c r="J241" s="124"/>
      <c r="K241" s="124"/>
      <c r="L241" s="124"/>
      <c r="M241" s="124"/>
      <c r="N241" s="124"/>
      <c r="O241" s="124"/>
    </row>
    <row r="242" spans="1:15" x14ac:dyDescent="0.2">
      <c r="A242" s="124"/>
      <c r="B242" s="124"/>
      <c r="C242" s="124"/>
      <c r="D242" s="124"/>
      <c r="E242" s="124"/>
      <c r="F242" s="124"/>
      <c r="G242" s="124"/>
      <c r="H242" s="124"/>
      <c r="I242" s="124"/>
      <c r="J242" s="124"/>
      <c r="K242" s="124"/>
      <c r="L242" s="124"/>
      <c r="M242" s="124"/>
      <c r="N242" s="124"/>
      <c r="O242" s="124"/>
    </row>
    <row r="243" spans="1:15" x14ac:dyDescent="0.2">
      <c r="A243" s="124"/>
      <c r="B243" s="124"/>
      <c r="C243" s="124"/>
      <c r="D243" s="124"/>
      <c r="E243" s="124"/>
      <c r="F243" s="124"/>
      <c r="G243" s="124"/>
      <c r="H243" s="124"/>
      <c r="I243" s="124"/>
      <c r="J243" s="124"/>
      <c r="K243" s="124"/>
      <c r="L243" s="124"/>
      <c r="M243" s="124"/>
      <c r="N243" s="124"/>
      <c r="O243" s="124"/>
    </row>
    <row r="244" spans="1:15" x14ac:dyDescent="0.2">
      <c r="A244" s="124"/>
      <c r="B244" s="124"/>
      <c r="C244" s="124"/>
      <c r="D244" s="124"/>
      <c r="E244" s="124"/>
      <c r="F244" s="124"/>
      <c r="G244" s="124"/>
      <c r="H244" s="124"/>
      <c r="I244" s="124"/>
      <c r="J244" s="124"/>
      <c r="K244" s="124"/>
      <c r="L244" s="124"/>
      <c r="M244" s="124"/>
      <c r="N244" s="124"/>
      <c r="O244" s="124"/>
    </row>
    <row r="245" spans="1:15" x14ac:dyDescent="0.2">
      <c r="A245" s="124"/>
      <c r="B245" s="124"/>
      <c r="C245" s="124"/>
      <c r="D245" s="124"/>
      <c r="E245" s="124"/>
      <c r="F245" s="124"/>
      <c r="G245" s="124"/>
      <c r="H245" s="124"/>
      <c r="I245" s="124"/>
      <c r="J245" s="124"/>
      <c r="K245" s="124"/>
      <c r="L245" s="124"/>
      <c r="M245" s="124"/>
      <c r="N245" s="124"/>
      <c r="O245" s="124"/>
    </row>
    <row r="246" spans="1:15" x14ac:dyDescent="0.2">
      <c r="A246" s="124"/>
      <c r="B246" s="124"/>
      <c r="C246" s="124"/>
      <c r="D246" s="124"/>
      <c r="E246" s="124"/>
      <c r="F246" s="124"/>
      <c r="G246" s="124"/>
      <c r="H246" s="124"/>
      <c r="I246" s="124"/>
      <c r="J246" s="124"/>
      <c r="K246" s="124"/>
      <c r="L246" s="124"/>
      <c r="M246" s="124"/>
      <c r="N246" s="124"/>
      <c r="O246" s="124"/>
    </row>
    <row r="247" spans="1:15" x14ac:dyDescent="0.2">
      <c r="A247" s="124"/>
      <c r="B247" s="124"/>
      <c r="C247" s="124"/>
      <c r="D247" s="124"/>
      <c r="E247" s="124"/>
      <c r="F247" s="124"/>
      <c r="G247" s="124"/>
      <c r="H247" s="124"/>
      <c r="I247" s="124"/>
      <c r="J247" s="124"/>
      <c r="K247" s="124"/>
      <c r="L247" s="124"/>
      <c r="M247" s="124"/>
      <c r="N247" s="124"/>
      <c r="O247" s="124"/>
    </row>
    <row r="248" spans="1:15" x14ac:dyDescent="0.2">
      <c r="A248" s="124"/>
      <c r="B248" s="124"/>
      <c r="C248" s="124"/>
      <c r="D248" s="124"/>
      <c r="E248" s="124"/>
      <c r="F248" s="124"/>
      <c r="G248" s="124"/>
      <c r="H248" s="124"/>
      <c r="I248" s="124"/>
      <c r="J248" s="124"/>
      <c r="K248" s="124"/>
      <c r="L248" s="124"/>
      <c r="M248" s="124"/>
      <c r="N248" s="124"/>
      <c r="O248" s="124"/>
    </row>
    <row r="249" spans="1:15" x14ac:dyDescent="0.2">
      <c r="A249" s="124"/>
      <c r="B249" s="124"/>
      <c r="C249" s="124"/>
      <c r="D249" s="124"/>
      <c r="E249" s="124"/>
      <c r="F249" s="124"/>
      <c r="G249" s="124"/>
      <c r="H249" s="124"/>
      <c r="I249" s="124"/>
      <c r="J249" s="124"/>
      <c r="K249" s="124"/>
      <c r="L249" s="124"/>
      <c r="M249" s="124"/>
      <c r="N249" s="124"/>
      <c r="O249" s="124"/>
    </row>
    <row r="250" spans="1:15" x14ac:dyDescent="0.2">
      <c r="A250" s="124"/>
      <c r="B250" s="124"/>
      <c r="C250" s="124"/>
      <c r="D250" s="124"/>
      <c r="E250" s="124"/>
      <c r="F250" s="124"/>
      <c r="G250" s="124"/>
      <c r="H250" s="124"/>
      <c r="I250" s="124"/>
      <c r="J250" s="124"/>
      <c r="K250" s="124"/>
      <c r="L250" s="124"/>
      <c r="M250" s="124"/>
      <c r="N250" s="124"/>
      <c r="O250" s="124"/>
    </row>
    <row r="251" spans="1:15" x14ac:dyDescent="0.2">
      <c r="A251" s="124"/>
      <c r="B251" s="124"/>
      <c r="C251" s="124"/>
      <c r="D251" s="124"/>
      <c r="E251" s="124"/>
      <c r="F251" s="124"/>
      <c r="G251" s="124"/>
      <c r="H251" s="124"/>
      <c r="I251" s="124"/>
      <c r="J251" s="124"/>
      <c r="K251" s="124"/>
      <c r="L251" s="124"/>
      <c r="M251" s="124"/>
      <c r="N251" s="124"/>
      <c r="O251" s="124"/>
    </row>
    <row r="252" spans="1:15" x14ac:dyDescent="0.2">
      <c r="A252" s="124"/>
      <c r="B252" s="124"/>
      <c r="C252" s="124"/>
      <c r="D252" s="124"/>
      <c r="E252" s="124"/>
      <c r="F252" s="124"/>
      <c r="G252" s="124"/>
      <c r="H252" s="124"/>
      <c r="I252" s="124"/>
      <c r="J252" s="124"/>
      <c r="K252" s="124"/>
      <c r="L252" s="124"/>
      <c r="M252" s="124"/>
      <c r="N252" s="124"/>
      <c r="O252" s="124"/>
    </row>
    <row r="253" spans="1:15" x14ac:dyDescent="0.2">
      <c r="A253" s="124"/>
      <c r="B253" s="124"/>
      <c r="C253" s="124"/>
      <c r="D253" s="124"/>
      <c r="E253" s="124"/>
      <c r="F253" s="124"/>
      <c r="G253" s="124"/>
      <c r="H253" s="124"/>
      <c r="I253" s="124"/>
      <c r="J253" s="124"/>
      <c r="K253" s="124"/>
      <c r="L253" s="124"/>
      <c r="M253" s="124"/>
      <c r="N253" s="124"/>
      <c r="O253" s="124"/>
    </row>
    <row r="254" spans="1:15" x14ac:dyDescent="0.2">
      <c r="A254" s="124"/>
      <c r="B254" s="124"/>
      <c r="C254" s="124"/>
      <c r="D254" s="124"/>
      <c r="E254" s="124"/>
      <c r="F254" s="124"/>
      <c r="G254" s="124"/>
      <c r="H254" s="124"/>
      <c r="I254" s="124"/>
      <c r="J254" s="124"/>
      <c r="K254" s="124"/>
      <c r="L254" s="124"/>
      <c r="M254" s="124"/>
      <c r="N254" s="124"/>
      <c r="O254" s="124"/>
    </row>
    <row r="255" spans="1:15" x14ac:dyDescent="0.2">
      <c r="A255" s="124"/>
      <c r="B255" s="124"/>
      <c r="C255" s="124"/>
      <c r="D255" s="124"/>
      <c r="E255" s="124"/>
      <c r="F255" s="124"/>
      <c r="G255" s="124"/>
      <c r="H255" s="124"/>
      <c r="I255" s="124"/>
      <c r="J255" s="124"/>
      <c r="K255" s="124"/>
      <c r="L255" s="124"/>
      <c r="M255" s="124"/>
      <c r="N255" s="124"/>
      <c r="O255" s="124"/>
    </row>
    <row r="256" spans="1:15" x14ac:dyDescent="0.2">
      <c r="A256" s="124"/>
      <c r="B256" s="124"/>
      <c r="C256" s="124"/>
      <c r="D256" s="124"/>
      <c r="E256" s="124"/>
      <c r="F256" s="124"/>
      <c r="G256" s="124"/>
      <c r="H256" s="124"/>
      <c r="I256" s="124"/>
      <c r="J256" s="124"/>
      <c r="K256" s="124"/>
      <c r="L256" s="124"/>
      <c r="M256" s="124"/>
      <c r="N256" s="124"/>
      <c r="O256" s="124"/>
    </row>
    <row r="257" spans="1:15" x14ac:dyDescent="0.2">
      <c r="A257" s="124"/>
      <c r="B257" s="124"/>
      <c r="C257" s="124"/>
      <c r="D257" s="124"/>
      <c r="E257" s="124"/>
      <c r="F257" s="124"/>
      <c r="G257" s="124"/>
      <c r="H257" s="124"/>
      <c r="I257" s="124"/>
      <c r="J257" s="124"/>
      <c r="K257" s="124"/>
      <c r="L257" s="124"/>
      <c r="M257" s="124"/>
      <c r="N257" s="124"/>
      <c r="O257" s="124"/>
    </row>
    <row r="258" spans="1:15" x14ac:dyDescent="0.2">
      <c r="A258" s="124"/>
      <c r="B258" s="124"/>
      <c r="C258" s="124"/>
      <c r="D258" s="124"/>
      <c r="E258" s="124"/>
      <c r="F258" s="124"/>
      <c r="G258" s="124"/>
      <c r="H258" s="124"/>
      <c r="I258" s="124"/>
      <c r="J258" s="124"/>
      <c r="K258" s="124"/>
      <c r="L258" s="124"/>
      <c r="M258" s="124"/>
      <c r="N258" s="124"/>
      <c r="O258" s="124"/>
    </row>
    <row r="259" spans="1:15" x14ac:dyDescent="0.2">
      <c r="A259" s="124"/>
      <c r="B259" s="124"/>
      <c r="C259" s="124"/>
      <c r="D259" s="124"/>
      <c r="E259" s="124"/>
      <c r="F259" s="124"/>
      <c r="G259" s="124"/>
      <c r="H259" s="124"/>
      <c r="I259" s="124"/>
      <c r="J259" s="124"/>
      <c r="K259" s="124"/>
      <c r="L259" s="124"/>
      <c r="M259" s="124"/>
      <c r="N259" s="124"/>
      <c r="O259" s="124"/>
    </row>
    <row r="260" spans="1:15" x14ac:dyDescent="0.2">
      <c r="A260" s="124"/>
      <c r="B260" s="124"/>
      <c r="C260" s="124"/>
      <c r="D260" s="124"/>
      <c r="E260" s="124"/>
      <c r="F260" s="124"/>
      <c r="G260" s="124"/>
      <c r="H260" s="124"/>
      <c r="I260" s="124"/>
      <c r="J260" s="124"/>
      <c r="K260" s="124"/>
      <c r="L260" s="124"/>
      <c r="M260" s="124"/>
      <c r="N260" s="124"/>
      <c r="O260" s="124"/>
    </row>
    <row r="261" spans="1:15" x14ac:dyDescent="0.2">
      <c r="A261" s="124"/>
      <c r="B261" s="124"/>
      <c r="C261" s="124"/>
      <c r="D261" s="124"/>
      <c r="E261" s="124"/>
      <c r="F261" s="124"/>
      <c r="G261" s="124"/>
      <c r="H261" s="124"/>
      <c r="I261" s="124"/>
      <c r="J261" s="124"/>
      <c r="K261" s="124"/>
      <c r="L261" s="124"/>
      <c r="M261" s="124"/>
      <c r="N261" s="124"/>
      <c r="O261" s="124"/>
    </row>
    <row r="262" spans="1:15" x14ac:dyDescent="0.2">
      <c r="A262" s="124"/>
      <c r="B262" s="124"/>
      <c r="C262" s="124"/>
      <c r="D262" s="124"/>
      <c r="E262" s="124"/>
      <c r="F262" s="124"/>
      <c r="G262" s="124"/>
      <c r="H262" s="124"/>
      <c r="I262" s="124"/>
      <c r="J262" s="124"/>
      <c r="K262" s="124"/>
      <c r="L262" s="124"/>
      <c r="M262" s="124"/>
      <c r="N262" s="124"/>
      <c r="O262" s="124"/>
    </row>
    <row r="263" spans="1:15" x14ac:dyDescent="0.2">
      <c r="A263" s="124"/>
      <c r="B263" s="124"/>
      <c r="C263" s="124"/>
      <c r="D263" s="124"/>
      <c r="E263" s="124"/>
      <c r="F263" s="124"/>
      <c r="G263" s="124"/>
      <c r="H263" s="124"/>
      <c r="I263" s="124"/>
      <c r="J263" s="124"/>
      <c r="K263" s="124"/>
      <c r="L263" s="124"/>
      <c r="M263" s="124"/>
      <c r="N263" s="124"/>
      <c r="O263" s="124"/>
    </row>
    <row r="264" spans="1:15" x14ac:dyDescent="0.2">
      <c r="A264" s="124"/>
      <c r="B264" s="124"/>
      <c r="C264" s="124"/>
      <c r="D264" s="124"/>
      <c r="E264" s="124"/>
      <c r="F264" s="124"/>
      <c r="G264" s="124"/>
      <c r="H264" s="124"/>
      <c r="I264" s="124"/>
      <c r="J264" s="124"/>
      <c r="K264" s="124"/>
      <c r="L264" s="124"/>
      <c r="M264" s="124"/>
      <c r="N264" s="124"/>
      <c r="O264" s="124"/>
    </row>
    <row r="265" spans="1:15" x14ac:dyDescent="0.2">
      <c r="A265" s="124"/>
      <c r="B265" s="124"/>
      <c r="C265" s="124"/>
      <c r="D265" s="124"/>
      <c r="E265" s="124"/>
      <c r="F265" s="124"/>
      <c r="G265" s="124"/>
      <c r="H265" s="124"/>
      <c r="I265" s="124"/>
      <c r="J265" s="124"/>
      <c r="K265" s="124"/>
      <c r="L265" s="124"/>
      <c r="M265" s="124"/>
      <c r="N265" s="124"/>
      <c r="O265" s="124"/>
    </row>
    <row r="266" spans="1:15" x14ac:dyDescent="0.2">
      <c r="A266" s="124"/>
      <c r="B266" s="124"/>
      <c r="C266" s="124"/>
      <c r="D266" s="124"/>
      <c r="E266" s="124"/>
      <c r="F266" s="124"/>
      <c r="G266" s="124"/>
      <c r="H266" s="124"/>
      <c r="I266" s="124"/>
      <c r="J266" s="124"/>
      <c r="K266" s="124"/>
      <c r="L266" s="124"/>
      <c r="M266" s="124"/>
      <c r="N266" s="124"/>
      <c r="O266" s="124"/>
    </row>
    <row r="267" spans="1:15" x14ac:dyDescent="0.2">
      <c r="A267" s="124"/>
      <c r="B267" s="124"/>
      <c r="C267" s="124"/>
      <c r="D267" s="124"/>
      <c r="E267" s="124"/>
      <c r="F267" s="124"/>
      <c r="G267" s="124"/>
      <c r="H267" s="124"/>
      <c r="I267" s="124"/>
      <c r="J267" s="124"/>
      <c r="K267" s="124"/>
      <c r="L267" s="124"/>
      <c r="M267" s="124"/>
      <c r="N267" s="124"/>
      <c r="O267" s="124"/>
    </row>
    <row r="268" spans="1:15" x14ac:dyDescent="0.2">
      <c r="A268" s="124"/>
      <c r="B268" s="124"/>
      <c r="C268" s="124"/>
      <c r="D268" s="124"/>
      <c r="E268" s="124"/>
      <c r="F268" s="124"/>
      <c r="G268" s="124"/>
      <c r="H268" s="124"/>
      <c r="I268" s="124"/>
      <c r="J268" s="124"/>
      <c r="K268" s="124"/>
      <c r="L268" s="124"/>
      <c r="M268" s="124"/>
      <c r="N268" s="124"/>
      <c r="O268" s="124"/>
    </row>
    <row r="269" spans="1:15" x14ac:dyDescent="0.2">
      <c r="A269" s="124"/>
      <c r="B269" s="124"/>
      <c r="C269" s="124"/>
      <c r="D269" s="124"/>
      <c r="E269" s="124"/>
      <c r="F269" s="124"/>
      <c r="G269" s="124"/>
      <c r="H269" s="124"/>
      <c r="I269" s="124"/>
      <c r="J269" s="124"/>
      <c r="K269" s="124"/>
      <c r="L269" s="124"/>
      <c r="M269" s="124"/>
      <c r="N269" s="124"/>
      <c r="O269" s="124"/>
    </row>
    <row r="270" spans="1:15" x14ac:dyDescent="0.2">
      <c r="A270" s="124"/>
      <c r="B270" s="124"/>
      <c r="C270" s="124"/>
      <c r="D270" s="124"/>
      <c r="E270" s="124"/>
      <c r="F270" s="124"/>
      <c r="G270" s="124"/>
      <c r="H270" s="124"/>
      <c r="I270" s="124"/>
      <c r="J270" s="124"/>
      <c r="K270" s="124"/>
      <c r="L270" s="124"/>
      <c r="M270" s="124"/>
      <c r="N270" s="124"/>
      <c r="O270" s="124"/>
    </row>
    <row r="271" spans="1:15" x14ac:dyDescent="0.2">
      <c r="A271" s="124"/>
      <c r="B271" s="124"/>
      <c r="C271" s="124"/>
      <c r="D271" s="124"/>
      <c r="E271" s="124"/>
      <c r="F271" s="124"/>
      <c r="G271" s="124"/>
      <c r="H271" s="124"/>
      <c r="I271" s="124"/>
      <c r="J271" s="124"/>
      <c r="K271" s="124"/>
      <c r="L271" s="124"/>
      <c r="M271" s="124"/>
      <c r="N271" s="124"/>
      <c r="O271" s="124"/>
    </row>
    <row r="272" spans="1:15" x14ac:dyDescent="0.2">
      <c r="A272" s="124"/>
      <c r="B272" s="124"/>
      <c r="C272" s="124"/>
      <c r="D272" s="124"/>
      <c r="E272" s="124"/>
      <c r="F272" s="124"/>
      <c r="G272" s="124"/>
      <c r="H272" s="124"/>
      <c r="I272" s="124"/>
      <c r="J272" s="124"/>
      <c r="K272" s="124"/>
      <c r="L272" s="124"/>
      <c r="M272" s="124"/>
      <c r="N272" s="124"/>
      <c r="O272" s="124"/>
    </row>
    <row r="273" spans="1:15" x14ac:dyDescent="0.2">
      <c r="A273" s="124"/>
      <c r="B273" s="124"/>
      <c r="C273" s="124"/>
      <c r="D273" s="124"/>
      <c r="E273" s="124"/>
      <c r="F273" s="124"/>
      <c r="G273" s="124"/>
      <c r="H273" s="124"/>
      <c r="I273" s="124"/>
      <c r="J273" s="124"/>
      <c r="K273" s="124"/>
      <c r="L273" s="124"/>
      <c r="M273" s="124"/>
      <c r="N273" s="124"/>
      <c r="O273" s="124"/>
    </row>
    <row r="274" spans="1:15" x14ac:dyDescent="0.2">
      <c r="A274" s="124"/>
      <c r="B274" s="124"/>
      <c r="C274" s="124"/>
      <c r="D274" s="124"/>
      <c r="E274" s="124"/>
      <c r="F274" s="124"/>
      <c r="G274" s="124"/>
      <c r="H274" s="124"/>
      <c r="I274" s="124"/>
      <c r="J274" s="124"/>
      <c r="K274" s="124"/>
      <c r="L274" s="124"/>
      <c r="M274" s="124"/>
      <c r="N274" s="124"/>
      <c r="O274" s="124"/>
    </row>
    <row r="275" spans="1:15" x14ac:dyDescent="0.2">
      <c r="A275" s="124"/>
      <c r="B275" s="124"/>
      <c r="C275" s="124"/>
      <c r="D275" s="124"/>
      <c r="E275" s="124"/>
      <c r="F275" s="124"/>
      <c r="G275" s="124"/>
      <c r="H275" s="124"/>
      <c r="I275" s="124"/>
      <c r="J275" s="124"/>
      <c r="K275" s="124"/>
      <c r="L275" s="124"/>
      <c r="M275" s="124"/>
      <c r="N275" s="124"/>
      <c r="O275" s="124"/>
    </row>
    <row r="276" spans="1:15" x14ac:dyDescent="0.2">
      <c r="A276" s="124"/>
      <c r="B276" s="124"/>
      <c r="C276" s="124"/>
      <c r="D276" s="124"/>
      <c r="E276" s="124"/>
      <c r="F276" s="124"/>
      <c r="G276" s="124"/>
      <c r="H276" s="124"/>
      <c r="I276" s="124"/>
      <c r="J276" s="124"/>
      <c r="K276" s="124"/>
      <c r="L276" s="124"/>
      <c r="M276" s="124"/>
      <c r="N276" s="124"/>
      <c r="O276" s="124"/>
    </row>
    <row r="277" spans="1:15" x14ac:dyDescent="0.2">
      <c r="A277" s="124"/>
      <c r="B277" s="124"/>
      <c r="C277" s="124"/>
      <c r="D277" s="124"/>
      <c r="E277" s="124"/>
      <c r="F277" s="124"/>
      <c r="G277" s="124"/>
      <c r="H277" s="124"/>
      <c r="I277" s="124"/>
      <c r="J277" s="124"/>
      <c r="K277" s="124"/>
      <c r="L277" s="124"/>
      <c r="M277" s="124"/>
      <c r="N277" s="124"/>
      <c r="O277" s="124"/>
    </row>
    <row r="278" spans="1:15" x14ac:dyDescent="0.2">
      <c r="A278" s="124"/>
      <c r="B278" s="124"/>
      <c r="C278" s="124"/>
      <c r="D278" s="124"/>
      <c r="E278" s="124"/>
      <c r="F278" s="124"/>
      <c r="G278" s="124"/>
      <c r="H278" s="124"/>
      <c r="I278" s="124"/>
      <c r="J278" s="124"/>
      <c r="K278" s="124"/>
      <c r="L278" s="124"/>
      <c r="M278" s="124"/>
      <c r="N278" s="124"/>
      <c r="O278" s="124"/>
    </row>
    <row r="279" spans="1:15" x14ac:dyDescent="0.2">
      <c r="A279" s="124"/>
      <c r="B279" s="124"/>
      <c r="C279" s="124"/>
      <c r="D279" s="124"/>
      <c r="E279" s="124"/>
      <c r="F279" s="124"/>
      <c r="G279" s="124"/>
      <c r="H279" s="124"/>
      <c r="I279" s="124"/>
      <c r="J279" s="124"/>
      <c r="K279" s="124"/>
      <c r="L279" s="124"/>
      <c r="M279" s="124"/>
      <c r="N279" s="124"/>
      <c r="O279" s="124"/>
    </row>
    <row r="280" spans="1:15" x14ac:dyDescent="0.2">
      <c r="A280" s="124"/>
      <c r="B280" s="124"/>
      <c r="C280" s="124"/>
      <c r="D280" s="124"/>
      <c r="E280" s="124"/>
      <c r="F280" s="124"/>
      <c r="G280" s="124"/>
      <c r="H280" s="124"/>
      <c r="I280" s="124"/>
      <c r="J280" s="124"/>
      <c r="K280" s="124"/>
      <c r="L280" s="124"/>
      <c r="M280" s="124"/>
      <c r="N280" s="124"/>
      <c r="O280" s="124"/>
    </row>
    <row r="281" spans="1:15" x14ac:dyDescent="0.2">
      <c r="A281" s="124"/>
      <c r="B281" s="124"/>
      <c r="C281" s="124"/>
      <c r="D281" s="124"/>
      <c r="E281" s="124"/>
      <c r="F281" s="124"/>
      <c r="G281" s="124"/>
      <c r="H281" s="124"/>
      <c r="I281" s="124"/>
      <c r="J281" s="124"/>
      <c r="K281" s="124"/>
      <c r="L281" s="124"/>
      <c r="M281" s="124"/>
      <c r="N281" s="124"/>
      <c r="O281" s="124"/>
    </row>
    <row r="282" spans="1:15" x14ac:dyDescent="0.2">
      <c r="A282" s="124"/>
      <c r="B282" s="124"/>
      <c r="C282" s="124"/>
      <c r="D282" s="124"/>
      <c r="E282" s="124"/>
      <c r="F282" s="124"/>
      <c r="G282" s="124"/>
      <c r="H282" s="124"/>
      <c r="I282" s="124"/>
      <c r="J282" s="124"/>
      <c r="K282" s="124"/>
      <c r="L282" s="124"/>
      <c r="M282" s="124"/>
      <c r="N282" s="124"/>
      <c r="O282" s="124"/>
    </row>
    <row r="283" spans="1:15" x14ac:dyDescent="0.2">
      <c r="A283" s="124"/>
      <c r="B283" s="124"/>
      <c r="C283" s="124"/>
      <c r="D283" s="124"/>
      <c r="E283" s="124"/>
      <c r="F283" s="124"/>
      <c r="G283" s="124"/>
      <c r="H283" s="124"/>
      <c r="I283" s="124"/>
      <c r="J283" s="124"/>
      <c r="K283" s="124"/>
      <c r="L283" s="124"/>
      <c r="M283" s="124"/>
      <c r="N283" s="124"/>
      <c r="O283" s="124"/>
    </row>
    <row r="284" spans="1:15" x14ac:dyDescent="0.2">
      <c r="A284" s="124"/>
      <c r="B284" s="124"/>
      <c r="C284" s="124"/>
      <c r="D284" s="124"/>
      <c r="E284" s="124"/>
      <c r="F284" s="124"/>
      <c r="G284" s="124"/>
      <c r="H284" s="124"/>
      <c r="I284" s="124"/>
      <c r="J284" s="124"/>
      <c r="K284" s="124"/>
      <c r="L284" s="124"/>
      <c r="M284" s="124"/>
      <c r="N284" s="124"/>
      <c r="O284" s="124"/>
    </row>
    <row r="285" spans="1:15" x14ac:dyDescent="0.2">
      <c r="A285" s="124"/>
      <c r="B285" s="124"/>
      <c r="C285" s="124"/>
      <c r="D285" s="124"/>
      <c r="E285" s="124"/>
      <c r="F285" s="124"/>
      <c r="G285" s="124"/>
      <c r="H285" s="124"/>
      <c r="I285" s="124"/>
      <c r="J285" s="124"/>
      <c r="K285" s="124"/>
      <c r="L285" s="124"/>
      <c r="M285" s="124"/>
      <c r="N285" s="124"/>
      <c r="O285" s="124"/>
    </row>
    <row r="286" spans="1:15" x14ac:dyDescent="0.2">
      <c r="A286" s="124"/>
      <c r="B286" s="124"/>
      <c r="C286" s="124"/>
      <c r="D286" s="124"/>
      <c r="E286" s="124"/>
      <c r="F286" s="124"/>
      <c r="G286" s="124"/>
      <c r="H286" s="124"/>
      <c r="I286" s="124"/>
      <c r="J286" s="124"/>
      <c r="K286" s="124"/>
      <c r="L286" s="124"/>
      <c r="M286" s="124"/>
      <c r="N286" s="124"/>
      <c r="O286" s="124"/>
    </row>
    <row r="287" spans="1:15" x14ac:dyDescent="0.2">
      <c r="A287" s="124"/>
      <c r="B287" s="124"/>
      <c r="C287" s="124"/>
      <c r="D287" s="124"/>
      <c r="E287" s="124"/>
      <c r="F287" s="124"/>
      <c r="G287" s="124"/>
      <c r="H287" s="124"/>
      <c r="I287" s="124"/>
      <c r="J287" s="124"/>
      <c r="K287" s="124"/>
      <c r="L287" s="124"/>
      <c r="M287" s="124"/>
      <c r="N287" s="124"/>
      <c r="O287" s="124"/>
    </row>
    <row r="288" spans="1:15" x14ac:dyDescent="0.2">
      <c r="A288" s="124"/>
      <c r="B288" s="124"/>
      <c r="C288" s="124"/>
      <c r="D288" s="124"/>
      <c r="E288" s="124"/>
      <c r="F288" s="124"/>
      <c r="G288" s="124"/>
      <c r="H288" s="124"/>
      <c r="I288" s="124"/>
      <c r="J288" s="124"/>
      <c r="K288" s="124"/>
      <c r="L288" s="124"/>
      <c r="M288" s="124"/>
      <c r="N288" s="124"/>
      <c r="O288" s="124"/>
    </row>
    <row r="289" spans="1:15" x14ac:dyDescent="0.2">
      <c r="A289" s="124"/>
      <c r="B289" s="124"/>
      <c r="C289" s="124"/>
      <c r="D289" s="124"/>
      <c r="E289" s="124"/>
      <c r="F289" s="124"/>
      <c r="G289" s="124"/>
      <c r="H289" s="124"/>
      <c r="I289" s="124"/>
      <c r="J289" s="124"/>
      <c r="K289" s="124"/>
      <c r="L289" s="124"/>
      <c r="M289" s="124"/>
      <c r="N289" s="124"/>
      <c r="O289" s="124"/>
    </row>
    <row r="290" spans="1:15" x14ac:dyDescent="0.2">
      <c r="A290" s="124"/>
      <c r="B290" s="124"/>
      <c r="C290" s="124"/>
      <c r="D290" s="124"/>
      <c r="E290" s="124"/>
      <c r="F290" s="124"/>
      <c r="G290" s="124"/>
      <c r="H290" s="124"/>
      <c r="I290" s="124"/>
      <c r="J290" s="124"/>
      <c r="K290" s="124"/>
      <c r="L290" s="124"/>
      <c r="M290" s="124"/>
      <c r="N290" s="124"/>
      <c r="O290" s="124"/>
    </row>
    <row r="291" spans="1:15" x14ac:dyDescent="0.2">
      <c r="A291" s="124"/>
      <c r="B291" s="124"/>
      <c r="C291" s="124"/>
      <c r="D291" s="124"/>
      <c r="E291" s="124"/>
      <c r="F291" s="124"/>
      <c r="G291" s="124"/>
      <c r="H291" s="124"/>
      <c r="I291" s="124"/>
      <c r="J291" s="124"/>
      <c r="K291" s="124"/>
      <c r="L291" s="124"/>
      <c r="M291" s="124"/>
      <c r="N291" s="124"/>
      <c r="O291" s="124"/>
    </row>
    <row r="292" spans="1:15" x14ac:dyDescent="0.2">
      <c r="A292" s="124"/>
      <c r="B292" s="124"/>
      <c r="C292" s="124"/>
      <c r="D292" s="124"/>
      <c r="E292" s="124"/>
      <c r="F292" s="124"/>
      <c r="G292" s="124"/>
      <c r="H292" s="124"/>
      <c r="I292" s="124"/>
      <c r="J292" s="124"/>
      <c r="K292" s="124"/>
      <c r="L292" s="124"/>
      <c r="M292" s="124"/>
      <c r="N292" s="124"/>
      <c r="O292" s="124"/>
    </row>
    <row r="293" spans="1:15" x14ac:dyDescent="0.2">
      <c r="A293" s="124"/>
      <c r="B293" s="124"/>
      <c r="C293" s="124"/>
      <c r="D293" s="124"/>
      <c r="E293" s="124"/>
      <c r="F293" s="124"/>
      <c r="G293" s="124"/>
      <c r="H293" s="124"/>
      <c r="I293" s="124"/>
      <c r="J293" s="124"/>
      <c r="K293" s="124"/>
      <c r="L293" s="124"/>
      <c r="M293" s="124"/>
      <c r="N293" s="124"/>
      <c r="O293" s="124"/>
    </row>
    <row r="294" spans="1:15" x14ac:dyDescent="0.2">
      <c r="A294" s="124"/>
      <c r="B294" s="124"/>
      <c r="C294" s="124"/>
      <c r="D294" s="124"/>
      <c r="E294" s="124"/>
      <c r="F294" s="124"/>
      <c r="G294" s="124"/>
      <c r="H294" s="124"/>
      <c r="I294" s="124"/>
      <c r="J294" s="124"/>
      <c r="K294" s="124"/>
      <c r="L294" s="124"/>
      <c r="M294" s="124"/>
      <c r="N294" s="124"/>
      <c r="O294" s="124"/>
    </row>
    <row r="295" spans="1:15" x14ac:dyDescent="0.2">
      <c r="A295" s="124"/>
      <c r="B295" s="124"/>
      <c r="C295" s="124"/>
      <c r="D295" s="124"/>
      <c r="E295" s="124"/>
      <c r="F295" s="124"/>
      <c r="G295" s="124"/>
      <c r="H295" s="124"/>
      <c r="I295" s="124"/>
      <c r="J295" s="124"/>
      <c r="K295" s="124"/>
      <c r="L295" s="124"/>
      <c r="M295" s="124"/>
      <c r="N295" s="124"/>
      <c r="O295" s="124"/>
    </row>
    <row r="296" spans="1:15" x14ac:dyDescent="0.2">
      <c r="A296" s="124"/>
      <c r="B296" s="124"/>
      <c r="C296" s="124"/>
      <c r="D296" s="124"/>
      <c r="E296" s="124"/>
      <c r="F296" s="124"/>
      <c r="G296" s="124"/>
      <c r="H296" s="124"/>
      <c r="I296" s="124"/>
      <c r="J296" s="124"/>
      <c r="K296" s="124"/>
      <c r="L296" s="124"/>
      <c r="M296" s="124"/>
      <c r="N296" s="124"/>
      <c r="O296" s="124"/>
    </row>
    <row r="297" spans="1:15" x14ac:dyDescent="0.2">
      <c r="A297" s="124"/>
      <c r="B297" s="124"/>
      <c r="C297" s="124"/>
      <c r="D297" s="124"/>
      <c r="E297" s="124"/>
      <c r="F297" s="124"/>
      <c r="G297" s="124"/>
      <c r="H297" s="124"/>
      <c r="I297" s="124"/>
      <c r="J297" s="124"/>
      <c r="K297" s="124"/>
      <c r="L297" s="124"/>
      <c r="M297" s="124"/>
      <c r="N297" s="124"/>
      <c r="O297" s="124"/>
    </row>
    <row r="298" spans="1:15" x14ac:dyDescent="0.2">
      <c r="A298" s="124"/>
      <c r="B298" s="124"/>
      <c r="C298" s="124"/>
      <c r="D298" s="124"/>
      <c r="E298" s="124"/>
      <c r="F298" s="124"/>
      <c r="G298" s="124"/>
      <c r="H298" s="124"/>
      <c r="I298" s="124"/>
      <c r="J298" s="124"/>
      <c r="K298" s="124"/>
      <c r="L298" s="124"/>
      <c r="M298" s="124"/>
      <c r="N298" s="124"/>
      <c r="O298" s="124"/>
    </row>
    <row r="299" spans="1:15" x14ac:dyDescent="0.2">
      <c r="A299" s="124"/>
      <c r="B299" s="124"/>
      <c r="C299" s="124"/>
      <c r="D299" s="124"/>
      <c r="E299" s="124"/>
      <c r="F299" s="124"/>
      <c r="G299" s="124"/>
      <c r="H299" s="124"/>
      <c r="I299" s="124"/>
      <c r="J299" s="124"/>
      <c r="K299" s="124"/>
      <c r="L299" s="124"/>
      <c r="M299" s="124"/>
      <c r="N299" s="124"/>
      <c r="O299" s="124"/>
    </row>
    <row r="300" spans="1:15" x14ac:dyDescent="0.2">
      <c r="A300" s="124"/>
      <c r="B300" s="124"/>
      <c r="C300" s="124"/>
      <c r="D300" s="124"/>
      <c r="E300" s="124"/>
      <c r="F300" s="124"/>
      <c r="G300" s="124"/>
      <c r="H300" s="124"/>
      <c r="I300" s="124"/>
      <c r="J300" s="124"/>
      <c r="K300" s="124"/>
      <c r="L300" s="124"/>
      <c r="M300" s="124"/>
      <c r="N300" s="124"/>
      <c r="O300" s="124"/>
    </row>
    <row r="301" spans="1:15" x14ac:dyDescent="0.2">
      <c r="A301" s="124"/>
      <c r="B301" s="124"/>
      <c r="C301" s="124"/>
      <c r="D301" s="124"/>
      <c r="E301" s="124"/>
      <c r="F301" s="124"/>
      <c r="G301" s="124"/>
      <c r="H301" s="124"/>
      <c r="I301" s="124"/>
      <c r="J301" s="124"/>
      <c r="K301" s="124"/>
      <c r="L301" s="124"/>
      <c r="M301" s="124"/>
      <c r="N301" s="124"/>
      <c r="O301" s="124"/>
    </row>
    <row r="302" spans="1:15" x14ac:dyDescent="0.2">
      <c r="A302" s="124"/>
      <c r="B302" s="124"/>
      <c r="C302" s="124"/>
      <c r="D302" s="124"/>
      <c r="E302" s="124"/>
      <c r="F302" s="124"/>
      <c r="G302" s="124"/>
      <c r="H302" s="124"/>
      <c r="I302" s="124"/>
      <c r="J302" s="124"/>
      <c r="K302" s="124"/>
      <c r="L302" s="124"/>
      <c r="M302" s="124"/>
      <c r="N302" s="124"/>
      <c r="O302" s="124"/>
    </row>
    <row r="303" spans="1:15" x14ac:dyDescent="0.2">
      <c r="A303" s="124"/>
      <c r="B303" s="124"/>
      <c r="C303" s="124"/>
      <c r="D303" s="124"/>
      <c r="E303" s="124"/>
      <c r="F303" s="124"/>
      <c r="G303" s="124"/>
      <c r="H303" s="124"/>
      <c r="I303" s="124"/>
      <c r="J303" s="124"/>
      <c r="K303" s="124"/>
      <c r="L303" s="124"/>
      <c r="M303" s="124"/>
      <c r="N303" s="124"/>
      <c r="O303" s="124"/>
    </row>
    <row r="304" spans="1:15" x14ac:dyDescent="0.2">
      <c r="A304" s="124"/>
      <c r="B304" s="124"/>
      <c r="C304" s="124"/>
      <c r="D304" s="124"/>
      <c r="E304" s="124"/>
      <c r="F304" s="124"/>
      <c r="G304" s="124"/>
      <c r="H304" s="124"/>
      <c r="I304" s="124"/>
      <c r="J304" s="124"/>
      <c r="K304" s="124"/>
      <c r="L304" s="124"/>
      <c r="M304" s="124"/>
      <c r="N304" s="124"/>
      <c r="O304" s="124"/>
    </row>
    <row r="305" spans="1:15" x14ac:dyDescent="0.2">
      <c r="A305" s="124"/>
      <c r="B305" s="124"/>
      <c r="C305" s="124"/>
      <c r="D305" s="124"/>
      <c r="E305" s="124"/>
      <c r="F305" s="124"/>
      <c r="G305" s="124"/>
      <c r="H305" s="124"/>
      <c r="I305" s="124"/>
      <c r="J305" s="124"/>
      <c r="K305" s="124"/>
      <c r="L305" s="124"/>
      <c r="M305" s="124"/>
      <c r="N305" s="124"/>
      <c r="O305" s="124"/>
    </row>
    <row r="306" spans="1:15" x14ac:dyDescent="0.2">
      <c r="A306" s="124"/>
      <c r="B306" s="124"/>
      <c r="C306" s="124"/>
      <c r="D306" s="124"/>
      <c r="E306" s="124"/>
      <c r="F306" s="124"/>
      <c r="G306" s="124"/>
      <c r="H306" s="124"/>
      <c r="I306" s="124"/>
      <c r="J306" s="124"/>
      <c r="K306" s="124"/>
      <c r="L306" s="124"/>
      <c r="M306" s="124"/>
      <c r="N306" s="124"/>
      <c r="O306" s="124"/>
    </row>
    <row r="307" spans="1:15" x14ac:dyDescent="0.2">
      <c r="A307" s="124"/>
      <c r="B307" s="124"/>
      <c r="C307" s="124"/>
      <c r="D307" s="124"/>
      <c r="E307" s="124"/>
      <c r="F307" s="124"/>
      <c r="G307" s="124"/>
      <c r="H307" s="124"/>
      <c r="I307" s="124"/>
      <c r="J307" s="124"/>
      <c r="K307" s="124"/>
      <c r="L307" s="124"/>
      <c r="M307" s="124"/>
      <c r="N307" s="124"/>
      <c r="O307" s="124"/>
    </row>
    <row r="308" spans="1:15" x14ac:dyDescent="0.2">
      <c r="A308" s="124"/>
      <c r="B308" s="124"/>
      <c r="C308" s="124"/>
      <c r="D308" s="124"/>
      <c r="E308" s="124"/>
      <c r="F308" s="124"/>
      <c r="G308" s="124"/>
      <c r="H308" s="124"/>
      <c r="I308" s="124"/>
      <c r="J308" s="124"/>
      <c r="K308" s="124"/>
      <c r="L308" s="124"/>
      <c r="M308" s="124"/>
      <c r="N308" s="124"/>
      <c r="O308" s="124"/>
    </row>
    <row r="309" spans="1:15" x14ac:dyDescent="0.2">
      <c r="A309" s="124"/>
      <c r="B309" s="124"/>
      <c r="C309" s="124"/>
      <c r="D309" s="124"/>
      <c r="E309" s="124"/>
      <c r="F309" s="124"/>
      <c r="G309" s="124"/>
      <c r="H309" s="124"/>
      <c r="I309" s="124"/>
      <c r="J309" s="124"/>
      <c r="K309" s="124"/>
      <c r="L309" s="124"/>
      <c r="M309" s="124"/>
      <c r="N309" s="124"/>
      <c r="O309" s="124"/>
    </row>
    <row r="310" spans="1:15" x14ac:dyDescent="0.2">
      <c r="A310" s="124"/>
      <c r="B310" s="124"/>
      <c r="C310" s="124"/>
      <c r="D310" s="124"/>
      <c r="E310" s="124"/>
      <c r="F310" s="124"/>
      <c r="G310" s="124"/>
      <c r="H310" s="124"/>
      <c r="I310" s="124"/>
      <c r="J310" s="124"/>
      <c r="K310" s="124"/>
      <c r="L310" s="124"/>
      <c r="M310" s="124"/>
      <c r="N310" s="124"/>
      <c r="O310" s="124"/>
    </row>
    <row r="311" spans="1:15" x14ac:dyDescent="0.2">
      <c r="A311" s="124"/>
      <c r="B311" s="124"/>
      <c r="C311" s="124"/>
      <c r="D311" s="124"/>
      <c r="E311" s="124"/>
      <c r="F311" s="124"/>
      <c r="G311" s="124"/>
      <c r="H311" s="124"/>
      <c r="I311" s="124"/>
      <c r="J311" s="124"/>
      <c r="K311" s="124"/>
      <c r="L311" s="124"/>
      <c r="M311" s="124"/>
      <c r="N311" s="124"/>
      <c r="O311" s="124"/>
    </row>
    <row r="312" spans="1:15" x14ac:dyDescent="0.2">
      <c r="A312" s="124"/>
      <c r="B312" s="124"/>
      <c r="C312" s="124"/>
      <c r="D312" s="124"/>
      <c r="E312" s="124"/>
      <c r="F312" s="124"/>
      <c r="G312" s="124"/>
      <c r="H312" s="124"/>
      <c r="I312" s="124"/>
      <c r="J312" s="124"/>
      <c r="K312" s="124"/>
      <c r="L312" s="124"/>
      <c r="M312" s="124"/>
      <c r="N312" s="124"/>
      <c r="O312" s="124"/>
    </row>
    <row r="313" spans="1:15" x14ac:dyDescent="0.2">
      <c r="A313" s="124"/>
      <c r="B313" s="124"/>
      <c r="C313" s="124"/>
      <c r="D313" s="124"/>
      <c r="E313" s="124"/>
      <c r="F313" s="124"/>
      <c r="G313" s="124"/>
      <c r="H313" s="124"/>
      <c r="I313" s="124"/>
      <c r="J313" s="124"/>
      <c r="K313" s="124"/>
      <c r="L313" s="124"/>
      <c r="M313" s="124"/>
      <c r="N313" s="124"/>
      <c r="O313" s="124"/>
    </row>
    <row r="314" spans="1:15" x14ac:dyDescent="0.2">
      <c r="A314" s="124"/>
      <c r="B314" s="124"/>
      <c r="C314" s="124"/>
      <c r="D314" s="124"/>
      <c r="E314" s="124"/>
      <c r="F314" s="124"/>
      <c r="G314" s="124"/>
      <c r="H314" s="124"/>
      <c r="I314" s="124"/>
      <c r="J314" s="124"/>
      <c r="K314" s="124"/>
      <c r="L314" s="124"/>
      <c r="M314" s="124"/>
      <c r="N314" s="124"/>
      <c r="O314" s="124"/>
    </row>
    <row r="315" spans="1:15" x14ac:dyDescent="0.2">
      <c r="A315" s="124"/>
      <c r="B315" s="124"/>
      <c r="C315" s="124"/>
      <c r="D315" s="124"/>
      <c r="E315" s="124"/>
      <c r="F315" s="124"/>
      <c r="G315" s="124"/>
      <c r="H315" s="124"/>
      <c r="I315" s="124"/>
      <c r="J315" s="124"/>
      <c r="K315" s="124"/>
      <c r="L315" s="124"/>
      <c r="M315" s="124"/>
      <c r="N315" s="124"/>
      <c r="O315" s="124"/>
    </row>
    <row r="316" spans="1:15" x14ac:dyDescent="0.2">
      <c r="A316" s="124"/>
      <c r="B316" s="124"/>
      <c r="C316" s="124"/>
      <c r="D316" s="124"/>
      <c r="E316" s="124"/>
      <c r="F316" s="124"/>
      <c r="G316" s="124"/>
      <c r="H316" s="124"/>
      <c r="I316" s="124"/>
      <c r="J316" s="124"/>
      <c r="K316" s="124"/>
      <c r="L316" s="124"/>
      <c r="M316" s="124"/>
      <c r="N316" s="124"/>
      <c r="O316" s="124"/>
    </row>
    <row r="317" spans="1:15" x14ac:dyDescent="0.2">
      <c r="A317" s="124"/>
      <c r="B317" s="124"/>
      <c r="C317" s="124"/>
      <c r="D317" s="124"/>
      <c r="E317" s="124"/>
      <c r="F317" s="124"/>
      <c r="G317" s="124"/>
      <c r="H317" s="124"/>
      <c r="I317" s="124"/>
      <c r="J317" s="124"/>
      <c r="K317" s="124"/>
      <c r="L317" s="124"/>
      <c r="M317" s="124"/>
      <c r="N317" s="124"/>
      <c r="O317" s="124"/>
    </row>
    <row r="318" spans="1:15" x14ac:dyDescent="0.2">
      <c r="A318" s="124"/>
      <c r="B318" s="124"/>
      <c r="C318" s="124"/>
      <c r="D318" s="124"/>
      <c r="E318" s="124"/>
      <c r="F318" s="124"/>
      <c r="G318" s="124"/>
      <c r="H318" s="124"/>
      <c r="I318" s="124"/>
      <c r="J318" s="124"/>
      <c r="K318" s="124"/>
      <c r="L318" s="124"/>
      <c r="M318" s="124"/>
      <c r="N318" s="124"/>
      <c r="O318" s="124"/>
    </row>
    <row r="319" spans="1:15" x14ac:dyDescent="0.2">
      <c r="A319" s="124"/>
      <c r="B319" s="124"/>
      <c r="C319" s="124"/>
      <c r="D319" s="124"/>
      <c r="E319" s="124"/>
      <c r="F319" s="124"/>
      <c r="G319" s="124"/>
      <c r="H319" s="124"/>
      <c r="I319" s="124"/>
      <c r="J319" s="124"/>
      <c r="K319" s="124"/>
      <c r="L319" s="124"/>
      <c r="M319" s="124"/>
      <c r="N319" s="124"/>
      <c r="O319" s="124"/>
    </row>
    <row r="320" spans="1:15" x14ac:dyDescent="0.2">
      <c r="A320" s="124"/>
      <c r="B320" s="124"/>
      <c r="C320" s="124"/>
      <c r="D320" s="124"/>
      <c r="E320" s="124"/>
      <c r="F320" s="124"/>
      <c r="G320" s="124"/>
      <c r="H320" s="124"/>
      <c r="I320" s="124"/>
      <c r="J320" s="124"/>
      <c r="K320" s="124"/>
      <c r="L320" s="124"/>
      <c r="M320" s="124"/>
      <c r="N320" s="124"/>
      <c r="O320" s="124"/>
    </row>
    <row r="321" spans="1:15" x14ac:dyDescent="0.2">
      <c r="A321" s="124"/>
      <c r="B321" s="124"/>
      <c r="C321" s="124"/>
      <c r="D321" s="124"/>
      <c r="E321" s="124"/>
      <c r="F321" s="124"/>
      <c r="G321" s="124"/>
      <c r="H321" s="124"/>
      <c r="I321" s="124"/>
      <c r="J321" s="124"/>
      <c r="K321" s="124"/>
      <c r="L321" s="124"/>
      <c r="M321" s="124"/>
      <c r="N321" s="124"/>
      <c r="O321" s="124"/>
    </row>
    <row r="322" spans="1:15" x14ac:dyDescent="0.2">
      <c r="A322" s="124"/>
      <c r="B322" s="124"/>
      <c r="C322" s="124"/>
      <c r="D322" s="124"/>
      <c r="E322" s="124"/>
      <c r="F322" s="124"/>
      <c r="G322" s="124"/>
      <c r="H322" s="124"/>
      <c r="I322" s="124"/>
      <c r="J322" s="124"/>
      <c r="K322" s="124"/>
      <c r="L322" s="124"/>
      <c r="M322" s="124"/>
      <c r="N322" s="124"/>
      <c r="O322" s="124"/>
    </row>
    <row r="323" spans="1:15" x14ac:dyDescent="0.2">
      <c r="A323" s="124"/>
      <c r="B323" s="124"/>
      <c r="C323" s="124"/>
      <c r="D323" s="124"/>
      <c r="E323" s="124"/>
      <c r="F323" s="124"/>
      <c r="G323" s="124"/>
      <c r="H323" s="124"/>
      <c r="I323" s="124"/>
      <c r="J323" s="124"/>
      <c r="K323" s="124"/>
      <c r="L323" s="124"/>
      <c r="M323" s="124"/>
      <c r="N323" s="124"/>
      <c r="O323" s="124"/>
    </row>
    <row r="324" spans="1:15" x14ac:dyDescent="0.2">
      <c r="A324" s="124"/>
      <c r="B324" s="124"/>
      <c r="C324" s="124"/>
      <c r="D324" s="124"/>
      <c r="E324" s="124"/>
      <c r="F324" s="124"/>
      <c r="G324" s="124"/>
      <c r="H324" s="124"/>
      <c r="I324" s="124"/>
      <c r="J324" s="124"/>
      <c r="K324" s="124"/>
      <c r="L324" s="124"/>
      <c r="M324" s="124"/>
      <c r="N324" s="124"/>
      <c r="O324" s="124"/>
    </row>
    <row r="325" spans="1:15" x14ac:dyDescent="0.2">
      <c r="A325" s="124"/>
      <c r="B325" s="124"/>
      <c r="C325" s="124"/>
      <c r="D325" s="124"/>
      <c r="E325" s="124"/>
      <c r="F325" s="124"/>
      <c r="G325" s="124"/>
      <c r="H325" s="124"/>
      <c r="I325" s="124"/>
      <c r="J325" s="124"/>
      <c r="K325" s="124"/>
      <c r="L325" s="124"/>
      <c r="M325" s="124"/>
      <c r="N325" s="124"/>
      <c r="O325" s="124"/>
    </row>
    <row r="326" spans="1:15" x14ac:dyDescent="0.2">
      <c r="A326" s="124"/>
      <c r="B326" s="124"/>
      <c r="C326" s="124"/>
      <c r="D326" s="124"/>
      <c r="E326" s="124"/>
      <c r="F326" s="124"/>
      <c r="G326" s="124"/>
      <c r="H326" s="124"/>
      <c r="I326" s="124"/>
      <c r="J326" s="124"/>
      <c r="K326" s="124"/>
      <c r="L326" s="124"/>
      <c r="M326" s="124"/>
      <c r="N326" s="124"/>
      <c r="O326" s="124"/>
    </row>
    <row r="327" spans="1:15" x14ac:dyDescent="0.2">
      <c r="A327" s="124"/>
      <c r="B327" s="124"/>
      <c r="C327" s="124"/>
      <c r="D327" s="124"/>
      <c r="E327" s="124"/>
      <c r="F327" s="124"/>
      <c r="G327" s="124"/>
      <c r="H327" s="124"/>
      <c r="I327" s="124"/>
      <c r="J327" s="124"/>
      <c r="K327" s="124"/>
      <c r="L327" s="124"/>
      <c r="M327" s="124"/>
      <c r="N327" s="124"/>
      <c r="O327" s="124"/>
    </row>
    <row r="328" spans="1:15" x14ac:dyDescent="0.2">
      <c r="A328" s="124"/>
      <c r="B328" s="124"/>
      <c r="C328" s="124"/>
      <c r="D328" s="124"/>
      <c r="E328" s="124"/>
      <c r="F328" s="124"/>
      <c r="G328" s="124"/>
      <c r="H328" s="124"/>
      <c r="I328" s="124"/>
      <c r="J328" s="124"/>
      <c r="K328" s="124"/>
      <c r="L328" s="124"/>
      <c r="M328" s="124"/>
      <c r="N328" s="124"/>
      <c r="O328" s="124"/>
    </row>
    <row r="329" spans="1:15" x14ac:dyDescent="0.2">
      <c r="A329" s="124"/>
      <c r="B329" s="124"/>
      <c r="C329" s="124"/>
      <c r="D329" s="124"/>
      <c r="E329" s="124"/>
      <c r="F329" s="124"/>
      <c r="G329" s="124"/>
      <c r="H329" s="124"/>
      <c r="I329" s="124"/>
      <c r="J329" s="124"/>
      <c r="K329" s="124"/>
      <c r="L329" s="124"/>
      <c r="M329" s="124"/>
      <c r="N329" s="124"/>
      <c r="O329" s="124"/>
    </row>
    <row r="330" spans="1:15" x14ac:dyDescent="0.2">
      <c r="A330" s="124"/>
      <c r="B330" s="124"/>
      <c r="C330" s="124"/>
      <c r="D330" s="124"/>
      <c r="E330" s="124"/>
      <c r="F330" s="124"/>
      <c r="G330" s="124"/>
      <c r="H330" s="124"/>
      <c r="I330" s="124"/>
      <c r="J330" s="124"/>
      <c r="K330" s="124"/>
      <c r="L330" s="124"/>
      <c r="M330" s="124"/>
      <c r="N330" s="124"/>
      <c r="O330" s="124"/>
    </row>
    <row r="331" spans="1:15" x14ac:dyDescent="0.2">
      <c r="A331" s="124"/>
      <c r="B331" s="124"/>
      <c r="C331" s="124"/>
      <c r="D331" s="124"/>
      <c r="E331" s="124"/>
      <c r="F331" s="124"/>
      <c r="G331" s="124"/>
      <c r="H331" s="124"/>
      <c r="I331" s="124"/>
      <c r="J331" s="124"/>
      <c r="K331" s="124"/>
      <c r="L331" s="124"/>
      <c r="M331" s="124"/>
      <c r="N331" s="124"/>
      <c r="O331" s="124"/>
    </row>
    <row r="332" spans="1:15" x14ac:dyDescent="0.2">
      <c r="A332" s="124"/>
      <c r="B332" s="124"/>
      <c r="C332" s="124"/>
      <c r="D332" s="124"/>
      <c r="E332" s="124"/>
      <c r="F332" s="124"/>
      <c r="G332" s="124"/>
      <c r="H332" s="124"/>
      <c r="I332" s="124"/>
      <c r="J332" s="124"/>
      <c r="K332" s="124"/>
      <c r="L332" s="124"/>
      <c r="M332" s="124"/>
      <c r="N332" s="124"/>
      <c r="O332" s="124"/>
    </row>
    <row r="333" spans="1:15" x14ac:dyDescent="0.2">
      <c r="A333" s="124"/>
      <c r="B333" s="124"/>
      <c r="C333" s="124"/>
      <c r="D333" s="124"/>
      <c r="E333" s="124"/>
      <c r="F333" s="124"/>
      <c r="G333" s="124"/>
      <c r="H333" s="124"/>
      <c r="I333" s="124"/>
      <c r="J333" s="124"/>
      <c r="K333" s="124"/>
      <c r="L333" s="124"/>
      <c r="M333" s="124"/>
      <c r="N333" s="124"/>
      <c r="O333" s="124"/>
    </row>
    <row r="334" spans="1:15" x14ac:dyDescent="0.2">
      <c r="A334" s="124"/>
      <c r="B334" s="124"/>
      <c r="C334" s="124"/>
      <c r="D334" s="124"/>
      <c r="E334" s="124"/>
      <c r="F334" s="124"/>
      <c r="G334" s="124"/>
      <c r="H334" s="124"/>
      <c r="I334" s="124"/>
      <c r="J334" s="124"/>
      <c r="K334" s="124"/>
      <c r="L334" s="124"/>
      <c r="M334" s="124"/>
      <c r="N334" s="124"/>
      <c r="O334" s="124"/>
    </row>
    <row r="335" spans="1:15" x14ac:dyDescent="0.2">
      <c r="A335" s="124"/>
      <c r="B335" s="124"/>
      <c r="C335" s="124"/>
      <c r="D335" s="124"/>
      <c r="E335" s="124"/>
      <c r="F335" s="124"/>
      <c r="G335" s="124"/>
      <c r="H335" s="124"/>
      <c r="I335" s="124"/>
      <c r="J335" s="124"/>
      <c r="K335" s="124"/>
      <c r="L335" s="124"/>
      <c r="M335" s="124"/>
      <c r="N335" s="124"/>
      <c r="O335" s="124"/>
    </row>
    <row r="336" spans="1:15" x14ac:dyDescent="0.2">
      <c r="A336" s="124"/>
      <c r="B336" s="124"/>
      <c r="C336" s="124"/>
      <c r="D336" s="124"/>
      <c r="E336" s="124"/>
      <c r="F336" s="124"/>
      <c r="G336" s="124"/>
      <c r="H336" s="124"/>
      <c r="I336" s="124"/>
      <c r="J336" s="124"/>
      <c r="K336" s="124"/>
      <c r="L336" s="124"/>
      <c r="M336" s="124"/>
      <c r="N336" s="124"/>
      <c r="O336" s="124"/>
    </row>
    <row r="337" spans="1:15" x14ac:dyDescent="0.2">
      <c r="A337" s="124"/>
      <c r="B337" s="124"/>
      <c r="C337" s="124"/>
      <c r="D337" s="124"/>
      <c r="E337" s="124"/>
      <c r="F337" s="124"/>
      <c r="G337" s="124"/>
      <c r="H337" s="124"/>
      <c r="I337" s="124"/>
      <c r="J337" s="124"/>
      <c r="K337" s="124"/>
      <c r="L337" s="124"/>
      <c r="M337" s="124"/>
      <c r="N337" s="124"/>
      <c r="O337" s="124"/>
    </row>
    <row r="338" spans="1:15" x14ac:dyDescent="0.2">
      <c r="A338" s="124"/>
      <c r="B338" s="124"/>
      <c r="C338" s="124"/>
      <c r="D338" s="124"/>
      <c r="E338" s="124"/>
      <c r="F338" s="124"/>
      <c r="G338" s="124"/>
      <c r="H338" s="124"/>
      <c r="I338" s="124"/>
      <c r="J338" s="124"/>
      <c r="K338" s="124"/>
      <c r="L338" s="124"/>
      <c r="M338" s="124"/>
      <c r="N338" s="124"/>
      <c r="O338" s="124"/>
    </row>
    <row r="339" spans="1:15" x14ac:dyDescent="0.2">
      <c r="A339" s="124"/>
      <c r="B339" s="124"/>
      <c r="C339" s="124"/>
      <c r="D339" s="124"/>
      <c r="E339" s="124"/>
      <c r="F339" s="124"/>
      <c r="G339" s="124"/>
      <c r="H339" s="124"/>
      <c r="I339" s="124"/>
      <c r="J339" s="124"/>
      <c r="K339" s="124"/>
      <c r="L339" s="124"/>
      <c r="M339" s="124"/>
      <c r="N339" s="124"/>
      <c r="O339" s="124"/>
    </row>
    <row r="340" spans="1:15" x14ac:dyDescent="0.2">
      <c r="A340" s="124"/>
      <c r="B340" s="124"/>
      <c r="C340" s="124"/>
      <c r="D340" s="124"/>
      <c r="E340" s="124"/>
      <c r="F340" s="124"/>
      <c r="G340" s="124"/>
      <c r="H340" s="124"/>
      <c r="I340" s="124"/>
      <c r="J340" s="124"/>
      <c r="K340" s="124"/>
      <c r="L340" s="124"/>
      <c r="M340" s="124"/>
      <c r="N340" s="124"/>
      <c r="O340" s="124"/>
    </row>
    <row r="341" spans="1:15" x14ac:dyDescent="0.2">
      <c r="A341" s="124"/>
      <c r="B341" s="124"/>
      <c r="C341" s="124"/>
      <c r="D341" s="124"/>
      <c r="E341" s="124"/>
      <c r="F341" s="124"/>
      <c r="G341" s="124"/>
      <c r="H341" s="124"/>
      <c r="I341" s="124"/>
      <c r="J341" s="124"/>
      <c r="K341" s="124"/>
      <c r="L341" s="124"/>
      <c r="M341" s="124"/>
      <c r="N341" s="124"/>
      <c r="O341" s="124"/>
    </row>
    <row r="342" spans="1:15" x14ac:dyDescent="0.2">
      <c r="A342" s="124"/>
      <c r="B342" s="124"/>
      <c r="C342" s="124"/>
      <c r="D342" s="124"/>
      <c r="E342" s="124"/>
      <c r="F342" s="124"/>
      <c r="G342" s="124"/>
      <c r="H342" s="124"/>
      <c r="I342" s="124"/>
      <c r="J342" s="124"/>
      <c r="K342" s="124"/>
      <c r="L342" s="124"/>
      <c r="M342" s="124"/>
      <c r="N342" s="124"/>
      <c r="O342" s="124"/>
    </row>
    <row r="343" spans="1:15" x14ac:dyDescent="0.2">
      <c r="A343" s="124"/>
      <c r="B343" s="124"/>
      <c r="C343" s="124"/>
      <c r="D343" s="124"/>
      <c r="E343" s="124"/>
      <c r="F343" s="124"/>
      <c r="G343" s="124"/>
      <c r="H343" s="124"/>
      <c r="I343" s="124"/>
      <c r="J343" s="124"/>
      <c r="K343" s="124"/>
      <c r="L343" s="124"/>
      <c r="M343" s="124"/>
      <c r="N343" s="124"/>
      <c r="O343" s="124"/>
    </row>
    <row r="344" spans="1:15" x14ac:dyDescent="0.2">
      <c r="A344" s="124"/>
      <c r="B344" s="124"/>
      <c r="C344" s="124"/>
      <c r="D344" s="124"/>
      <c r="E344" s="124"/>
      <c r="F344" s="124"/>
      <c r="G344" s="124"/>
      <c r="H344" s="124"/>
      <c r="I344" s="124"/>
      <c r="J344" s="124"/>
      <c r="K344" s="124"/>
      <c r="L344" s="124"/>
      <c r="M344" s="124"/>
      <c r="N344" s="124"/>
      <c r="O344" s="124"/>
    </row>
    <row r="345" spans="1:15" x14ac:dyDescent="0.2">
      <c r="A345" s="124"/>
      <c r="B345" s="124"/>
      <c r="C345" s="124"/>
      <c r="D345" s="124"/>
      <c r="E345" s="124"/>
      <c r="F345" s="124"/>
      <c r="G345" s="124"/>
      <c r="H345" s="124"/>
      <c r="I345" s="124"/>
      <c r="J345" s="124"/>
      <c r="K345" s="124"/>
      <c r="L345" s="124"/>
      <c r="M345" s="124"/>
      <c r="N345" s="124"/>
      <c r="O345" s="124"/>
    </row>
    <row r="346" spans="1:15" x14ac:dyDescent="0.2">
      <c r="A346" s="124"/>
      <c r="B346" s="124"/>
      <c r="C346" s="124"/>
      <c r="D346" s="124"/>
      <c r="E346" s="124"/>
      <c r="F346" s="124"/>
      <c r="G346" s="124"/>
      <c r="H346" s="124"/>
      <c r="I346" s="124"/>
      <c r="J346" s="124"/>
      <c r="K346" s="124"/>
      <c r="L346" s="124"/>
      <c r="M346" s="124"/>
      <c r="N346" s="124"/>
      <c r="O346" s="124"/>
    </row>
    <row r="347" spans="1:15" x14ac:dyDescent="0.2">
      <c r="A347" s="124"/>
      <c r="B347" s="124"/>
      <c r="C347" s="124"/>
      <c r="D347" s="124"/>
      <c r="E347" s="124"/>
      <c r="F347" s="124"/>
      <c r="G347" s="124"/>
      <c r="H347" s="124"/>
      <c r="I347" s="124"/>
      <c r="J347" s="124"/>
      <c r="K347" s="124"/>
      <c r="L347" s="124"/>
      <c r="M347" s="124"/>
      <c r="N347" s="124"/>
      <c r="O347" s="124"/>
    </row>
    <row r="348" spans="1:15" x14ac:dyDescent="0.2">
      <c r="A348" s="124"/>
      <c r="B348" s="124"/>
      <c r="C348" s="124"/>
      <c r="D348" s="124"/>
      <c r="E348" s="124"/>
      <c r="F348" s="124"/>
      <c r="G348" s="124"/>
      <c r="H348" s="124"/>
      <c r="I348" s="124"/>
      <c r="J348" s="124"/>
      <c r="K348" s="124"/>
      <c r="L348" s="124"/>
      <c r="M348" s="124"/>
      <c r="N348" s="124"/>
      <c r="O348" s="124"/>
    </row>
    <row r="349" spans="1:15" x14ac:dyDescent="0.2">
      <c r="A349" s="124"/>
      <c r="B349" s="124"/>
      <c r="C349" s="124"/>
      <c r="D349" s="124"/>
      <c r="E349" s="124"/>
      <c r="F349" s="124"/>
      <c r="G349" s="124"/>
      <c r="H349" s="124"/>
      <c r="I349" s="124"/>
      <c r="J349" s="124"/>
      <c r="K349" s="124"/>
      <c r="L349" s="124"/>
      <c r="M349" s="124"/>
      <c r="N349" s="124"/>
      <c r="O349" s="124"/>
    </row>
    <row r="350" spans="1:15" x14ac:dyDescent="0.2">
      <c r="A350" s="124"/>
      <c r="B350" s="124"/>
      <c r="C350" s="124"/>
      <c r="D350" s="124"/>
      <c r="E350" s="124"/>
      <c r="F350" s="124"/>
      <c r="G350" s="124"/>
      <c r="H350" s="124"/>
      <c r="I350" s="124"/>
      <c r="J350" s="124"/>
      <c r="K350" s="124"/>
      <c r="L350" s="124"/>
      <c r="M350" s="124"/>
      <c r="N350" s="124"/>
      <c r="O350" s="124"/>
    </row>
    <row r="351" spans="1:15" x14ac:dyDescent="0.2">
      <c r="A351" s="124"/>
      <c r="B351" s="124"/>
      <c r="C351" s="124"/>
      <c r="D351" s="124"/>
      <c r="E351" s="124"/>
      <c r="F351" s="124"/>
      <c r="G351" s="124"/>
      <c r="H351" s="124"/>
      <c r="I351" s="124"/>
      <c r="J351" s="124"/>
      <c r="K351" s="124"/>
      <c r="L351" s="124"/>
      <c r="M351" s="124"/>
      <c r="N351" s="124"/>
      <c r="O351" s="124"/>
    </row>
    <row r="352" spans="1:15" x14ac:dyDescent="0.2">
      <c r="A352" s="124"/>
      <c r="B352" s="124"/>
      <c r="C352" s="124"/>
      <c r="D352" s="124"/>
      <c r="E352" s="124"/>
      <c r="F352" s="124"/>
      <c r="G352" s="124"/>
      <c r="H352" s="124"/>
      <c r="I352" s="124"/>
      <c r="J352" s="124"/>
      <c r="K352" s="124"/>
      <c r="L352" s="124"/>
      <c r="M352" s="124"/>
      <c r="N352" s="124"/>
      <c r="O352" s="124"/>
    </row>
    <row r="353" spans="1:15" x14ac:dyDescent="0.2">
      <c r="A353" s="124"/>
      <c r="B353" s="124"/>
      <c r="C353" s="124"/>
      <c r="D353" s="124"/>
      <c r="E353" s="124"/>
      <c r="F353" s="124"/>
      <c r="G353" s="124"/>
      <c r="H353" s="124"/>
      <c r="I353" s="124"/>
      <c r="J353" s="124"/>
      <c r="K353" s="124"/>
      <c r="L353" s="124"/>
      <c r="M353" s="124"/>
      <c r="N353" s="124"/>
      <c r="O353" s="124"/>
    </row>
    <row r="354" spans="1:15" x14ac:dyDescent="0.2">
      <c r="A354" s="124"/>
      <c r="B354" s="124"/>
      <c r="C354" s="124"/>
      <c r="D354" s="124"/>
      <c r="E354" s="124"/>
      <c r="F354" s="124"/>
      <c r="G354" s="124"/>
      <c r="H354" s="124"/>
      <c r="I354" s="124"/>
      <c r="J354" s="124"/>
      <c r="K354" s="124"/>
      <c r="L354" s="124"/>
      <c r="M354" s="124"/>
      <c r="N354" s="124"/>
      <c r="O354" s="124"/>
    </row>
    <row r="355" spans="1:15" x14ac:dyDescent="0.2">
      <c r="A355" s="124"/>
      <c r="B355" s="124"/>
      <c r="C355" s="124"/>
      <c r="D355" s="124"/>
      <c r="E355" s="124"/>
      <c r="F355" s="124"/>
      <c r="G355" s="124"/>
      <c r="H355" s="124"/>
      <c r="I355" s="124"/>
      <c r="J355" s="124"/>
      <c r="K355" s="124"/>
      <c r="L355" s="124"/>
      <c r="M355" s="124"/>
      <c r="N355" s="124"/>
      <c r="O355" s="124"/>
    </row>
    <row r="356" spans="1:15" x14ac:dyDescent="0.2">
      <c r="A356" s="124"/>
      <c r="B356" s="124"/>
      <c r="C356" s="124"/>
      <c r="D356" s="124"/>
      <c r="E356" s="124"/>
      <c r="F356" s="124"/>
      <c r="G356" s="124"/>
      <c r="H356" s="124"/>
      <c r="I356" s="124"/>
      <c r="J356" s="124"/>
      <c r="K356" s="124"/>
      <c r="L356" s="124"/>
      <c r="M356" s="124"/>
      <c r="N356" s="124"/>
      <c r="O356" s="124"/>
    </row>
    <row r="357" spans="1:15" x14ac:dyDescent="0.2">
      <c r="A357" s="124"/>
      <c r="B357" s="124"/>
      <c r="C357" s="124"/>
      <c r="D357" s="124"/>
      <c r="E357" s="124"/>
      <c r="F357" s="124"/>
      <c r="G357" s="124"/>
      <c r="H357" s="124"/>
      <c r="I357" s="124"/>
      <c r="J357" s="124"/>
      <c r="K357" s="124"/>
      <c r="L357" s="124"/>
      <c r="M357" s="124"/>
      <c r="N357" s="124"/>
      <c r="O357" s="124"/>
    </row>
    <row r="358" spans="1:15" x14ac:dyDescent="0.2">
      <c r="A358" s="124"/>
      <c r="B358" s="124"/>
      <c r="C358" s="124"/>
      <c r="D358" s="124"/>
      <c r="E358" s="124"/>
      <c r="F358" s="124"/>
      <c r="G358" s="124"/>
      <c r="H358" s="124"/>
      <c r="I358" s="124"/>
      <c r="J358" s="124"/>
      <c r="K358" s="124"/>
      <c r="L358" s="124"/>
      <c r="M358" s="124"/>
      <c r="N358" s="124"/>
      <c r="O358" s="124"/>
    </row>
    <row r="359" spans="1:15" x14ac:dyDescent="0.2">
      <c r="A359" s="124"/>
      <c r="B359" s="124"/>
      <c r="C359" s="124"/>
      <c r="D359" s="124"/>
      <c r="E359" s="124"/>
      <c r="F359" s="124"/>
      <c r="G359" s="124"/>
      <c r="H359" s="124"/>
      <c r="I359" s="124"/>
      <c r="J359" s="124"/>
      <c r="K359" s="124"/>
      <c r="L359" s="124"/>
      <c r="M359" s="124"/>
      <c r="N359" s="124"/>
      <c r="O359" s="124"/>
    </row>
    <row r="360" spans="1:15" x14ac:dyDescent="0.2">
      <c r="A360" s="124"/>
      <c r="B360" s="124"/>
      <c r="C360" s="124"/>
      <c r="D360" s="124"/>
      <c r="E360" s="124"/>
      <c r="F360" s="124"/>
      <c r="G360" s="124"/>
      <c r="H360" s="124"/>
      <c r="I360" s="124"/>
      <c r="J360" s="124"/>
      <c r="K360" s="124"/>
      <c r="L360" s="124"/>
      <c r="M360" s="124"/>
      <c r="N360" s="124"/>
      <c r="O360" s="124"/>
    </row>
    <row r="361" spans="1:15" x14ac:dyDescent="0.2">
      <c r="A361" s="124"/>
      <c r="B361" s="124"/>
      <c r="C361" s="124"/>
      <c r="D361" s="124"/>
      <c r="E361" s="124"/>
      <c r="F361" s="124"/>
      <c r="G361" s="124"/>
      <c r="H361" s="124"/>
      <c r="I361" s="124"/>
      <c r="J361" s="124"/>
      <c r="K361" s="124"/>
      <c r="L361" s="124"/>
      <c r="M361" s="124"/>
      <c r="N361" s="124"/>
      <c r="O361" s="124"/>
    </row>
    <row r="362" spans="1:15" x14ac:dyDescent="0.2">
      <c r="A362" s="124"/>
      <c r="B362" s="124"/>
      <c r="C362" s="124"/>
      <c r="D362" s="124"/>
      <c r="E362" s="124"/>
      <c r="F362" s="124"/>
      <c r="G362" s="124"/>
      <c r="H362" s="124"/>
      <c r="I362" s="124"/>
      <c r="J362" s="124"/>
      <c r="K362" s="124"/>
      <c r="L362" s="124"/>
      <c r="M362" s="124"/>
      <c r="N362" s="124"/>
      <c r="O362" s="124"/>
    </row>
    <row r="363" spans="1:15" x14ac:dyDescent="0.2">
      <c r="A363" s="124"/>
      <c r="B363" s="124"/>
      <c r="C363" s="124"/>
      <c r="D363" s="124"/>
      <c r="E363" s="124"/>
      <c r="F363" s="124"/>
      <c r="G363" s="124"/>
      <c r="H363" s="124"/>
      <c r="I363" s="124"/>
      <c r="J363" s="124"/>
      <c r="K363" s="124"/>
      <c r="L363" s="124"/>
      <c r="M363" s="124"/>
      <c r="N363" s="124"/>
      <c r="O363" s="124"/>
    </row>
    <row r="364" spans="1:15" x14ac:dyDescent="0.2">
      <c r="A364" s="124"/>
      <c r="B364" s="124"/>
      <c r="C364" s="124"/>
      <c r="D364" s="124"/>
      <c r="E364" s="124"/>
      <c r="F364" s="124"/>
      <c r="G364" s="124"/>
      <c r="H364" s="124"/>
      <c r="I364" s="124"/>
      <c r="J364" s="124"/>
      <c r="K364" s="124"/>
      <c r="L364" s="124"/>
      <c r="M364" s="124"/>
      <c r="N364" s="124"/>
      <c r="O364" s="124"/>
    </row>
    <row r="365" spans="1:15" x14ac:dyDescent="0.2">
      <c r="A365" s="124"/>
      <c r="B365" s="124"/>
      <c r="C365" s="124"/>
      <c r="D365" s="124"/>
      <c r="E365" s="124"/>
      <c r="F365" s="124"/>
      <c r="G365" s="124"/>
      <c r="H365" s="124"/>
      <c r="I365" s="124"/>
      <c r="J365" s="124"/>
      <c r="K365" s="124"/>
      <c r="L365" s="124"/>
      <c r="M365" s="124"/>
      <c r="N365" s="124"/>
      <c r="O365" s="124"/>
    </row>
    <row r="366" spans="1:15" x14ac:dyDescent="0.2">
      <c r="A366" s="124"/>
      <c r="B366" s="124"/>
      <c r="C366" s="124"/>
      <c r="D366" s="124"/>
      <c r="E366" s="124"/>
      <c r="F366" s="124"/>
      <c r="G366" s="124"/>
      <c r="H366" s="124"/>
      <c r="I366" s="124"/>
      <c r="J366" s="124"/>
      <c r="K366" s="124"/>
      <c r="L366" s="124"/>
      <c r="M366" s="124"/>
      <c r="N366" s="124"/>
      <c r="O366" s="124"/>
    </row>
    <row r="367" spans="1:15" x14ac:dyDescent="0.2">
      <c r="A367" s="124"/>
      <c r="B367" s="124"/>
      <c r="C367" s="124"/>
      <c r="D367" s="124"/>
      <c r="E367" s="124"/>
      <c r="F367" s="124"/>
      <c r="G367" s="124"/>
      <c r="H367" s="124"/>
      <c r="I367" s="124"/>
      <c r="J367" s="124"/>
      <c r="K367" s="124"/>
      <c r="L367" s="124"/>
      <c r="M367" s="124"/>
      <c r="N367" s="124"/>
      <c r="O367" s="124"/>
    </row>
    <row r="368" spans="1:15" x14ac:dyDescent="0.2">
      <c r="A368" s="124"/>
      <c r="B368" s="124"/>
      <c r="C368" s="124"/>
      <c r="D368" s="124"/>
      <c r="E368" s="124"/>
      <c r="F368" s="124"/>
      <c r="G368" s="124"/>
      <c r="H368" s="124"/>
      <c r="I368" s="124"/>
      <c r="J368" s="124"/>
      <c r="K368" s="124"/>
      <c r="L368" s="124"/>
      <c r="M368" s="124"/>
      <c r="N368" s="124"/>
      <c r="O368" s="124"/>
    </row>
    <row r="369" spans="1:15" x14ac:dyDescent="0.2">
      <c r="A369" s="124"/>
      <c r="B369" s="124"/>
      <c r="C369" s="124"/>
      <c r="D369" s="124"/>
      <c r="E369" s="124"/>
      <c r="F369" s="124"/>
      <c r="G369" s="124"/>
      <c r="H369" s="124"/>
      <c r="I369" s="124"/>
      <c r="J369" s="124"/>
      <c r="K369" s="124"/>
      <c r="L369" s="124"/>
      <c r="M369" s="124"/>
      <c r="N369" s="124"/>
      <c r="O369" s="124"/>
    </row>
    <row r="370" spans="1:15" x14ac:dyDescent="0.2">
      <c r="A370" s="124"/>
      <c r="B370" s="124"/>
      <c r="C370" s="124"/>
      <c r="D370" s="124"/>
      <c r="E370" s="124"/>
      <c r="F370" s="124"/>
      <c r="G370" s="124"/>
      <c r="H370" s="124"/>
      <c r="I370" s="124"/>
      <c r="J370" s="124"/>
      <c r="K370" s="124"/>
      <c r="L370" s="124"/>
      <c r="M370" s="124"/>
      <c r="N370" s="124"/>
      <c r="O370" s="124"/>
    </row>
    <row r="371" spans="1:15" x14ac:dyDescent="0.2">
      <c r="A371" s="124"/>
      <c r="B371" s="124"/>
      <c r="C371" s="124"/>
      <c r="D371" s="124"/>
      <c r="E371" s="124"/>
      <c r="F371" s="124"/>
      <c r="G371" s="124"/>
      <c r="H371" s="124"/>
      <c r="I371" s="124"/>
      <c r="J371" s="124"/>
      <c r="K371" s="124"/>
      <c r="L371" s="124"/>
      <c r="M371" s="124"/>
      <c r="N371" s="124"/>
      <c r="O371" s="124"/>
    </row>
    <row r="372" spans="1:15" x14ac:dyDescent="0.2">
      <c r="A372" s="124"/>
      <c r="B372" s="124"/>
      <c r="C372" s="124"/>
      <c r="D372" s="124"/>
      <c r="E372" s="124"/>
      <c r="F372" s="124"/>
      <c r="G372" s="124"/>
      <c r="H372" s="124"/>
      <c r="I372" s="124"/>
      <c r="J372" s="124"/>
      <c r="K372" s="124"/>
      <c r="L372" s="124"/>
      <c r="M372" s="124"/>
      <c r="N372" s="124"/>
      <c r="O372" s="124"/>
    </row>
    <row r="373" spans="1:15" x14ac:dyDescent="0.2">
      <c r="A373" s="124"/>
      <c r="B373" s="124"/>
      <c r="C373" s="124"/>
      <c r="D373" s="124"/>
      <c r="E373" s="124"/>
      <c r="F373" s="124"/>
      <c r="G373" s="124"/>
      <c r="H373" s="124"/>
      <c r="I373" s="124"/>
      <c r="J373" s="124"/>
      <c r="K373" s="124"/>
      <c r="L373" s="124"/>
      <c r="M373" s="124"/>
      <c r="N373" s="124"/>
      <c r="O373" s="124"/>
    </row>
    <row r="374" spans="1:15" x14ac:dyDescent="0.2">
      <c r="A374" s="124"/>
      <c r="B374" s="124"/>
      <c r="C374" s="124"/>
      <c r="D374" s="124"/>
      <c r="E374" s="124"/>
      <c r="F374" s="124"/>
      <c r="G374" s="124"/>
      <c r="H374" s="124"/>
      <c r="I374" s="124"/>
      <c r="J374" s="124"/>
      <c r="K374" s="124"/>
      <c r="L374" s="124"/>
      <c r="M374" s="124"/>
      <c r="N374" s="124"/>
      <c r="O374" s="124"/>
    </row>
    <row r="375" spans="1:15" x14ac:dyDescent="0.2">
      <c r="A375" s="124"/>
      <c r="B375" s="124"/>
      <c r="C375" s="124"/>
      <c r="D375" s="124"/>
      <c r="E375" s="124"/>
      <c r="F375" s="124"/>
      <c r="G375" s="124"/>
      <c r="H375" s="124"/>
      <c r="I375" s="124"/>
      <c r="J375" s="124"/>
      <c r="K375" s="124"/>
      <c r="L375" s="124"/>
      <c r="M375" s="124"/>
      <c r="N375" s="124"/>
      <c r="O375" s="124"/>
    </row>
    <row r="376" spans="1:15" x14ac:dyDescent="0.2">
      <c r="A376" s="124"/>
      <c r="B376" s="124"/>
      <c r="C376" s="124"/>
      <c r="D376" s="124"/>
      <c r="E376" s="124"/>
      <c r="F376" s="124"/>
      <c r="G376" s="124"/>
      <c r="H376" s="124"/>
      <c r="I376" s="124"/>
      <c r="J376" s="124"/>
      <c r="K376" s="124"/>
      <c r="L376" s="124"/>
      <c r="M376" s="124"/>
      <c r="N376" s="124"/>
      <c r="O376" s="124"/>
    </row>
    <row r="377" spans="1:15" x14ac:dyDescent="0.2">
      <c r="A377" s="124"/>
      <c r="B377" s="124"/>
      <c r="C377" s="124"/>
      <c r="D377" s="124"/>
      <c r="E377" s="124"/>
      <c r="F377" s="124"/>
      <c r="G377" s="124"/>
      <c r="H377" s="124"/>
      <c r="I377" s="124"/>
      <c r="J377" s="124"/>
      <c r="K377" s="124"/>
      <c r="L377" s="124"/>
      <c r="M377" s="124"/>
      <c r="N377" s="124"/>
      <c r="O377" s="124"/>
    </row>
    <row r="378" spans="1:15" x14ac:dyDescent="0.2">
      <c r="A378" s="124"/>
      <c r="B378" s="124"/>
      <c r="C378" s="124"/>
      <c r="D378" s="124"/>
      <c r="E378" s="124"/>
      <c r="F378" s="124"/>
      <c r="G378" s="124"/>
      <c r="H378" s="124"/>
      <c r="I378" s="124"/>
      <c r="J378" s="124"/>
      <c r="K378" s="124"/>
      <c r="L378" s="124"/>
      <c r="M378" s="124"/>
      <c r="N378" s="124"/>
      <c r="O378" s="124"/>
    </row>
    <row r="379" spans="1:15" x14ac:dyDescent="0.2">
      <c r="A379" s="124"/>
      <c r="B379" s="124"/>
      <c r="C379" s="124"/>
      <c r="D379" s="124"/>
      <c r="E379" s="124"/>
      <c r="F379" s="124"/>
      <c r="G379" s="124"/>
      <c r="H379" s="124"/>
      <c r="I379" s="124"/>
      <c r="J379" s="124"/>
      <c r="K379" s="124"/>
      <c r="L379" s="124"/>
      <c r="M379" s="124"/>
      <c r="N379" s="124"/>
      <c r="O379" s="124"/>
    </row>
    <row r="380" spans="1:15" x14ac:dyDescent="0.2">
      <c r="A380" s="124"/>
      <c r="B380" s="124"/>
      <c r="C380" s="124"/>
      <c r="D380" s="124"/>
      <c r="E380" s="124"/>
      <c r="F380" s="124"/>
      <c r="G380" s="124"/>
      <c r="H380" s="124"/>
      <c r="I380" s="124"/>
      <c r="J380" s="124"/>
      <c r="K380" s="124"/>
      <c r="L380" s="124"/>
      <c r="M380" s="124"/>
      <c r="N380" s="124"/>
      <c r="O380" s="124"/>
    </row>
    <row r="381" spans="1:15" x14ac:dyDescent="0.2">
      <c r="A381" s="124"/>
      <c r="B381" s="124"/>
      <c r="C381" s="124"/>
      <c r="D381" s="124"/>
      <c r="E381" s="124"/>
      <c r="F381" s="124"/>
      <c r="G381" s="124"/>
      <c r="H381" s="124"/>
      <c r="I381" s="124"/>
      <c r="J381" s="124"/>
      <c r="K381" s="124"/>
      <c r="L381" s="124"/>
      <c r="M381" s="124"/>
      <c r="N381" s="124"/>
      <c r="O381" s="124"/>
    </row>
    <row r="382" spans="1:15" x14ac:dyDescent="0.2">
      <c r="A382" s="124"/>
      <c r="B382" s="124"/>
      <c r="C382" s="124"/>
      <c r="D382" s="124"/>
      <c r="E382" s="124"/>
      <c r="F382" s="124"/>
      <c r="G382" s="124"/>
      <c r="H382" s="124"/>
      <c r="I382" s="124"/>
      <c r="J382" s="124"/>
      <c r="K382" s="124"/>
      <c r="L382" s="124"/>
      <c r="M382" s="124"/>
      <c r="N382" s="124"/>
      <c r="O382" s="124"/>
    </row>
    <row r="383" spans="1:15" x14ac:dyDescent="0.2">
      <c r="A383" s="124"/>
      <c r="B383" s="124"/>
      <c r="C383" s="124"/>
      <c r="D383" s="124"/>
      <c r="E383" s="124"/>
      <c r="F383" s="124"/>
      <c r="G383" s="124"/>
      <c r="H383" s="124"/>
      <c r="I383" s="124"/>
      <c r="J383" s="124"/>
      <c r="K383" s="124"/>
      <c r="L383" s="124"/>
      <c r="M383" s="124"/>
      <c r="N383" s="124"/>
      <c r="O383" s="124"/>
    </row>
    <row r="384" spans="1:15" x14ac:dyDescent="0.2">
      <c r="A384" s="124"/>
      <c r="B384" s="124"/>
      <c r="C384" s="124"/>
      <c r="D384" s="124"/>
      <c r="E384" s="124"/>
      <c r="F384" s="124"/>
      <c r="G384" s="124"/>
      <c r="H384" s="124"/>
      <c r="I384" s="124"/>
      <c r="J384" s="124"/>
      <c r="K384" s="124"/>
      <c r="L384" s="124"/>
      <c r="M384" s="124"/>
      <c r="N384" s="124"/>
      <c r="O384" s="124"/>
    </row>
    <row r="385" spans="1:15" x14ac:dyDescent="0.2">
      <c r="A385" s="124"/>
      <c r="B385" s="124"/>
      <c r="C385" s="124"/>
      <c r="D385" s="124"/>
      <c r="E385" s="124"/>
      <c r="F385" s="124"/>
      <c r="G385" s="124"/>
      <c r="H385" s="124"/>
      <c r="I385" s="124"/>
      <c r="J385" s="124"/>
      <c r="K385" s="124"/>
      <c r="L385" s="124"/>
      <c r="M385" s="124"/>
      <c r="N385" s="124"/>
      <c r="O385" s="124"/>
    </row>
    <row r="386" spans="1:15" x14ac:dyDescent="0.2">
      <c r="A386" s="124"/>
      <c r="B386" s="124"/>
      <c r="C386" s="124"/>
      <c r="D386" s="124"/>
      <c r="E386" s="124"/>
      <c r="F386" s="124"/>
      <c r="G386" s="124"/>
      <c r="H386" s="124"/>
      <c r="I386" s="124"/>
      <c r="J386" s="124"/>
      <c r="K386" s="124"/>
      <c r="L386" s="124"/>
      <c r="M386" s="124"/>
      <c r="N386" s="124"/>
      <c r="O386" s="124"/>
    </row>
    <row r="387" spans="1:15" x14ac:dyDescent="0.2">
      <c r="A387" s="124"/>
      <c r="B387" s="124"/>
      <c r="C387" s="124"/>
      <c r="D387" s="124"/>
      <c r="E387" s="124"/>
      <c r="F387" s="124"/>
      <c r="G387" s="124"/>
      <c r="H387" s="124"/>
      <c r="I387" s="124"/>
      <c r="J387" s="124"/>
      <c r="K387" s="124"/>
      <c r="L387" s="124"/>
      <c r="M387" s="124"/>
      <c r="N387" s="124"/>
      <c r="O387" s="124"/>
    </row>
    <row r="388" spans="1:15" x14ac:dyDescent="0.2">
      <c r="A388" s="124"/>
      <c r="B388" s="124"/>
      <c r="C388" s="124"/>
      <c r="D388" s="124"/>
      <c r="E388" s="124"/>
      <c r="F388" s="124"/>
      <c r="G388" s="124"/>
      <c r="H388" s="124"/>
      <c r="I388" s="124"/>
      <c r="J388" s="124"/>
      <c r="K388" s="124"/>
      <c r="L388" s="124"/>
      <c r="M388" s="124"/>
      <c r="N388" s="124"/>
      <c r="O388" s="124"/>
    </row>
    <row r="389" spans="1:15" x14ac:dyDescent="0.2">
      <c r="A389" s="124"/>
      <c r="B389" s="124"/>
      <c r="C389" s="124"/>
      <c r="D389" s="124"/>
      <c r="E389" s="124"/>
      <c r="F389" s="124"/>
      <c r="G389" s="124"/>
      <c r="H389" s="124"/>
      <c r="I389" s="124"/>
      <c r="J389" s="124"/>
      <c r="K389" s="124"/>
      <c r="L389" s="124"/>
      <c r="M389" s="124"/>
      <c r="N389" s="124"/>
      <c r="O389" s="124"/>
    </row>
    <row r="390" spans="1:15" x14ac:dyDescent="0.2">
      <c r="A390" s="124"/>
      <c r="B390" s="124"/>
      <c r="C390" s="124"/>
      <c r="D390" s="124"/>
      <c r="E390" s="124"/>
      <c r="F390" s="124"/>
      <c r="G390" s="124"/>
      <c r="H390" s="124"/>
      <c r="I390" s="124"/>
      <c r="J390" s="124"/>
      <c r="K390" s="124"/>
      <c r="L390" s="124"/>
      <c r="M390" s="124"/>
      <c r="N390" s="124"/>
      <c r="O390" s="124"/>
    </row>
    <row r="391" spans="1:15" x14ac:dyDescent="0.2">
      <c r="A391" s="124"/>
      <c r="B391" s="124"/>
      <c r="C391" s="124"/>
      <c r="D391" s="124"/>
      <c r="E391" s="124"/>
      <c r="F391" s="124"/>
      <c r="G391" s="124"/>
      <c r="H391" s="124"/>
      <c r="I391" s="124"/>
      <c r="J391" s="124"/>
      <c r="K391" s="124"/>
      <c r="L391" s="124"/>
      <c r="M391" s="124"/>
      <c r="N391" s="124"/>
      <c r="O391" s="124"/>
    </row>
    <row r="392" spans="1:15" x14ac:dyDescent="0.2">
      <c r="A392" s="124"/>
      <c r="B392" s="124"/>
      <c r="C392" s="124"/>
      <c r="D392" s="124"/>
      <c r="E392" s="124"/>
      <c r="F392" s="124"/>
      <c r="G392" s="124"/>
      <c r="H392" s="124"/>
      <c r="I392" s="124"/>
      <c r="J392" s="124"/>
      <c r="K392" s="124"/>
      <c r="L392" s="124"/>
      <c r="M392" s="124"/>
      <c r="N392" s="124"/>
      <c r="O392" s="124"/>
    </row>
    <row r="393" spans="1:15" x14ac:dyDescent="0.2">
      <c r="A393" s="124"/>
      <c r="B393" s="124"/>
      <c r="C393" s="124"/>
      <c r="D393" s="124"/>
      <c r="E393" s="124"/>
      <c r="F393" s="124"/>
      <c r="G393" s="124"/>
      <c r="H393" s="124"/>
      <c r="I393" s="124"/>
      <c r="J393" s="124"/>
      <c r="K393" s="124"/>
      <c r="L393" s="124"/>
      <c r="M393" s="124"/>
      <c r="N393" s="124"/>
      <c r="O393" s="124"/>
    </row>
    <row r="394" spans="1:15" x14ac:dyDescent="0.2">
      <c r="A394" s="124"/>
      <c r="B394" s="124"/>
      <c r="C394" s="124"/>
      <c r="D394" s="124"/>
      <c r="E394" s="124"/>
      <c r="F394" s="124"/>
      <c r="G394" s="124"/>
      <c r="H394" s="124"/>
      <c r="I394" s="124"/>
      <c r="J394" s="124"/>
      <c r="K394" s="124"/>
      <c r="L394" s="124"/>
      <c r="M394" s="124"/>
      <c r="N394" s="124"/>
      <c r="O394" s="124"/>
    </row>
    <row r="395" spans="1:15" x14ac:dyDescent="0.2">
      <c r="A395" s="124"/>
      <c r="B395" s="124"/>
      <c r="C395" s="124"/>
      <c r="D395" s="124"/>
      <c r="E395" s="124"/>
      <c r="F395" s="124"/>
      <c r="G395" s="124"/>
      <c r="H395" s="124"/>
      <c r="I395" s="124"/>
      <c r="J395" s="124"/>
      <c r="K395" s="124"/>
      <c r="L395" s="124"/>
      <c r="M395" s="124"/>
      <c r="N395" s="124"/>
      <c r="O395" s="124"/>
    </row>
    <row r="396" spans="1:15" x14ac:dyDescent="0.2">
      <c r="A396" s="124"/>
      <c r="B396" s="124"/>
      <c r="C396" s="124"/>
      <c r="D396" s="124"/>
      <c r="E396" s="124"/>
      <c r="F396" s="124"/>
      <c r="G396" s="124"/>
      <c r="H396" s="124"/>
      <c r="I396" s="124"/>
      <c r="J396" s="124"/>
      <c r="K396" s="124"/>
      <c r="L396" s="124"/>
      <c r="M396" s="124"/>
      <c r="N396" s="124"/>
      <c r="O396" s="124"/>
    </row>
    <row r="397" spans="1:15" x14ac:dyDescent="0.2">
      <c r="A397" s="124"/>
      <c r="B397" s="124"/>
      <c r="C397" s="124"/>
      <c r="D397" s="124"/>
      <c r="E397" s="124"/>
      <c r="F397" s="124"/>
      <c r="G397" s="124"/>
      <c r="H397" s="124"/>
      <c r="I397" s="124"/>
      <c r="J397" s="124"/>
      <c r="K397" s="124"/>
      <c r="L397" s="124"/>
      <c r="M397" s="124"/>
      <c r="N397" s="124"/>
      <c r="O397" s="124"/>
    </row>
    <row r="398" spans="1:15" x14ac:dyDescent="0.2">
      <c r="A398" s="124"/>
      <c r="B398" s="124"/>
      <c r="C398" s="124"/>
      <c r="D398" s="124"/>
      <c r="E398" s="124"/>
      <c r="F398" s="124"/>
      <c r="G398" s="124"/>
      <c r="H398" s="124"/>
      <c r="I398" s="124"/>
      <c r="J398" s="124"/>
      <c r="K398" s="124"/>
      <c r="L398" s="124"/>
      <c r="M398" s="124"/>
      <c r="N398" s="124"/>
      <c r="O398" s="124"/>
    </row>
    <row r="399" spans="1:15" x14ac:dyDescent="0.2">
      <c r="A399" s="124"/>
      <c r="B399" s="124"/>
      <c r="C399" s="124"/>
      <c r="D399" s="124"/>
      <c r="E399" s="124"/>
      <c r="F399" s="124"/>
      <c r="G399" s="124"/>
      <c r="H399" s="124"/>
      <c r="I399" s="124"/>
      <c r="J399" s="124"/>
      <c r="K399" s="124"/>
      <c r="L399" s="124"/>
      <c r="M399" s="124"/>
      <c r="N399" s="124"/>
      <c r="O399" s="124"/>
    </row>
    <row r="400" spans="1:15" x14ac:dyDescent="0.2">
      <c r="A400" s="124"/>
      <c r="B400" s="124"/>
      <c r="C400" s="124"/>
      <c r="D400" s="124"/>
      <c r="E400" s="124"/>
      <c r="F400" s="124"/>
      <c r="G400" s="124"/>
      <c r="H400" s="124"/>
      <c r="I400" s="124"/>
      <c r="J400" s="124"/>
      <c r="K400" s="124"/>
      <c r="L400" s="124"/>
      <c r="M400" s="124"/>
      <c r="N400" s="124"/>
      <c r="O400" s="124"/>
    </row>
    <row r="401" spans="1:15" x14ac:dyDescent="0.2">
      <c r="A401" s="124"/>
      <c r="B401" s="124"/>
      <c r="C401" s="124"/>
      <c r="D401" s="124"/>
      <c r="E401" s="124"/>
      <c r="F401" s="124"/>
      <c r="G401" s="124"/>
      <c r="H401" s="124"/>
      <c r="I401" s="124"/>
      <c r="J401" s="124"/>
      <c r="K401" s="124"/>
      <c r="L401" s="124"/>
      <c r="M401" s="124"/>
      <c r="N401" s="124"/>
      <c r="O401" s="124"/>
    </row>
    <row r="402" spans="1:15" x14ac:dyDescent="0.2">
      <c r="A402" s="124"/>
      <c r="B402" s="124"/>
      <c r="C402" s="124"/>
      <c r="D402" s="124"/>
      <c r="E402" s="124"/>
      <c r="F402" s="124"/>
      <c r="G402" s="124"/>
      <c r="H402" s="124"/>
      <c r="I402" s="124"/>
      <c r="J402" s="124"/>
      <c r="K402" s="124"/>
      <c r="L402" s="124"/>
      <c r="M402" s="124"/>
      <c r="N402" s="124"/>
      <c r="O402" s="124"/>
    </row>
    <row r="403" spans="1:15" x14ac:dyDescent="0.2">
      <c r="A403" s="124"/>
      <c r="B403" s="124"/>
      <c r="C403" s="124"/>
      <c r="D403" s="124"/>
      <c r="E403" s="124"/>
      <c r="F403" s="124"/>
      <c r="G403" s="124"/>
      <c r="H403" s="124"/>
      <c r="I403" s="124"/>
      <c r="J403" s="124"/>
      <c r="K403" s="124"/>
      <c r="L403" s="124"/>
      <c r="M403" s="124"/>
      <c r="N403" s="124"/>
      <c r="O403" s="124"/>
    </row>
    <row r="404" spans="1:15" x14ac:dyDescent="0.2">
      <c r="A404" s="124"/>
      <c r="B404" s="124"/>
      <c r="C404" s="124"/>
      <c r="D404" s="124"/>
      <c r="E404" s="124"/>
      <c r="F404" s="124"/>
      <c r="G404" s="124"/>
      <c r="H404" s="124"/>
      <c r="I404" s="124"/>
      <c r="J404" s="124"/>
      <c r="K404" s="124"/>
      <c r="L404" s="124"/>
      <c r="M404" s="124"/>
      <c r="N404" s="124"/>
      <c r="O404" s="124"/>
    </row>
    <row r="405" spans="1:15" x14ac:dyDescent="0.2">
      <c r="A405" s="124"/>
      <c r="B405" s="124"/>
      <c r="C405" s="124"/>
      <c r="D405" s="124"/>
      <c r="E405" s="124"/>
      <c r="F405" s="124"/>
      <c r="G405" s="124"/>
      <c r="H405" s="124"/>
      <c r="I405" s="124"/>
      <c r="J405" s="124"/>
      <c r="K405" s="124"/>
      <c r="L405" s="124"/>
      <c r="M405" s="124"/>
      <c r="N405" s="124"/>
      <c r="O405" s="124"/>
    </row>
    <row r="406" spans="1:15" x14ac:dyDescent="0.2">
      <c r="A406" s="124"/>
      <c r="B406" s="124"/>
      <c r="C406" s="124"/>
      <c r="D406" s="124"/>
      <c r="E406" s="124"/>
      <c r="F406" s="124"/>
      <c r="G406" s="124"/>
      <c r="H406" s="124"/>
      <c r="I406" s="124"/>
      <c r="J406" s="124"/>
      <c r="K406" s="124"/>
      <c r="L406" s="124"/>
      <c r="M406" s="124"/>
      <c r="N406" s="124"/>
      <c r="O406" s="124"/>
    </row>
    <row r="407" spans="1:15" x14ac:dyDescent="0.2">
      <c r="A407" s="124"/>
      <c r="B407" s="124"/>
      <c r="C407" s="124"/>
      <c r="D407" s="124"/>
      <c r="E407" s="124"/>
      <c r="F407" s="124"/>
      <c r="G407" s="124"/>
      <c r="H407" s="124"/>
      <c r="I407" s="124"/>
      <c r="J407" s="124"/>
      <c r="K407" s="124"/>
      <c r="L407" s="124"/>
      <c r="M407" s="124"/>
      <c r="N407" s="124"/>
      <c r="O407" s="124"/>
    </row>
    <row r="408" spans="1:15" x14ac:dyDescent="0.2">
      <c r="A408" s="124"/>
      <c r="B408" s="124"/>
      <c r="C408" s="124"/>
      <c r="D408" s="124"/>
      <c r="E408" s="124"/>
      <c r="F408" s="124"/>
      <c r="G408" s="124"/>
      <c r="H408" s="124"/>
      <c r="I408" s="124"/>
      <c r="J408" s="124"/>
      <c r="K408" s="124"/>
      <c r="L408" s="124"/>
      <c r="M408" s="124"/>
      <c r="N408" s="124"/>
      <c r="O408" s="124"/>
    </row>
    <row r="409" spans="1:15" x14ac:dyDescent="0.2">
      <c r="A409" s="124"/>
      <c r="B409" s="124"/>
      <c r="C409" s="124"/>
      <c r="D409" s="124"/>
      <c r="E409" s="124"/>
      <c r="F409" s="124"/>
      <c r="G409" s="124"/>
      <c r="H409" s="124"/>
      <c r="I409" s="124"/>
      <c r="J409" s="124"/>
      <c r="K409" s="124"/>
      <c r="L409" s="124"/>
      <c r="M409" s="124"/>
      <c r="N409" s="124"/>
      <c r="O409" s="124"/>
    </row>
    <row r="410" spans="1:15" x14ac:dyDescent="0.2">
      <c r="A410" s="124"/>
      <c r="B410" s="124"/>
      <c r="C410" s="124"/>
      <c r="D410" s="124"/>
      <c r="E410" s="124"/>
      <c r="F410" s="124"/>
      <c r="G410" s="124"/>
      <c r="H410" s="124"/>
      <c r="I410" s="124"/>
      <c r="J410" s="124"/>
      <c r="K410" s="124"/>
      <c r="L410" s="124"/>
      <c r="M410" s="124"/>
      <c r="N410" s="124"/>
      <c r="O410" s="124"/>
    </row>
    <row r="411" spans="1:15" x14ac:dyDescent="0.2">
      <c r="A411" s="124"/>
      <c r="B411" s="124"/>
      <c r="C411" s="124"/>
      <c r="D411" s="124"/>
      <c r="E411" s="124"/>
      <c r="F411" s="124"/>
      <c r="G411" s="124"/>
      <c r="H411" s="124"/>
      <c r="I411" s="124"/>
      <c r="J411" s="124"/>
      <c r="K411" s="124"/>
      <c r="L411" s="124"/>
      <c r="M411" s="124"/>
      <c r="N411" s="124"/>
      <c r="O411" s="124"/>
    </row>
    <row r="412" spans="1:15" x14ac:dyDescent="0.2">
      <c r="A412" s="124"/>
      <c r="B412" s="124"/>
      <c r="C412" s="124"/>
      <c r="D412" s="124"/>
      <c r="E412" s="124"/>
      <c r="F412" s="124"/>
      <c r="G412" s="124"/>
      <c r="H412" s="124"/>
      <c r="I412" s="124"/>
      <c r="J412" s="124"/>
      <c r="K412" s="124"/>
      <c r="L412" s="124"/>
      <c r="M412" s="124"/>
      <c r="N412" s="124"/>
      <c r="O412" s="124"/>
    </row>
    <row r="413" spans="1:15" x14ac:dyDescent="0.2">
      <c r="A413" s="124"/>
      <c r="B413" s="124"/>
      <c r="C413" s="124"/>
      <c r="D413" s="124"/>
      <c r="E413" s="124"/>
      <c r="F413" s="124"/>
      <c r="G413" s="124"/>
      <c r="H413" s="124"/>
      <c r="I413" s="124"/>
      <c r="J413" s="124"/>
      <c r="K413" s="124"/>
      <c r="L413" s="124"/>
      <c r="M413" s="124"/>
      <c r="N413" s="124"/>
      <c r="O413" s="124"/>
    </row>
    <row r="414" spans="1:15" x14ac:dyDescent="0.2">
      <c r="A414" s="124"/>
      <c r="B414" s="124"/>
      <c r="C414" s="124"/>
      <c r="D414" s="124"/>
      <c r="E414" s="124"/>
      <c r="F414" s="124"/>
      <c r="G414" s="124"/>
      <c r="H414" s="124"/>
      <c r="I414" s="124"/>
      <c r="J414" s="124"/>
      <c r="K414" s="124"/>
      <c r="L414" s="124"/>
      <c r="M414" s="124"/>
      <c r="N414" s="124"/>
      <c r="O414" s="124"/>
    </row>
    <row r="415" spans="1:15" x14ac:dyDescent="0.2">
      <c r="A415" s="124"/>
      <c r="B415" s="124"/>
      <c r="C415" s="124"/>
      <c r="D415" s="124"/>
      <c r="E415" s="124"/>
      <c r="F415" s="124"/>
      <c r="G415" s="124"/>
      <c r="H415" s="124"/>
      <c r="I415" s="124"/>
      <c r="J415" s="124"/>
      <c r="K415" s="124"/>
      <c r="L415" s="124"/>
      <c r="M415" s="124"/>
      <c r="N415" s="124"/>
      <c r="O415" s="124"/>
    </row>
    <row r="416" spans="1:15" x14ac:dyDescent="0.2">
      <c r="A416" s="124"/>
      <c r="B416" s="124"/>
      <c r="C416" s="124"/>
      <c r="D416" s="124"/>
      <c r="E416" s="124"/>
      <c r="F416" s="124"/>
      <c r="G416" s="124"/>
      <c r="H416" s="124"/>
      <c r="I416" s="124"/>
      <c r="J416" s="124"/>
      <c r="K416" s="124"/>
      <c r="L416" s="124"/>
      <c r="M416" s="124"/>
      <c r="N416" s="124"/>
      <c r="O416" s="124"/>
    </row>
    <row r="417" spans="1:15" x14ac:dyDescent="0.2">
      <c r="A417" s="124"/>
      <c r="B417" s="124"/>
      <c r="C417" s="124"/>
      <c r="D417" s="124"/>
      <c r="E417" s="124"/>
      <c r="F417" s="124"/>
      <c r="G417" s="124"/>
      <c r="H417" s="124"/>
      <c r="I417" s="124"/>
      <c r="J417" s="124"/>
      <c r="K417" s="124"/>
      <c r="L417" s="124"/>
      <c r="M417" s="124"/>
      <c r="N417" s="124"/>
      <c r="O417" s="124"/>
    </row>
    <row r="418" spans="1:15" x14ac:dyDescent="0.2">
      <c r="A418" s="124"/>
      <c r="B418" s="124"/>
      <c r="C418" s="124"/>
      <c r="D418" s="124"/>
      <c r="E418" s="124"/>
      <c r="F418" s="124"/>
      <c r="G418" s="124"/>
      <c r="H418" s="124"/>
      <c r="I418" s="124"/>
      <c r="J418" s="124"/>
      <c r="K418" s="124"/>
      <c r="L418" s="124"/>
      <c r="M418" s="124"/>
      <c r="N418" s="124"/>
      <c r="O418" s="124"/>
    </row>
    <row r="419" spans="1:15" x14ac:dyDescent="0.2">
      <c r="A419" s="124"/>
      <c r="B419" s="124"/>
      <c r="C419" s="124"/>
      <c r="D419" s="124"/>
      <c r="E419" s="124"/>
      <c r="F419" s="124"/>
      <c r="G419" s="124"/>
      <c r="H419" s="124"/>
      <c r="I419" s="124"/>
      <c r="J419" s="124"/>
      <c r="K419" s="124"/>
      <c r="L419" s="124"/>
      <c r="M419" s="124"/>
      <c r="N419" s="124"/>
      <c r="O419" s="124"/>
    </row>
    <row r="420" spans="1:15" x14ac:dyDescent="0.2">
      <c r="A420" s="124"/>
      <c r="B420" s="124"/>
      <c r="C420" s="124"/>
      <c r="D420" s="124"/>
      <c r="E420" s="124"/>
      <c r="F420" s="124"/>
      <c r="G420" s="124"/>
      <c r="H420" s="124"/>
      <c r="I420" s="124"/>
      <c r="J420" s="124"/>
      <c r="K420" s="124"/>
      <c r="L420" s="124"/>
      <c r="M420" s="124"/>
      <c r="N420" s="124"/>
      <c r="O420" s="124"/>
    </row>
    <row r="421" spans="1:15" x14ac:dyDescent="0.2">
      <c r="A421" s="124"/>
      <c r="B421" s="124"/>
      <c r="C421" s="124"/>
      <c r="D421" s="124"/>
      <c r="E421" s="124"/>
      <c r="F421" s="124"/>
      <c r="G421" s="124"/>
      <c r="H421" s="124"/>
      <c r="I421" s="124"/>
      <c r="J421" s="124"/>
      <c r="K421" s="124"/>
      <c r="L421" s="124"/>
      <c r="M421" s="124"/>
      <c r="N421" s="124"/>
      <c r="O421" s="124"/>
    </row>
    <row r="422" spans="1:15" x14ac:dyDescent="0.2">
      <c r="A422" s="124"/>
      <c r="B422" s="124"/>
      <c r="C422" s="124"/>
      <c r="D422" s="124"/>
      <c r="E422" s="124"/>
      <c r="F422" s="124"/>
      <c r="G422" s="124"/>
      <c r="H422" s="124"/>
      <c r="I422" s="124"/>
      <c r="J422" s="124"/>
      <c r="K422" s="124"/>
      <c r="L422" s="124"/>
      <c r="M422" s="124"/>
      <c r="N422" s="124"/>
      <c r="O422" s="124"/>
    </row>
    <row r="423" spans="1:15" x14ac:dyDescent="0.2">
      <c r="A423" s="124"/>
      <c r="B423" s="124"/>
      <c r="C423" s="124"/>
      <c r="D423" s="124"/>
      <c r="E423" s="124"/>
      <c r="F423" s="124"/>
      <c r="G423" s="124"/>
      <c r="H423" s="124"/>
      <c r="I423" s="124"/>
      <c r="J423" s="124"/>
      <c r="K423" s="124"/>
      <c r="L423" s="124"/>
      <c r="M423" s="124"/>
      <c r="N423" s="124"/>
      <c r="O423" s="124"/>
    </row>
    <row r="424" spans="1:15" x14ac:dyDescent="0.2">
      <c r="A424" s="124"/>
      <c r="B424" s="124"/>
      <c r="C424" s="124"/>
      <c r="D424" s="124"/>
      <c r="E424" s="124"/>
      <c r="F424" s="124"/>
      <c r="G424" s="124"/>
      <c r="H424" s="124"/>
      <c r="I424" s="124"/>
      <c r="J424" s="124"/>
      <c r="K424" s="124"/>
      <c r="L424" s="124"/>
      <c r="M424" s="124"/>
      <c r="N424" s="124"/>
      <c r="O424" s="124"/>
    </row>
    <row r="425" spans="1:15" x14ac:dyDescent="0.2">
      <c r="A425" s="124"/>
      <c r="B425" s="124"/>
      <c r="C425" s="124"/>
      <c r="D425" s="124"/>
      <c r="E425" s="124"/>
      <c r="F425" s="124"/>
      <c r="G425" s="124"/>
      <c r="H425" s="124"/>
      <c r="I425" s="124"/>
      <c r="J425" s="124"/>
      <c r="K425" s="124"/>
      <c r="L425" s="124"/>
      <c r="M425" s="124"/>
      <c r="N425" s="124"/>
      <c r="O425" s="124"/>
    </row>
    <row r="426" spans="1:15" x14ac:dyDescent="0.2">
      <c r="A426" s="124"/>
      <c r="B426" s="124"/>
      <c r="C426" s="124"/>
      <c r="D426" s="124"/>
      <c r="E426" s="124"/>
      <c r="F426" s="124"/>
      <c r="G426" s="124"/>
      <c r="H426" s="124"/>
      <c r="I426" s="124"/>
      <c r="J426" s="124"/>
      <c r="K426" s="124"/>
      <c r="L426" s="124"/>
      <c r="M426" s="124"/>
      <c r="N426" s="124"/>
      <c r="O426" s="124"/>
    </row>
    <row r="427" spans="1:15" x14ac:dyDescent="0.2">
      <c r="A427" s="124"/>
      <c r="B427" s="124"/>
      <c r="C427" s="124"/>
      <c r="D427" s="124"/>
      <c r="E427" s="124"/>
      <c r="F427" s="124"/>
      <c r="G427" s="124"/>
      <c r="H427" s="124"/>
      <c r="I427" s="124"/>
      <c r="J427" s="124"/>
      <c r="K427" s="124"/>
      <c r="L427" s="124"/>
      <c r="M427" s="124"/>
      <c r="N427" s="124"/>
      <c r="O427" s="124"/>
    </row>
    <row r="428" spans="1:15" x14ac:dyDescent="0.2">
      <c r="A428" s="124"/>
      <c r="B428" s="124"/>
      <c r="C428" s="124"/>
      <c r="D428" s="124"/>
      <c r="E428" s="124"/>
      <c r="F428" s="124"/>
      <c r="G428" s="124"/>
      <c r="H428" s="124"/>
      <c r="I428" s="124"/>
      <c r="J428" s="124"/>
      <c r="K428" s="124"/>
      <c r="L428" s="124"/>
      <c r="M428" s="124"/>
      <c r="N428" s="124"/>
      <c r="O428" s="124"/>
    </row>
    <row r="429" spans="1:15" x14ac:dyDescent="0.2">
      <c r="A429" s="124"/>
      <c r="B429" s="124"/>
      <c r="C429" s="124"/>
      <c r="D429" s="124"/>
      <c r="E429" s="124"/>
      <c r="F429" s="124"/>
      <c r="G429" s="124"/>
      <c r="H429" s="124"/>
      <c r="I429" s="124"/>
      <c r="J429" s="124"/>
      <c r="K429" s="124"/>
      <c r="L429" s="124"/>
      <c r="M429" s="124"/>
      <c r="N429" s="124"/>
      <c r="O429" s="124"/>
    </row>
    <row r="430" spans="1:15" x14ac:dyDescent="0.2">
      <c r="A430" s="124"/>
      <c r="B430" s="124"/>
      <c r="C430" s="124"/>
      <c r="D430" s="124"/>
      <c r="E430" s="124"/>
      <c r="F430" s="124"/>
      <c r="G430" s="124"/>
      <c r="H430" s="124"/>
      <c r="I430" s="124"/>
      <c r="J430" s="124"/>
      <c r="K430" s="124"/>
      <c r="L430" s="124"/>
      <c r="M430" s="124"/>
      <c r="N430" s="124"/>
      <c r="O430" s="124"/>
    </row>
    <row r="431" spans="1:15" x14ac:dyDescent="0.2">
      <c r="A431" s="124"/>
      <c r="B431" s="124"/>
      <c r="C431" s="124"/>
      <c r="D431" s="124"/>
      <c r="E431" s="124"/>
      <c r="F431" s="124"/>
      <c r="G431" s="124"/>
      <c r="H431" s="124"/>
      <c r="I431" s="124"/>
      <c r="J431" s="124"/>
      <c r="K431" s="124"/>
      <c r="L431" s="124"/>
      <c r="M431" s="124"/>
      <c r="N431" s="124"/>
      <c r="O431" s="124"/>
    </row>
    <row r="432" spans="1:15" x14ac:dyDescent="0.2">
      <c r="A432" s="124"/>
      <c r="B432" s="124"/>
      <c r="C432" s="124"/>
      <c r="D432" s="124"/>
      <c r="E432" s="124"/>
      <c r="F432" s="124"/>
      <c r="G432" s="124"/>
      <c r="H432" s="124"/>
      <c r="I432" s="124"/>
      <c r="J432" s="124"/>
      <c r="K432" s="124"/>
      <c r="L432" s="124"/>
      <c r="M432" s="124"/>
      <c r="N432" s="124"/>
      <c r="O432" s="124"/>
    </row>
    <row r="433" spans="1:15" x14ac:dyDescent="0.2">
      <c r="A433" s="124"/>
      <c r="B433" s="124"/>
      <c r="C433" s="124"/>
      <c r="D433" s="124"/>
      <c r="E433" s="124"/>
      <c r="F433" s="124"/>
      <c r="G433" s="124"/>
      <c r="H433" s="124"/>
      <c r="I433" s="124"/>
      <c r="J433" s="124"/>
      <c r="K433" s="124"/>
      <c r="L433" s="124"/>
      <c r="M433" s="124"/>
      <c r="N433" s="124"/>
      <c r="O433" s="124"/>
    </row>
    <row r="434" spans="1:15" x14ac:dyDescent="0.2">
      <c r="A434" s="124"/>
      <c r="B434" s="124"/>
      <c r="C434" s="124"/>
      <c r="D434" s="124"/>
      <c r="E434" s="124"/>
      <c r="F434" s="124"/>
      <c r="G434" s="124"/>
      <c r="H434" s="124"/>
      <c r="I434" s="124"/>
      <c r="J434" s="124"/>
      <c r="K434" s="124"/>
      <c r="L434" s="124"/>
      <c r="M434" s="124"/>
      <c r="N434" s="124"/>
      <c r="O434" s="124"/>
    </row>
    <row r="435" spans="1:15" x14ac:dyDescent="0.2">
      <c r="A435" s="124"/>
      <c r="B435" s="124"/>
      <c r="C435" s="124"/>
      <c r="D435" s="124"/>
      <c r="E435" s="124"/>
      <c r="F435" s="124"/>
      <c r="G435" s="124"/>
      <c r="H435" s="124"/>
      <c r="I435" s="124"/>
      <c r="J435" s="124"/>
      <c r="K435" s="124"/>
      <c r="L435" s="124"/>
      <c r="M435" s="124"/>
      <c r="N435" s="124"/>
      <c r="O435" s="124"/>
    </row>
    <row r="436" spans="1:15" x14ac:dyDescent="0.2">
      <c r="A436" s="124"/>
      <c r="B436" s="124"/>
      <c r="C436" s="124"/>
      <c r="D436" s="124"/>
      <c r="E436" s="124"/>
      <c r="F436" s="124"/>
      <c r="G436" s="124"/>
      <c r="H436" s="124"/>
      <c r="I436" s="124"/>
      <c r="J436" s="124"/>
      <c r="K436" s="124"/>
      <c r="L436" s="124"/>
      <c r="M436" s="124"/>
      <c r="N436" s="124"/>
      <c r="O436" s="124"/>
    </row>
    <row r="437" spans="1:15" x14ac:dyDescent="0.2">
      <c r="A437" s="124"/>
      <c r="B437" s="124"/>
      <c r="C437" s="124"/>
      <c r="D437" s="124"/>
      <c r="E437" s="124"/>
      <c r="F437" s="124"/>
      <c r="G437" s="124"/>
      <c r="H437" s="124"/>
      <c r="I437" s="124"/>
      <c r="J437" s="124"/>
      <c r="K437" s="124"/>
      <c r="L437" s="124"/>
      <c r="M437" s="124"/>
      <c r="N437" s="124"/>
      <c r="O437" s="124"/>
    </row>
    <row r="438" spans="1:15" x14ac:dyDescent="0.2">
      <c r="A438" s="124"/>
      <c r="B438" s="124"/>
      <c r="C438" s="124"/>
      <c r="D438" s="124"/>
      <c r="E438" s="124"/>
      <c r="F438" s="124"/>
      <c r="G438" s="124"/>
      <c r="H438" s="124"/>
      <c r="I438" s="124"/>
      <c r="J438" s="124"/>
      <c r="K438" s="124"/>
      <c r="L438" s="124"/>
      <c r="M438" s="124"/>
      <c r="N438" s="124"/>
      <c r="O438" s="124"/>
    </row>
    <row r="439" spans="1:15" x14ac:dyDescent="0.2">
      <c r="A439" s="124"/>
      <c r="B439" s="124"/>
      <c r="C439" s="124"/>
      <c r="D439" s="124"/>
      <c r="E439" s="124"/>
      <c r="F439" s="124"/>
      <c r="G439" s="124"/>
      <c r="H439" s="124"/>
      <c r="I439" s="124"/>
      <c r="J439" s="124"/>
      <c r="K439" s="124"/>
      <c r="L439" s="124"/>
      <c r="M439" s="124"/>
      <c r="N439" s="124"/>
      <c r="O439" s="124"/>
    </row>
    <row r="440" spans="1:15" x14ac:dyDescent="0.2">
      <c r="A440" s="124"/>
      <c r="B440" s="124"/>
      <c r="C440" s="124"/>
      <c r="D440" s="124"/>
      <c r="E440" s="124"/>
      <c r="F440" s="124"/>
      <c r="G440" s="124"/>
      <c r="H440" s="124"/>
      <c r="I440" s="124"/>
      <c r="J440" s="124"/>
      <c r="K440" s="124"/>
      <c r="L440" s="124"/>
      <c r="M440" s="124"/>
      <c r="N440" s="124"/>
      <c r="O440" s="124"/>
    </row>
    <row r="441" spans="1:15" x14ac:dyDescent="0.2">
      <c r="A441" s="124"/>
      <c r="B441" s="124"/>
      <c r="C441" s="124"/>
      <c r="D441" s="124"/>
      <c r="E441" s="124"/>
      <c r="F441" s="124"/>
      <c r="G441" s="124"/>
      <c r="H441" s="124"/>
      <c r="I441" s="124"/>
      <c r="J441" s="124"/>
      <c r="K441" s="124"/>
      <c r="L441" s="124"/>
      <c r="M441" s="124"/>
      <c r="N441" s="124"/>
      <c r="O441" s="124"/>
    </row>
    <row r="442" spans="1:15" x14ac:dyDescent="0.2">
      <c r="A442" s="124"/>
      <c r="B442" s="124"/>
      <c r="C442" s="124"/>
      <c r="D442" s="124"/>
      <c r="E442" s="124"/>
      <c r="F442" s="124"/>
      <c r="G442" s="124"/>
      <c r="H442" s="124"/>
      <c r="I442" s="124"/>
      <c r="J442" s="124"/>
      <c r="K442" s="124"/>
      <c r="L442" s="124"/>
      <c r="M442" s="124"/>
      <c r="N442" s="124"/>
      <c r="O442" s="124"/>
    </row>
    <row r="443" spans="1:15" x14ac:dyDescent="0.2">
      <c r="A443" s="124"/>
      <c r="B443" s="124"/>
      <c r="C443" s="124"/>
      <c r="D443" s="124"/>
      <c r="E443" s="124"/>
      <c r="F443" s="124"/>
      <c r="G443" s="124"/>
      <c r="H443" s="124"/>
      <c r="I443" s="124"/>
      <c r="J443" s="124"/>
      <c r="K443" s="124"/>
      <c r="L443" s="124"/>
      <c r="M443" s="124"/>
      <c r="N443" s="124"/>
      <c r="O443" s="124"/>
    </row>
    <row r="444" spans="1:15" x14ac:dyDescent="0.2">
      <c r="A444" s="124"/>
      <c r="B444" s="124"/>
      <c r="C444" s="124"/>
      <c r="D444" s="124"/>
      <c r="E444" s="124"/>
      <c r="F444" s="124"/>
      <c r="G444" s="124"/>
      <c r="H444" s="124"/>
      <c r="I444" s="124"/>
      <c r="J444" s="124"/>
      <c r="K444" s="124"/>
      <c r="L444" s="124"/>
      <c r="M444" s="124"/>
      <c r="N444" s="124"/>
      <c r="O444" s="124"/>
    </row>
    <row r="445" spans="1:15" x14ac:dyDescent="0.2">
      <c r="A445" s="124"/>
      <c r="B445" s="124"/>
      <c r="C445" s="124"/>
      <c r="D445" s="124"/>
      <c r="E445" s="124"/>
      <c r="F445" s="124"/>
      <c r="G445" s="124"/>
      <c r="H445" s="124"/>
      <c r="I445" s="124"/>
      <c r="J445" s="124"/>
      <c r="K445" s="124"/>
      <c r="L445" s="124"/>
      <c r="M445" s="124"/>
      <c r="N445" s="124"/>
      <c r="O445" s="124"/>
    </row>
    <row r="446" spans="1:15" x14ac:dyDescent="0.2">
      <c r="A446" s="124"/>
      <c r="B446" s="124"/>
      <c r="C446" s="124"/>
      <c r="D446" s="124"/>
      <c r="E446" s="124"/>
      <c r="F446" s="124"/>
      <c r="G446" s="124"/>
      <c r="H446" s="124"/>
      <c r="I446" s="124"/>
      <c r="J446" s="124"/>
      <c r="K446" s="124"/>
      <c r="L446" s="124"/>
      <c r="M446" s="124"/>
      <c r="N446" s="124"/>
      <c r="O446" s="124"/>
    </row>
    <row r="447" spans="1:15" x14ac:dyDescent="0.2">
      <c r="A447" s="124"/>
      <c r="B447" s="124"/>
      <c r="C447" s="124"/>
      <c r="D447" s="124"/>
      <c r="E447" s="124"/>
      <c r="F447" s="124"/>
      <c r="G447" s="124"/>
      <c r="H447" s="124"/>
      <c r="I447" s="124"/>
      <c r="J447" s="124"/>
      <c r="K447" s="124"/>
      <c r="L447" s="124"/>
      <c r="M447" s="124"/>
      <c r="N447" s="124"/>
      <c r="O447" s="124"/>
    </row>
    <row r="448" spans="1:15" x14ac:dyDescent="0.2">
      <c r="A448" s="124"/>
      <c r="B448" s="124"/>
      <c r="C448" s="124"/>
      <c r="D448" s="124"/>
      <c r="E448" s="124"/>
      <c r="F448" s="124"/>
      <c r="G448" s="124"/>
      <c r="H448" s="124"/>
      <c r="I448" s="124"/>
      <c r="J448" s="124"/>
      <c r="K448" s="124"/>
      <c r="L448" s="124"/>
      <c r="M448" s="124"/>
      <c r="N448" s="124"/>
      <c r="O448" s="124"/>
    </row>
    <row r="449" spans="1:15" x14ac:dyDescent="0.2">
      <c r="A449" s="124"/>
      <c r="B449" s="124"/>
      <c r="C449" s="124"/>
      <c r="D449" s="124"/>
      <c r="E449" s="124"/>
      <c r="F449" s="124"/>
      <c r="G449" s="124"/>
      <c r="H449" s="124"/>
      <c r="I449" s="124"/>
      <c r="J449" s="124"/>
      <c r="K449" s="124"/>
      <c r="L449" s="124"/>
      <c r="M449" s="124"/>
      <c r="N449" s="124"/>
      <c r="O449" s="124"/>
    </row>
    <row r="450" spans="1:15" x14ac:dyDescent="0.2">
      <c r="A450" s="124"/>
      <c r="B450" s="124"/>
      <c r="C450" s="124"/>
      <c r="D450" s="124"/>
      <c r="E450" s="124"/>
      <c r="F450" s="124"/>
      <c r="G450" s="124"/>
      <c r="H450" s="124"/>
      <c r="I450" s="124"/>
      <c r="J450" s="124"/>
      <c r="K450" s="124"/>
      <c r="L450" s="124"/>
      <c r="M450" s="124"/>
      <c r="N450" s="124"/>
      <c r="O450" s="124"/>
    </row>
    <row r="451" spans="1:15" x14ac:dyDescent="0.2">
      <c r="A451" s="124"/>
      <c r="B451" s="124"/>
      <c r="C451" s="124"/>
      <c r="D451" s="124"/>
      <c r="E451" s="124"/>
      <c r="F451" s="124"/>
      <c r="G451" s="124"/>
      <c r="H451" s="124"/>
      <c r="I451" s="124"/>
      <c r="J451" s="124"/>
      <c r="K451" s="124"/>
      <c r="L451" s="124"/>
      <c r="M451" s="124"/>
      <c r="N451" s="124"/>
      <c r="O451" s="124"/>
    </row>
    <row r="452" spans="1:15" x14ac:dyDescent="0.2">
      <c r="A452" s="124"/>
      <c r="B452" s="124"/>
      <c r="C452" s="124"/>
      <c r="D452" s="124"/>
      <c r="E452" s="124"/>
      <c r="F452" s="124"/>
      <c r="G452" s="124"/>
      <c r="H452" s="124"/>
      <c r="I452" s="124"/>
      <c r="J452" s="124"/>
      <c r="K452" s="124"/>
      <c r="L452" s="124"/>
      <c r="M452" s="124"/>
      <c r="N452" s="124"/>
      <c r="O452" s="124"/>
    </row>
    <row r="453" spans="1:15" x14ac:dyDescent="0.2">
      <c r="A453" s="124"/>
      <c r="B453" s="124"/>
      <c r="C453" s="124"/>
      <c r="D453" s="124"/>
      <c r="E453" s="124"/>
      <c r="F453" s="124"/>
      <c r="G453" s="124"/>
      <c r="H453" s="124"/>
      <c r="I453" s="124"/>
      <c r="J453" s="124"/>
      <c r="K453" s="124"/>
      <c r="L453" s="124"/>
      <c r="M453" s="124"/>
      <c r="N453" s="124"/>
      <c r="O453" s="124"/>
    </row>
    <row r="454" spans="1:15" x14ac:dyDescent="0.2">
      <c r="A454" s="124"/>
      <c r="B454" s="124"/>
      <c r="C454" s="124"/>
      <c r="D454" s="124"/>
      <c r="E454" s="124"/>
      <c r="F454" s="124"/>
      <c r="G454" s="124"/>
      <c r="H454" s="124"/>
      <c r="I454" s="124"/>
      <c r="J454" s="124"/>
      <c r="K454" s="124"/>
      <c r="L454" s="124"/>
      <c r="M454" s="124"/>
      <c r="N454" s="124"/>
      <c r="O454" s="124"/>
    </row>
    <row r="455" spans="1:15" x14ac:dyDescent="0.2">
      <c r="A455" s="124"/>
      <c r="B455" s="124"/>
      <c r="C455" s="124"/>
      <c r="D455" s="124"/>
      <c r="E455" s="124"/>
      <c r="F455" s="124"/>
      <c r="G455" s="124"/>
      <c r="H455" s="124"/>
      <c r="I455" s="124"/>
      <c r="J455" s="124"/>
      <c r="K455" s="124"/>
      <c r="L455" s="124"/>
      <c r="M455" s="124"/>
      <c r="N455" s="124"/>
      <c r="O455" s="124"/>
    </row>
    <row r="456" spans="1:15" x14ac:dyDescent="0.2">
      <c r="A456" s="124"/>
      <c r="B456" s="124"/>
      <c r="C456" s="124"/>
      <c r="D456" s="124"/>
      <c r="E456" s="124"/>
      <c r="F456" s="124"/>
      <c r="G456" s="124"/>
      <c r="H456" s="124"/>
      <c r="I456" s="124"/>
      <c r="J456" s="124"/>
      <c r="K456" s="124"/>
      <c r="L456" s="124"/>
      <c r="M456" s="124"/>
      <c r="N456" s="124"/>
      <c r="O456" s="124"/>
    </row>
    <row r="457" spans="1:15" x14ac:dyDescent="0.2">
      <c r="A457" s="124"/>
      <c r="B457" s="124"/>
      <c r="C457" s="124"/>
      <c r="D457" s="124"/>
      <c r="E457" s="124"/>
      <c r="F457" s="124"/>
      <c r="G457" s="124"/>
      <c r="H457" s="124"/>
      <c r="I457" s="124"/>
      <c r="J457" s="124"/>
      <c r="K457" s="124"/>
      <c r="L457" s="124"/>
      <c r="M457" s="124"/>
      <c r="N457" s="124"/>
      <c r="O457" s="124"/>
    </row>
    <row r="458" spans="1:15" x14ac:dyDescent="0.2">
      <c r="A458" s="124"/>
      <c r="B458" s="124"/>
      <c r="C458" s="124"/>
      <c r="D458" s="124"/>
      <c r="E458" s="124"/>
      <c r="F458" s="124"/>
      <c r="G458" s="124"/>
      <c r="H458" s="124"/>
      <c r="I458" s="124"/>
      <c r="J458" s="124"/>
      <c r="K458" s="124"/>
      <c r="L458" s="124"/>
      <c r="M458" s="124"/>
      <c r="N458" s="124"/>
      <c r="O458" s="124"/>
    </row>
    <row r="459" spans="1:15" x14ac:dyDescent="0.2">
      <c r="A459" s="124"/>
      <c r="B459" s="124"/>
      <c r="C459" s="124"/>
      <c r="D459" s="124"/>
      <c r="E459" s="124"/>
      <c r="F459" s="124"/>
      <c r="G459" s="124"/>
      <c r="H459" s="124"/>
      <c r="I459" s="124"/>
      <c r="J459" s="124"/>
      <c r="K459" s="124"/>
      <c r="L459" s="124"/>
      <c r="M459" s="124"/>
      <c r="N459" s="124"/>
      <c r="O459" s="124"/>
    </row>
    <row r="460" spans="1:15" x14ac:dyDescent="0.2">
      <c r="A460" s="124"/>
      <c r="B460" s="124"/>
      <c r="C460" s="124"/>
      <c r="D460" s="124"/>
      <c r="E460" s="124"/>
      <c r="F460" s="124"/>
      <c r="G460" s="124"/>
      <c r="H460" s="124"/>
      <c r="I460" s="124"/>
      <c r="J460" s="124"/>
      <c r="K460" s="124"/>
      <c r="L460" s="124"/>
      <c r="M460" s="124"/>
      <c r="N460" s="124"/>
      <c r="O460" s="124"/>
    </row>
    <row r="461" spans="1:15" x14ac:dyDescent="0.2">
      <c r="A461" s="124"/>
      <c r="B461" s="124"/>
      <c r="C461" s="124"/>
      <c r="D461" s="124"/>
      <c r="E461" s="124"/>
      <c r="F461" s="124"/>
      <c r="G461" s="124"/>
      <c r="H461" s="124"/>
      <c r="I461" s="124"/>
      <c r="J461" s="124"/>
      <c r="K461" s="124"/>
      <c r="L461" s="124"/>
      <c r="M461" s="124"/>
      <c r="N461" s="124"/>
      <c r="O461" s="124"/>
    </row>
    <row r="462" spans="1:15" x14ac:dyDescent="0.2">
      <c r="A462" s="124"/>
      <c r="B462" s="124"/>
      <c r="C462" s="124"/>
      <c r="D462" s="124"/>
      <c r="E462" s="124"/>
      <c r="F462" s="124"/>
      <c r="G462" s="124"/>
      <c r="H462" s="124"/>
      <c r="I462" s="124"/>
      <c r="J462" s="124"/>
      <c r="K462" s="124"/>
      <c r="L462" s="124"/>
      <c r="M462" s="124"/>
      <c r="N462" s="124"/>
      <c r="O462" s="124"/>
    </row>
    <row r="463" spans="1:15" x14ac:dyDescent="0.2">
      <c r="A463" s="124"/>
      <c r="B463" s="124"/>
      <c r="C463" s="124"/>
      <c r="D463" s="124"/>
      <c r="E463" s="124"/>
      <c r="F463" s="124"/>
      <c r="G463" s="124"/>
      <c r="H463" s="124"/>
      <c r="I463" s="124"/>
      <c r="J463" s="124"/>
      <c r="K463" s="124"/>
      <c r="L463" s="124"/>
      <c r="M463" s="124"/>
      <c r="N463" s="124"/>
      <c r="O463" s="124"/>
    </row>
    <row r="464" spans="1:15" x14ac:dyDescent="0.2">
      <c r="A464" s="124"/>
      <c r="B464" s="124"/>
      <c r="C464" s="124"/>
      <c r="D464" s="124"/>
      <c r="E464" s="124"/>
      <c r="F464" s="124"/>
      <c r="G464" s="124"/>
      <c r="H464" s="124"/>
      <c r="I464" s="124"/>
      <c r="J464" s="124"/>
      <c r="K464" s="124"/>
      <c r="L464" s="124"/>
      <c r="M464" s="124"/>
      <c r="N464" s="124"/>
      <c r="O464" s="124"/>
    </row>
    <row r="465" spans="1:15" x14ac:dyDescent="0.2">
      <c r="A465" s="124"/>
      <c r="B465" s="124"/>
      <c r="C465" s="124"/>
      <c r="D465" s="124"/>
      <c r="E465" s="124"/>
      <c r="F465" s="124"/>
      <c r="G465" s="124"/>
      <c r="H465" s="124"/>
      <c r="I465" s="124"/>
      <c r="J465" s="124"/>
      <c r="K465" s="124"/>
      <c r="L465" s="124"/>
      <c r="M465" s="124"/>
      <c r="N465" s="124"/>
      <c r="O465" s="124"/>
    </row>
    <row r="466" spans="1:15" x14ac:dyDescent="0.2">
      <c r="A466" s="124"/>
      <c r="B466" s="124"/>
      <c r="C466" s="124"/>
      <c r="D466" s="124"/>
      <c r="E466" s="124"/>
      <c r="F466" s="124"/>
      <c r="G466" s="124"/>
      <c r="H466" s="124"/>
      <c r="I466" s="124"/>
      <c r="J466" s="124"/>
      <c r="K466" s="124"/>
      <c r="L466" s="124"/>
      <c r="M466" s="124"/>
      <c r="N466" s="124"/>
      <c r="O466" s="124"/>
    </row>
    <row r="467" spans="1:15" x14ac:dyDescent="0.2">
      <c r="A467" s="124"/>
      <c r="B467" s="124"/>
      <c r="C467" s="124"/>
      <c r="D467" s="124"/>
      <c r="E467" s="124"/>
      <c r="F467" s="124"/>
      <c r="G467" s="124"/>
      <c r="H467" s="124"/>
      <c r="I467" s="124"/>
      <c r="J467" s="124"/>
      <c r="K467" s="124"/>
      <c r="L467" s="124"/>
      <c r="M467" s="124"/>
      <c r="N467" s="124"/>
      <c r="O467" s="124"/>
    </row>
    <row r="468" spans="1:15" x14ac:dyDescent="0.2">
      <c r="A468" s="124"/>
      <c r="B468" s="124"/>
      <c r="C468" s="124"/>
      <c r="D468" s="124"/>
      <c r="E468" s="124"/>
      <c r="F468" s="124"/>
      <c r="G468" s="124"/>
      <c r="H468" s="124"/>
      <c r="I468" s="124"/>
      <c r="J468" s="124"/>
      <c r="K468" s="124"/>
      <c r="L468" s="124"/>
      <c r="M468" s="124"/>
      <c r="N468" s="124"/>
      <c r="O468" s="124"/>
    </row>
    <row r="469" spans="1:15" x14ac:dyDescent="0.2">
      <c r="A469" s="124"/>
      <c r="B469" s="124"/>
      <c r="C469" s="124"/>
      <c r="D469" s="124"/>
      <c r="E469" s="124"/>
      <c r="F469" s="124"/>
      <c r="G469" s="124"/>
      <c r="H469" s="124"/>
      <c r="I469" s="124"/>
      <c r="J469" s="124"/>
      <c r="K469" s="124"/>
      <c r="L469" s="124"/>
      <c r="M469" s="124"/>
      <c r="N469" s="124"/>
      <c r="O469" s="124"/>
    </row>
    <row r="470" spans="1:15" x14ac:dyDescent="0.2">
      <c r="A470" s="124"/>
      <c r="B470" s="124"/>
      <c r="C470" s="124"/>
      <c r="D470" s="124"/>
      <c r="E470" s="124"/>
      <c r="F470" s="124"/>
      <c r="G470" s="124"/>
      <c r="H470" s="124"/>
      <c r="I470" s="124"/>
      <c r="J470" s="124"/>
      <c r="K470" s="124"/>
      <c r="L470" s="124"/>
      <c r="M470" s="124"/>
      <c r="N470" s="124"/>
      <c r="O470" s="124"/>
    </row>
    <row r="471" spans="1:15" x14ac:dyDescent="0.2">
      <c r="A471" s="124"/>
      <c r="B471" s="124"/>
      <c r="C471" s="124"/>
      <c r="D471" s="124"/>
      <c r="E471" s="124"/>
      <c r="F471" s="124"/>
      <c r="G471" s="124"/>
      <c r="H471" s="124"/>
      <c r="I471" s="124"/>
      <c r="J471" s="124"/>
      <c r="K471" s="124"/>
      <c r="L471" s="124"/>
      <c r="M471" s="124"/>
      <c r="N471" s="124"/>
      <c r="O471" s="124"/>
    </row>
    <row r="472" spans="1:15" x14ac:dyDescent="0.2">
      <c r="A472" s="124"/>
      <c r="B472" s="124"/>
      <c r="C472" s="124"/>
      <c r="D472" s="124"/>
      <c r="E472" s="124"/>
      <c r="F472" s="124"/>
      <c r="G472" s="124"/>
      <c r="H472" s="124"/>
      <c r="I472" s="124"/>
      <c r="J472" s="124"/>
      <c r="K472" s="124"/>
      <c r="L472" s="124"/>
      <c r="M472" s="124"/>
      <c r="N472" s="124"/>
      <c r="O472" s="124"/>
    </row>
    <row r="473" spans="1:15" x14ac:dyDescent="0.2">
      <c r="A473" s="124"/>
      <c r="B473" s="124"/>
      <c r="C473" s="124"/>
      <c r="D473" s="124"/>
      <c r="E473" s="124"/>
      <c r="F473" s="124"/>
      <c r="G473" s="124"/>
      <c r="H473" s="124"/>
      <c r="I473" s="124"/>
      <c r="J473" s="124"/>
      <c r="K473" s="124"/>
      <c r="L473" s="124"/>
      <c r="M473" s="124"/>
      <c r="N473" s="124"/>
      <c r="O473" s="124"/>
    </row>
    <row r="474" spans="1:15" x14ac:dyDescent="0.2">
      <c r="A474" s="124"/>
      <c r="B474" s="124"/>
      <c r="C474" s="124"/>
      <c r="D474" s="124"/>
      <c r="E474" s="124"/>
      <c r="F474" s="124"/>
      <c r="G474" s="124"/>
      <c r="H474" s="124"/>
      <c r="I474" s="124"/>
      <c r="J474" s="124"/>
      <c r="K474" s="124"/>
      <c r="L474" s="124"/>
      <c r="M474" s="124"/>
      <c r="N474" s="124"/>
      <c r="O474" s="124"/>
    </row>
    <row r="475" spans="1:15" x14ac:dyDescent="0.2">
      <c r="A475" s="124"/>
      <c r="B475" s="124"/>
      <c r="C475" s="124"/>
      <c r="D475" s="124"/>
      <c r="E475" s="124"/>
      <c r="F475" s="124"/>
      <c r="G475" s="124"/>
      <c r="H475" s="124"/>
      <c r="I475" s="124"/>
      <c r="J475" s="124"/>
      <c r="K475" s="124"/>
      <c r="L475" s="124"/>
      <c r="M475" s="124"/>
      <c r="N475" s="124"/>
      <c r="O475" s="124"/>
    </row>
    <row r="476" spans="1:15" x14ac:dyDescent="0.2">
      <c r="A476" s="124"/>
      <c r="B476" s="124"/>
      <c r="C476" s="124"/>
      <c r="D476" s="124"/>
      <c r="E476" s="124"/>
      <c r="F476" s="124"/>
      <c r="G476" s="124"/>
      <c r="H476" s="124"/>
      <c r="I476" s="124"/>
      <c r="J476" s="124"/>
      <c r="K476" s="124"/>
      <c r="L476" s="124"/>
      <c r="M476" s="124"/>
      <c r="N476" s="124"/>
      <c r="O476" s="124"/>
    </row>
    <row r="477" spans="1:15" x14ac:dyDescent="0.2">
      <c r="A477" s="124"/>
      <c r="B477" s="124"/>
      <c r="C477" s="124"/>
      <c r="D477" s="124"/>
      <c r="E477" s="124"/>
      <c r="F477" s="124"/>
      <c r="G477" s="124"/>
      <c r="H477" s="124"/>
      <c r="I477" s="124"/>
      <c r="J477" s="124"/>
      <c r="K477" s="124"/>
      <c r="L477" s="124"/>
      <c r="M477" s="124"/>
      <c r="N477" s="124"/>
      <c r="O477" s="124"/>
    </row>
    <row r="478" spans="1:15" x14ac:dyDescent="0.2">
      <c r="A478" s="124"/>
      <c r="B478" s="124"/>
      <c r="C478" s="124"/>
      <c r="D478" s="124"/>
      <c r="E478" s="124"/>
      <c r="F478" s="124"/>
      <c r="G478" s="124"/>
      <c r="H478" s="124"/>
      <c r="I478" s="124"/>
      <c r="J478" s="124"/>
      <c r="K478" s="124"/>
      <c r="L478" s="124"/>
      <c r="M478" s="124"/>
      <c r="N478" s="124"/>
      <c r="O478" s="124"/>
    </row>
    <row r="479" spans="1:15" x14ac:dyDescent="0.2">
      <c r="A479" s="124"/>
      <c r="B479" s="124"/>
      <c r="C479" s="124"/>
      <c r="D479" s="124"/>
      <c r="E479" s="124"/>
      <c r="F479" s="124"/>
      <c r="G479" s="124"/>
      <c r="H479" s="124"/>
      <c r="I479" s="124"/>
      <c r="J479" s="124"/>
      <c r="K479" s="124"/>
      <c r="L479" s="124"/>
      <c r="M479" s="124"/>
      <c r="N479" s="124"/>
      <c r="O479" s="124"/>
    </row>
    <row r="480" spans="1:15" x14ac:dyDescent="0.2">
      <c r="A480" s="124"/>
      <c r="B480" s="124"/>
      <c r="C480" s="124"/>
      <c r="D480" s="124"/>
      <c r="E480" s="124"/>
      <c r="F480" s="124"/>
      <c r="G480" s="124"/>
      <c r="H480" s="124"/>
      <c r="I480" s="124"/>
      <c r="J480" s="124"/>
      <c r="K480" s="124"/>
      <c r="L480" s="124"/>
      <c r="M480" s="124"/>
      <c r="N480" s="124"/>
      <c r="O480" s="124"/>
    </row>
    <row r="481" spans="1:15" x14ac:dyDescent="0.2">
      <c r="A481" s="124"/>
      <c r="B481" s="124"/>
      <c r="C481" s="124"/>
      <c r="D481" s="124"/>
      <c r="E481" s="124"/>
      <c r="F481" s="124"/>
      <c r="G481" s="124"/>
      <c r="H481" s="124"/>
      <c r="I481" s="124"/>
      <c r="J481" s="124"/>
      <c r="K481" s="124"/>
      <c r="L481" s="124"/>
      <c r="M481" s="124"/>
      <c r="N481" s="124"/>
      <c r="O481" s="124"/>
    </row>
    <row r="482" spans="1:15" x14ac:dyDescent="0.2">
      <c r="A482" s="124"/>
      <c r="B482" s="124"/>
      <c r="C482" s="124"/>
      <c r="D482" s="124"/>
      <c r="E482" s="124"/>
      <c r="F482" s="124"/>
      <c r="G482" s="124"/>
      <c r="H482" s="124"/>
      <c r="I482" s="124"/>
      <c r="J482" s="124"/>
      <c r="K482" s="124"/>
      <c r="L482" s="124"/>
      <c r="M482" s="124"/>
      <c r="N482" s="124"/>
      <c r="O482" s="124"/>
    </row>
    <row r="483" spans="1:15" x14ac:dyDescent="0.2">
      <c r="A483" s="124"/>
      <c r="B483" s="124"/>
      <c r="C483" s="124"/>
      <c r="D483" s="124"/>
      <c r="E483" s="124"/>
      <c r="F483" s="124"/>
      <c r="G483" s="124"/>
      <c r="H483" s="124"/>
      <c r="I483" s="124"/>
      <c r="J483" s="124"/>
      <c r="K483" s="124"/>
      <c r="L483" s="124"/>
      <c r="M483" s="124"/>
      <c r="N483" s="124"/>
      <c r="O483" s="124"/>
    </row>
    <row r="484" spans="1:15" x14ac:dyDescent="0.2">
      <c r="A484" s="124"/>
      <c r="B484" s="124"/>
      <c r="C484" s="124"/>
      <c r="D484" s="124"/>
      <c r="E484" s="124"/>
      <c r="F484" s="124"/>
      <c r="G484" s="124"/>
      <c r="H484" s="124"/>
      <c r="I484" s="124"/>
      <c r="J484" s="124"/>
      <c r="K484" s="124"/>
      <c r="L484" s="124"/>
      <c r="M484" s="124"/>
      <c r="N484" s="124"/>
      <c r="O484" s="124"/>
    </row>
    <row r="485" spans="1:15" x14ac:dyDescent="0.2">
      <c r="A485" s="124"/>
      <c r="B485" s="124"/>
      <c r="C485" s="124"/>
      <c r="D485" s="124"/>
      <c r="E485" s="124"/>
      <c r="F485" s="124"/>
      <c r="G485" s="124"/>
      <c r="H485" s="124"/>
      <c r="I485" s="124"/>
      <c r="J485" s="124"/>
      <c r="K485" s="124"/>
      <c r="L485" s="124"/>
      <c r="M485" s="124"/>
      <c r="N485" s="124"/>
      <c r="O485" s="124"/>
    </row>
    <row r="486" spans="1:15" x14ac:dyDescent="0.2">
      <c r="A486" s="124"/>
      <c r="B486" s="124"/>
      <c r="C486" s="124"/>
      <c r="D486" s="124"/>
      <c r="E486" s="124"/>
      <c r="F486" s="124"/>
      <c r="G486" s="124"/>
      <c r="H486" s="124"/>
      <c r="I486" s="124"/>
      <c r="J486" s="124"/>
      <c r="K486" s="124"/>
      <c r="L486" s="124"/>
      <c r="M486" s="124"/>
      <c r="N486" s="124"/>
      <c r="O486" s="124"/>
    </row>
    <row r="487" spans="1:15" x14ac:dyDescent="0.2">
      <c r="A487" s="124"/>
      <c r="B487" s="124"/>
      <c r="C487" s="124"/>
      <c r="D487" s="124"/>
      <c r="E487" s="124"/>
      <c r="F487" s="124"/>
      <c r="G487" s="124"/>
      <c r="H487" s="124"/>
      <c r="I487" s="124"/>
      <c r="J487" s="124"/>
      <c r="K487" s="124"/>
      <c r="L487" s="124"/>
      <c r="M487" s="124"/>
      <c r="N487" s="124"/>
      <c r="O487" s="124"/>
    </row>
    <row r="488" spans="1:15" x14ac:dyDescent="0.2">
      <c r="A488" s="124"/>
      <c r="B488" s="124"/>
      <c r="C488" s="124"/>
      <c r="D488" s="124"/>
      <c r="E488" s="124"/>
      <c r="F488" s="124"/>
      <c r="G488" s="124"/>
      <c r="H488" s="124"/>
      <c r="I488" s="124"/>
      <c r="J488" s="124"/>
      <c r="K488" s="124"/>
      <c r="L488" s="124"/>
      <c r="M488" s="124"/>
      <c r="N488" s="124"/>
      <c r="O488" s="124"/>
    </row>
    <row r="489" spans="1:15" x14ac:dyDescent="0.2">
      <c r="A489" s="124"/>
      <c r="B489" s="124"/>
      <c r="C489" s="124"/>
      <c r="D489" s="124"/>
      <c r="E489" s="124"/>
      <c r="F489" s="124"/>
      <c r="G489" s="124"/>
      <c r="H489" s="124"/>
      <c r="I489" s="124"/>
      <c r="J489" s="124"/>
      <c r="K489" s="124"/>
      <c r="L489" s="124"/>
      <c r="M489" s="124"/>
      <c r="N489" s="124"/>
      <c r="O489" s="124"/>
    </row>
    <row r="490" spans="1:15" x14ac:dyDescent="0.2">
      <c r="A490" s="124"/>
      <c r="B490" s="124"/>
      <c r="C490" s="124"/>
      <c r="D490" s="124"/>
      <c r="E490" s="124"/>
      <c r="F490" s="124"/>
      <c r="G490" s="124"/>
      <c r="H490" s="124"/>
      <c r="I490" s="124"/>
      <c r="J490" s="124"/>
      <c r="K490" s="124"/>
      <c r="L490" s="124"/>
      <c r="M490" s="124"/>
      <c r="N490" s="124"/>
      <c r="O490" s="124"/>
    </row>
    <row r="491" spans="1:15" x14ac:dyDescent="0.2">
      <c r="A491" s="124"/>
      <c r="B491" s="124"/>
      <c r="C491" s="124"/>
      <c r="D491" s="124"/>
      <c r="E491" s="124"/>
      <c r="F491" s="124"/>
      <c r="G491" s="124"/>
      <c r="H491" s="124"/>
      <c r="I491" s="124"/>
      <c r="J491" s="124"/>
      <c r="K491" s="124"/>
      <c r="L491" s="124"/>
      <c r="M491" s="124"/>
      <c r="N491" s="124"/>
      <c r="O491" s="124"/>
    </row>
    <row r="492" spans="1:15" x14ac:dyDescent="0.2">
      <c r="A492" s="124"/>
      <c r="B492" s="124"/>
      <c r="C492" s="124"/>
      <c r="D492" s="124"/>
      <c r="E492" s="124"/>
      <c r="F492" s="124"/>
      <c r="G492" s="124"/>
      <c r="H492" s="124"/>
      <c r="I492" s="124"/>
      <c r="J492" s="124"/>
      <c r="K492" s="124"/>
      <c r="L492" s="124"/>
      <c r="M492" s="124"/>
      <c r="N492" s="124"/>
      <c r="O492" s="124"/>
    </row>
    <row r="493" spans="1:15" x14ac:dyDescent="0.2">
      <c r="A493" s="124"/>
      <c r="B493" s="124"/>
      <c r="C493" s="124"/>
      <c r="D493" s="124"/>
      <c r="E493" s="124"/>
      <c r="F493" s="124"/>
      <c r="G493" s="124"/>
      <c r="H493" s="124"/>
      <c r="I493" s="124"/>
      <c r="J493" s="124"/>
      <c r="K493" s="124"/>
      <c r="L493" s="124"/>
      <c r="M493" s="124"/>
      <c r="N493" s="124"/>
      <c r="O493" s="124"/>
    </row>
    <row r="494" spans="1:15" x14ac:dyDescent="0.2">
      <c r="A494" s="124"/>
      <c r="B494" s="124"/>
      <c r="C494" s="124"/>
      <c r="D494" s="124"/>
      <c r="E494" s="124"/>
      <c r="F494" s="124"/>
      <c r="G494" s="124"/>
      <c r="H494" s="124"/>
      <c r="I494" s="124"/>
      <c r="J494" s="124"/>
      <c r="K494" s="124"/>
      <c r="L494" s="124"/>
      <c r="M494" s="124"/>
      <c r="N494" s="124"/>
      <c r="O494" s="124"/>
    </row>
    <row r="495" spans="1:15" x14ac:dyDescent="0.2">
      <c r="A495" s="124"/>
      <c r="B495" s="124"/>
      <c r="C495" s="124"/>
      <c r="D495" s="124"/>
      <c r="E495" s="124"/>
      <c r="F495" s="124"/>
      <c r="G495" s="124"/>
      <c r="H495" s="124"/>
      <c r="I495" s="124"/>
      <c r="J495" s="124"/>
      <c r="K495" s="124"/>
      <c r="L495" s="124"/>
      <c r="M495" s="124"/>
      <c r="N495" s="124"/>
      <c r="O495" s="124"/>
    </row>
    <row r="496" spans="1:15" x14ac:dyDescent="0.2">
      <c r="A496" s="124"/>
      <c r="B496" s="124"/>
      <c r="C496" s="124"/>
      <c r="D496" s="124"/>
      <c r="E496" s="124"/>
      <c r="F496" s="124"/>
      <c r="G496" s="124"/>
      <c r="H496" s="124"/>
      <c r="I496" s="124"/>
      <c r="J496" s="124"/>
      <c r="K496" s="124"/>
      <c r="L496" s="124"/>
      <c r="M496" s="124"/>
      <c r="N496" s="124"/>
      <c r="O496" s="124"/>
    </row>
    <row r="497" spans="1:15" x14ac:dyDescent="0.2">
      <c r="A497" s="124"/>
      <c r="B497" s="124"/>
      <c r="C497" s="124"/>
      <c r="D497" s="124"/>
      <c r="E497" s="124"/>
      <c r="F497" s="124"/>
      <c r="G497" s="124"/>
      <c r="H497" s="124"/>
      <c r="I497" s="124"/>
      <c r="J497" s="124"/>
      <c r="K497" s="124"/>
      <c r="L497" s="124"/>
      <c r="M497" s="124"/>
      <c r="N497" s="124"/>
      <c r="O497" s="124"/>
    </row>
    <row r="498" spans="1:15" x14ac:dyDescent="0.2">
      <c r="A498" s="124"/>
      <c r="B498" s="124"/>
      <c r="C498" s="124"/>
      <c r="D498" s="124"/>
      <c r="E498" s="124"/>
      <c r="F498" s="124"/>
      <c r="G498" s="124"/>
      <c r="H498" s="124"/>
      <c r="I498" s="124"/>
      <c r="J498" s="124"/>
      <c r="K498" s="124"/>
      <c r="L498" s="124"/>
      <c r="M498" s="124"/>
      <c r="N498" s="124"/>
      <c r="O498" s="124"/>
    </row>
    <row r="499" spans="1:15" x14ac:dyDescent="0.2">
      <c r="A499" s="124"/>
      <c r="B499" s="124"/>
      <c r="C499" s="124"/>
      <c r="D499" s="124"/>
      <c r="E499" s="124"/>
      <c r="F499" s="124"/>
      <c r="G499" s="124"/>
      <c r="H499" s="124"/>
      <c r="I499" s="124"/>
      <c r="J499" s="124"/>
      <c r="K499" s="124"/>
      <c r="L499" s="124"/>
      <c r="M499" s="124"/>
      <c r="N499" s="124"/>
      <c r="O499" s="124"/>
    </row>
    <row r="500" spans="1:15" x14ac:dyDescent="0.2">
      <c r="A500" s="124"/>
      <c r="B500" s="124"/>
      <c r="C500" s="124"/>
      <c r="D500" s="124"/>
      <c r="E500" s="124"/>
      <c r="F500" s="124"/>
      <c r="G500" s="124"/>
      <c r="H500" s="124"/>
      <c r="I500" s="124"/>
      <c r="J500" s="124"/>
      <c r="K500" s="124"/>
      <c r="L500" s="124"/>
      <c r="M500" s="124"/>
      <c r="N500" s="124"/>
      <c r="O500" s="124"/>
    </row>
    <row r="501" spans="1:15" x14ac:dyDescent="0.2">
      <c r="A501" s="124"/>
      <c r="B501" s="124"/>
      <c r="C501" s="124"/>
      <c r="D501" s="124"/>
      <c r="E501" s="124"/>
      <c r="F501" s="124"/>
      <c r="G501" s="124"/>
      <c r="H501" s="124"/>
      <c r="I501" s="124"/>
      <c r="J501" s="124"/>
      <c r="K501" s="124"/>
      <c r="L501" s="124"/>
      <c r="M501" s="124"/>
      <c r="N501" s="124"/>
      <c r="O501" s="124"/>
    </row>
    <row r="502" spans="1:15" x14ac:dyDescent="0.2">
      <c r="A502" s="124"/>
      <c r="B502" s="124"/>
      <c r="C502" s="124"/>
      <c r="D502" s="124"/>
      <c r="E502" s="124"/>
      <c r="F502" s="124"/>
      <c r="G502" s="124"/>
      <c r="H502" s="124"/>
      <c r="I502" s="124"/>
      <c r="J502" s="124"/>
      <c r="K502" s="124"/>
      <c r="L502" s="124"/>
      <c r="M502" s="124"/>
      <c r="N502" s="124"/>
      <c r="O502" s="124"/>
    </row>
    <row r="503" spans="1:15" x14ac:dyDescent="0.2">
      <c r="A503" s="124"/>
      <c r="B503" s="124"/>
      <c r="C503" s="124"/>
      <c r="D503" s="124"/>
      <c r="E503" s="124"/>
      <c r="F503" s="124"/>
      <c r="G503" s="124"/>
      <c r="H503" s="124"/>
      <c r="I503" s="124"/>
      <c r="J503" s="124"/>
      <c r="K503" s="124"/>
      <c r="L503" s="124"/>
      <c r="M503" s="124"/>
      <c r="N503" s="124"/>
      <c r="O503" s="124"/>
    </row>
    <row r="504" spans="1:15" x14ac:dyDescent="0.2">
      <c r="A504" s="124"/>
      <c r="B504" s="124"/>
      <c r="C504" s="124"/>
      <c r="D504" s="124"/>
      <c r="E504" s="124"/>
      <c r="F504" s="124"/>
      <c r="G504" s="124"/>
      <c r="H504" s="124"/>
      <c r="I504" s="124"/>
      <c r="J504" s="124"/>
      <c r="K504" s="124"/>
      <c r="L504" s="124"/>
      <c r="M504" s="124"/>
      <c r="N504" s="124"/>
      <c r="O504" s="124"/>
    </row>
    <row r="505" spans="1:15" x14ac:dyDescent="0.2">
      <c r="A505" s="124"/>
      <c r="B505" s="124"/>
      <c r="C505" s="124"/>
      <c r="D505" s="124"/>
      <c r="E505" s="124"/>
      <c r="F505" s="124"/>
      <c r="G505" s="124"/>
      <c r="H505" s="124"/>
      <c r="I505" s="124"/>
      <c r="J505" s="124"/>
      <c r="K505" s="124"/>
      <c r="L505" s="124"/>
      <c r="M505" s="124"/>
      <c r="N505" s="124"/>
      <c r="O505" s="124"/>
    </row>
    <row r="506" spans="1:15" x14ac:dyDescent="0.2">
      <c r="A506" s="124"/>
      <c r="B506" s="124"/>
      <c r="C506" s="124"/>
      <c r="D506" s="124"/>
      <c r="E506" s="124"/>
      <c r="F506" s="124"/>
      <c r="G506" s="124"/>
      <c r="H506" s="124"/>
      <c r="I506" s="124"/>
      <c r="J506" s="124"/>
      <c r="K506" s="124"/>
      <c r="L506" s="124"/>
      <c r="M506" s="124"/>
      <c r="N506" s="124"/>
      <c r="O506" s="124"/>
    </row>
    <row r="507" spans="1:15" x14ac:dyDescent="0.2">
      <c r="A507" s="124"/>
      <c r="B507" s="124"/>
      <c r="C507" s="124"/>
      <c r="D507" s="124"/>
      <c r="E507" s="124"/>
      <c r="F507" s="124"/>
      <c r="G507" s="124"/>
      <c r="H507" s="124"/>
      <c r="I507" s="124"/>
      <c r="J507" s="124"/>
      <c r="K507" s="124"/>
      <c r="L507" s="124"/>
      <c r="M507" s="124"/>
      <c r="N507" s="124"/>
      <c r="O507" s="124"/>
    </row>
    <row r="508" spans="1:15" x14ac:dyDescent="0.2">
      <c r="A508" s="124"/>
      <c r="B508" s="124"/>
      <c r="C508" s="124"/>
      <c r="D508" s="124"/>
      <c r="E508" s="124"/>
      <c r="F508" s="124"/>
      <c r="G508" s="124"/>
      <c r="H508" s="124"/>
      <c r="I508" s="124"/>
      <c r="J508" s="124"/>
      <c r="K508" s="124"/>
      <c r="L508" s="124"/>
      <c r="M508" s="124"/>
      <c r="N508" s="124"/>
      <c r="O508" s="124"/>
    </row>
    <row r="509" spans="1:15" x14ac:dyDescent="0.2">
      <c r="A509" s="124"/>
      <c r="B509" s="124"/>
      <c r="C509" s="124"/>
      <c r="D509" s="124"/>
      <c r="E509" s="124"/>
      <c r="F509" s="124"/>
      <c r="G509" s="124"/>
      <c r="H509" s="124"/>
      <c r="I509" s="124"/>
      <c r="J509" s="124"/>
      <c r="K509" s="124"/>
      <c r="L509" s="124"/>
      <c r="M509" s="124"/>
      <c r="N509" s="124"/>
      <c r="O509" s="124"/>
    </row>
    <row r="510" spans="1:15" x14ac:dyDescent="0.2">
      <c r="A510" s="124"/>
      <c r="B510" s="124"/>
      <c r="C510" s="124"/>
      <c r="D510" s="124"/>
      <c r="E510" s="124"/>
      <c r="F510" s="124"/>
      <c r="G510" s="124"/>
      <c r="H510" s="124"/>
      <c r="I510" s="124"/>
      <c r="J510" s="124"/>
      <c r="K510" s="124"/>
      <c r="L510" s="124"/>
      <c r="M510" s="124"/>
      <c r="N510" s="124"/>
      <c r="O510" s="124"/>
    </row>
    <row r="511" spans="1:15" x14ac:dyDescent="0.2">
      <c r="A511" s="124"/>
      <c r="B511" s="124"/>
      <c r="C511" s="124"/>
      <c r="D511" s="124"/>
      <c r="E511" s="124"/>
      <c r="F511" s="124"/>
      <c r="G511" s="124"/>
      <c r="H511" s="124"/>
      <c r="I511" s="124"/>
      <c r="J511" s="124"/>
      <c r="K511" s="124"/>
      <c r="L511" s="124"/>
      <c r="M511" s="124"/>
      <c r="N511" s="124"/>
      <c r="O511" s="124"/>
    </row>
    <row r="512" spans="1:15" x14ac:dyDescent="0.2">
      <c r="A512" s="124"/>
      <c r="B512" s="124"/>
      <c r="C512" s="124"/>
      <c r="D512" s="124"/>
      <c r="E512" s="124"/>
      <c r="F512" s="124"/>
      <c r="G512" s="124"/>
      <c r="H512" s="124"/>
      <c r="I512" s="124"/>
      <c r="J512" s="124"/>
      <c r="K512" s="124"/>
      <c r="L512" s="124"/>
      <c r="M512" s="124"/>
      <c r="N512" s="124"/>
      <c r="O512" s="124"/>
    </row>
    <row r="513" spans="1:15" x14ac:dyDescent="0.2">
      <c r="A513" s="124"/>
      <c r="B513" s="124"/>
      <c r="C513" s="124"/>
      <c r="D513" s="124"/>
      <c r="E513" s="124"/>
      <c r="F513" s="124"/>
      <c r="G513" s="124"/>
      <c r="H513" s="124"/>
      <c r="I513" s="124"/>
      <c r="J513" s="124"/>
      <c r="K513" s="124"/>
      <c r="L513" s="124"/>
      <c r="M513" s="124"/>
      <c r="N513" s="124"/>
      <c r="O513" s="124"/>
    </row>
    <row r="514" spans="1:15" x14ac:dyDescent="0.2">
      <c r="A514" s="124"/>
      <c r="B514" s="124"/>
      <c r="C514" s="124"/>
      <c r="D514" s="124"/>
      <c r="E514" s="124"/>
      <c r="F514" s="124"/>
      <c r="G514" s="124"/>
      <c r="H514" s="124"/>
      <c r="I514" s="124"/>
      <c r="J514" s="124"/>
      <c r="K514" s="124"/>
      <c r="L514" s="124"/>
      <c r="M514" s="124"/>
      <c r="N514" s="124"/>
      <c r="O514" s="124"/>
    </row>
    <row r="515" spans="1:15" x14ac:dyDescent="0.2">
      <c r="A515" s="124"/>
      <c r="B515" s="124"/>
      <c r="C515" s="124"/>
      <c r="D515" s="124"/>
      <c r="E515" s="124"/>
      <c r="F515" s="124"/>
      <c r="G515" s="124"/>
      <c r="H515" s="124"/>
      <c r="I515" s="124"/>
      <c r="J515" s="124"/>
      <c r="K515" s="124"/>
      <c r="L515" s="124"/>
      <c r="M515" s="124"/>
      <c r="N515" s="124"/>
      <c r="O515" s="124"/>
    </row>
    <row r="516" spans="1:15" x14ac:dyDescent="0.2">
      <c r="A516" s="124"/>
      <c r="B516" s="124"/>
      <c r="C516" s="124"/>
      <c r="D516" s="124"/>
      <c r="E516" s="124"/>
      <c r="F516" s="124"/>
      <c r="G516" s="124"/>
      <c r="H516" s="124"/>
      <c r="I516" s="124"/>
      <c r="J516" s="124"/>
      <c r="K516" s="124"/>
      <c r="L516" s="124"/>
      <c r="M516" s="124"/>
      <c r="N516" s="124"/>
      <c r="O516" s="124"/>
    </row>
    <row r="517" spans="1:15" x14ac:dyDescent="0.2">
      <c r="A517" s="124"/>
      <c r="B517" s="124"/>
      <c r="C517" s="124"/>
      <c r="D517" s="124"/>
      <c r="E517" s="124"/>
      <c r="F517" s="124"/>
      <c r="G517" s="124"/>
      <c r="H517" s="124"/>
      <c r="I517" s="124"/>
      <c r="J517" s="124"/>
      <c r="K517" s="124"/>
      <c r="L517" s="124"/>
      <c r="M517" s="124"/>
      <c r="N517" s="124"/>
      <c r="O517" s="124"/>
    </row>
    <row r="518" spans="1:15" x14ac:dyDescent="0.2">
      <c r="A518" s="124"/>
      <c r="B518" s="124"/>
      <c r="C518" s="124"/>
      <c r="D518" s="124"/>
      <c r="E518" s="124"/>
      <c r="F518" s="124"/>
      <c r="G518" s="124"/>
      <c r="H518" s="124"/>
      <c r="I518" s="124"/>
      <c r="J518" s="124"/>
      <c r="K518" s="124"/>
      <c r="L518" s="124"/>
      <c r="M518" s="124"/>
      <c r="N518" s="124"/>
      <c r="O518" s="124"/>
    </row>
    <row r="519" spans="1:15" x14ac:dyDescent="0.2">
      <c r="A519" s="124"/>
      <c r="B519" s="124"/>
      <c r="C519" s="124"/>
      <c r="D519" s="124"/>
      <c r="E519" s="124"/>
      <c r="F519" s="124"/>
      <c r="G519" s="124"/>
      <c r="H519" s="124"/>
      <c r="I519" s="124"/>
      <c r="J519" s="124"/>
      <c r="K519" s="124"/>
      <c r="L519" s="124"/>
      <c r="M519" s="124"/>
      <c r="N519" s="124"/>
      <c r="O519" s="124"/>
    </row>
    <row r="520" spans="1:15" x14ac:dyDescent="0.2">
      <c r="A520" s="124"/>
      <c r="B520" s="124"/>
      <c r="C520" s="124"/>
      <c r="D520" s="124"/>
      <c r="E520" s="124"/>
      <c r="F520" s="124"/>
      <c r="G520" s="124"/>
      <c r="H520" s="124"/>
      <c r="I520" s="124"/>
      <c r="J520" s="124"/>
      <c r="K520" s="124"/>
      <c r="L520" s="124"/>
      <c r="M520" s="124"/>
      <c r="N520" s="124"/>
      <c r="O520" s="124"/>
    </row>
    <row r="521" spans="1:15" x14ac:dyDescent="0.2">
      <c r="A521" s="124"/>
      <c r="B521" s="124"/>
      <c r="C521" s="124"/>
      <c r="D521" s="124"/>
      <c r="E521" s="124"/>
      <c r="F521" s="124"/>
      <c r="G521" s="124"/>
      <c r="H521" s="124"/>
      <c r="I521" s="124"/>
      <c r="J521" s="124"/>
      <c r="K521" s="124"/>
      <c r="L521" s="124"/>
      <c r="M521" s="124"/>
      <c r="N521" s="124"/>
      <c r="O521" s="124"/>
    </row>
    <row r="522" spans="1:15" x14ac:dyDescent="0.2">
      <c r="A522" s="124"/>
      <c r="B522" s="124"/>
      <c r="C522" s="124"/>
      <c r="D522" s="124"/>
      <c r="E522" s="124"/>
      <c r="F522" s="124"/>
      <c r="G522" s="124"/>
      <c r="H522" s="124"/>
      <c r="I522" s="124"/>
      <c r="J522" s="124"/>
      <c r="K522" s="124"/>
      <c r="L522" s="124"/>
      <c r="M522" s="124"/>
      <c r="N522" s="124"/>
      <c r="O522" s="124"/>
    </row>
    <row r="523" spans="1:15" x14ac:dyDescent="0.2">
      <c r="A523" s="124"/>
      <c r="B523" s="124"/>
      <c r="C523" s="124"/>
      <c r="D523" s="124"/>
      <c r="E523" s="124"/>
      <c r="F523" s="124"/>
      <c r="G523" s="124"/>
      <c r="H523" s="124"/>
      <c r="I523" s="124"/>
      <c r="J523" s="124"/>
      <c r="K523" s="124"/>
      <c r="L523" s="124"/>
      <c r="M523" s="124"/>
      <c r="N523" s="124"/>
      <c r="O523" s="124"/>
    </row>
    <row r="524" spans="1:15" x14ac:dyDescent="0.2">
      <c r="A524" s="124"/>
      <c r="B524" s="124"/>
      <c r="C524" s="124"/>
      <c r="D524" s="124"/>
      <c r="E524" s="124"/>
      <c r="F524" s="124"/>
      <c r="G524" s="124"/>
      <c r="H524" s="124"/>
      <c r="I524" s="124"/>
      <c r="J524" s="124"/>
      <c r="K524" s="124"/>
      <c r="L524" s="124"/>
      <c r="M524" s="124"/>
      <c r="N524" s="124"/>
      <c r="O524" s="124"/>
    </row>
    <row r="525" spans="1:15" x14ac:dyDescent="0.2">
      <c r="A525" s="124"/>
      <c r="B525" s="124"/>
      <c r="C525" s="124"/>
      <c r="D525" s="124"/>
      <c r="E525" s="124"/>
      <c r="F525" s="124"/>
      <c r="G525" s="124"/>
      <c r="H525" s="124"/>
      <c r="I525" s="124"/>
      <c r="J525" s="124"/>
      <c r="K525" s="124"/>
      <c r="L525" s="124"/>
      <c r="M525" s="124"/>
      <c r="N525" s="124"/>
      <c r="O525" s="124"/>
    </row>
    <row r="526" spans="1:15" x14ac:dyDescent="0.2">
      <c r="A526" s="124"/>
      <c r="B526" s="124"/>
      <c r="C526" s="124"/>
      <c r="D526" s="124"/>
      <c r="E526" s="124"/>
      <c r="F526" s="124"/>
      <c r="G526" s="124"/>
      <c r="H526" s="124"/>
      <c r="I526" s="124"/>
      <c r="J526" s="124"/>
      <c r="K526" s="124"/>
      <c r="L526" s="124"/>
      <c r="M526" s="124"/>
      <c r="N526" s="124"/>
      <c r="O526" s="124"/>
    </row>
    <row r="527" spans="1:15" x14ac:dyDescent="0.2">
      <c r="A527" s="124"/>
      <c r="B527" s="124"/>
      <c r="C527" s="124"/>
      <c r="D527" s="124"/>
      <c r="E527" s="124"/>
      <c r="F527" s="124"/>
      <c r="G527" s="124"/>
      <c r="H527" s="124"/>
      <c r="I527" s="124"/>
      <c r="J527" s="124"/>
      <c r="K527" s="124"/>
      <c r="L527" s="124"/>
      <c r="M527" s="124"/>
      <c r="N527" s="124"/>
      <c r="O527" s="124"/>
    </row>
    <row r="528" spans="1:15" x14ac:dyDescent="0.2">
      <c r="A528" s="124"/>
      <c r="B528" s="124"/>
      <c r="C528" s="124"/>
      <c r="D528" s="124"/>
      <c r="E528" s="124"/>
      <c r="F528" s="124"/>
      <c r="G528" s="124"/>
      <c r="H528" s="124"/>
      <c r="I528" s="124"/>
      <c r="J528" s="124"/>
      <c r="K528" s="124"/>
      <c r="L528" s="124"/>
      <c r="M528" s="124"/>
      <c r="N528" s="124"/>
      <c r="O528" s="124"/>
    </row>
    <row r="529" spans="1:15" x14ac:dyDescent="0.2">
      <c r="A529" s="124"/>
      <c r="B529" s="124"/>
      <c r="C529" s="124"/>
      <c r="D529" s="124"/>
      <c r="E529" s="124"/>
      <c r="F529" s="124"/>
      <c r="G529" s="124"/>
      <c r="H529" s="124"/>
      <c r="I529" s="124"/>
      <c r="J529" s="124"/>
      <c r="K529" s="124"/>
      <c r="L529" s="124"/>
      <c r="M529" s="124"/>
      <c r="N529" s="124"/>
      <c r="O529" s="124"/>
    </row>
    <row r="530" spans="1:15" x14ac:dyDescent="0.2">
      <c r="A530" s="124"/>
      <c r="B530" s="124"/>
      <c r="C530" s="124"/>
      <c r="D530" s="124"/>
      <c r="E530" s="124"/>
      <c r="F530" s="124"/>
      <c r="G530" s="124"/>
      <c r="H530" s="124"/>
      <c r="I530" s="124"/>
      <c r="J530" s="124"/>
      <c r="K530" s="124"/>
      <c r="L530" s="124"/>
      <c r="M530" s="124"/>
      <c r="N530" s="124"/>
      <c r="O530" s="124"/>
    </row>
    <row r="531" spans="1:15" x14ac:dyDescent="0.2">
      <c r="A531" s="124"/>
      <c r="B531" s="124"/>
      <c r="C531" s="124"/>
      <c r="D531" s="124"/>
      <c r="E531" s="124"/>
      <c r="F531" s="124"/>
      <c r="G531" s="124"/>
      <c r="H531" s="124"/>
      <c r="I531" s="124"/>
      <c r="J531" s="124"/>
      <c r="K531" s="124"/>
      <c r="L531" s="124"/>
      <c r="M531" s="124"/>
      <c r="N531" s="124"/>
      <c r="O531" s="124"/>
    </row>
    <row r="532" spans="1:15" x14ac:dyDescent="0.2">
      <c r="A532" s="124"/>
      <c r="B532" s="124"/>
      <c r="C532" s="124"/>
      <c r="D532" s="124"/>
      <c r="E532" s="124"/>
      <c r="F532" s="124"/>
      <c r="G532" s="124"/>
      <c r="H532" s="124"/>
      <c r="I532" s="124"/>
      <c r="J532" s="124"/>
      <c r="K532" s="124"/>
      <c r="L532" s="124"/>
      <c r="M532" s="124"/>
      <c r="N532" s="124"/>
      <c r="O532" s="124"/>
    </row>
    <row r="533" spans="1:15" x14ac:dyDescent="0.2">
      <c r="A533" s="124"/>
      <c r="B533" s="124"/>
      <c r="C533" s="124"/>
      <c r="D533" s="124"/>
      <c r="E533" s="124"/>
      <c r="F533" s="124"/>
      <c r="G533" s="124"/>
      <c r="H533" s="124"/>
      <c r="I533" s="124"/>
      <c r="J533" s="124"/>
      <c r="K533" s="124"/>
      <c r="L533" s="124"/>
      <c r="M533" s="124"/>
      <c r="N533" s="124"/>
      <c r="O533" s="124"/>
    </row>
    <row r="534" spans="1:15" x14ac:dyDescent="0.2">
      <c r="A534" s="124"/>
      <c r="B534" s="124"/>
      <c r="C534" s="124"/>
      <c r="D534" s="124"/>
      <c r="E534" s="124"/>
      <c r="F534" s="124"/>
      <c r="G534" s="124"/>
      <c r="H534" s="124"/>
      <c r="I534" s="124"/>
      <c r="J534" s="124"/>
      <c r="K534" s="124"/>
      <c r="L534" s="124"/>
      <c r="M534" s="124"/>
      <c r="N534" s="124"/>
      <c r="O534" s="124"/>
    </row>
    <row r="535" spans="1:15" x14ac:dyDescent="0.2">
      <c r="A535" s="124"/>
      <c r="B535" s="124"/>
      <c r="C535" s="124"/>
      <c r="D535" s="124"/>
      <c r="E535" s="124"/>
      <c r="F535" s="124"/>
      <c r="G535" s="124"/>
      <c r="H535" s="124"/>
      <c r="I535" s="124"/>
      <c r="J535" s="124"/>
      <c r="K535" s="124"/>
      <c r="L535" s="124"/>
      <c r="M535" s="124"/>
      <c r="N535" s="124"/>
      <c r="O535" s="124"/>
    </row>
    <row r="536" spans="1:15" x14ac:dyDescent="0.2">
      <c r="A536" s="124"/>
      <c r="B536" s="124"/>
      <c r="C536" s="124"/>
      <c r="D536" s="124"/>
      <c r="E536" s="124"/>
      <c r="F536" s="124"/>
      <c r="G536" s="124"/>
      <c r="H536" s="124"/>
      <c r="I536" s="124"/>
      <c r="J536" s="124"/>
      <c r="K536" s="124"/>
      <c r="L536" s="124"/>
      <c r="M536" s="124"/>
      <c r="N536" s="124"/>
      <c r="O536" s="124"/>
    </row>
    <row r="537" spans="1:15" x14ac:dyDescent="0.2">
      <c r="A537" s="124"/>
      <c r="B537" s="124"/>
      <c r="C537" s="124"/>
      <c r="D537" s="124"/>
      <c r="E537" s="124"/>
      <c r="F537" s="124"/>
      <c r="G537" s="124"/>
      <c r="H537" s="124"/>
      <c r="I537" s="124"/>
      <c r="J537" s="124"/>
      <c r="K537" s="124"/>
      <c r="L537" s="124"/>
      <c r="M537" s="124"/>
      <c r="N537" s="124"/>
      <c r="O537" s="124"/>
    </row>
    <row r="538" spans="1:15" x14ac:dyDescent="0.2">
      <c r="A538" s="124"/>
      <c r="B538" s="124"/>
      <c r="C538" s="124"/>
      <c r="D538" s="124"/>
      <c r="E538" s="124"/>
      <c r="F538" s="124"/>
      <c r="G538" s="124"/>
      <c r="H538" s="124"/>
      <c r="I538" s="124"/>
      <c r="J538" s="124"/>
      <c r="K538" s="124"/>
      <c r="L538" s="124"/>
      <c r="M538" s="124"/>
      <c r="N538" s="124"/>
      <c r="O538" s="124"/>
    </row>
    <row r="539" spans="1:15" x14ac:dyDescent="0.2">
      <c r="A539" s="124"/>
      <c r="B539" s="124"/>
      <c r="C539" s="124"/>
      <c r="D539" s="124"/>
      <c r="E539" s="124"/>
      <c r="F539" s="124"/>
      <c r="G539" s="124"/>
      <c r="H539" s="124"/>
      <c r="I539" s="124"/>
      <c r="J539" s="124"/>
      <c r="K539" s="124"/>
      <c r="L539" s="124"/>
      <c r="M539" s="124"/>
      <c r="N539" s="124"/>
      <c r="O539" s="124"/>
    </row>
    <row r="540" spans="1:15" x14ac:dyDescent="0.2">
      <c r="A540" s="124"/>
      <c r="B540" s="124"/>
      <c r="C540" s="124"/>
      <c r="D540" s="124"/>
      <c r="E540" s="124"/>
      <c r="F540" s="124"/>
      <c r="G540" s="124"/>
      <c r="H540" s="124"/>
      <c r="I540" s="124"/>
      <c r="J540" s="124"/>
      <c r="K540" s="124"/>
      <c r="L540" s="124"/>
      <c r="M540" s="124"/>
      <c r="N540" s="124"/>
      <c r="O540" s="124"/>
    </row>
    <row r="541" spans="1:15" x14ac:dyDescent="0.2">
      <c r="A541" s="124"/>
      <c r="B541" s="124"/>
      <c r="C541" s="124"/>
      <c r="D541" s="124"/>
      <c r="E541" s="124"/>
      <c r="F541" s="124"/>
      <c r="G541" s="124"/>
      <c r="H541" s="124"/>
      <c r="I541" s="124"/>
      <c r="J541" s="124"/>
      <c r="K541" s="124"/>
      <c r="L541" s="124"/>
      <c r="M541" s="124"/>
      <c r="N541" s="124"/>
      <c r="O541" s="124"/>
    </row>
    <row r="542" spans="1:15" x14ac:dyDescent="0.2">
      <c r="A542" s="124"/>
      <c r="B542" s="124"/>
      <c r="C542" s="124"/>
      <c r="D542" s="124"/>
      <c r="E542" s="124"/>
      <c r="F542" s="124"/>
      <c r="G542" s="124"/>
      <c r="H542" s="124"/>
      <c r="I542" s="124"/>
      <c r="J542" s="124"/>
      <c r="K542" s="124"/>
      <c r="L542" s="124"/>
      <c r="M542" s="124"/>
      <c r="N542" s="124"/>
      <c r="O542" s="124"/>
    </row>
    <row r="543" spans="1:15" x14ac:dyDescent="0.2">
      <c r="A543" s="124"/>
      <c r="B543" s="124"/>
      <c r="C543" s="124"/>
      <c r="D543" s="124"/>
      <c r="E543" s="124"/>
      <c r="F543" s="124"/>
      <c r="G543" s="124"/>
      <c r="H543" s="124"/>
      <c r="I543" s="124"/>
      <c r="J543" s="124"/>
      <c r="K543" s="124"/>
      <c r="L543" s="124"/>
      <c r="M543" s="124"/>
      <c r="N543" s="124"/>
      <c r="O543" s="124"/>
    </row>
    <row r="544" spans="1:15" x14ac:dyDescent="0.2">
      <c r="A544" s="124"/>
      <c r="B544" s="124"/>
      <c r="C544" s="124"/>
      <c r="D544" s="124"/>
      <c r="E544" s="124"/>
      <c r="F544" s="124"/>
      <c r="G544" s="124"/>
      <c r="H544" s="124"/>
      <c r="I544" s="124"/>
      <c r="J544" s="124"/>
      <c r="K544" s="124"/>
      <c r="L544" s="124"/>
      <c r="M544" s="124"/>
      <c r="N544" s="124"/>
      <c r="O544" s="124"/>
    </row>
    <row r="545" spans="1:15" x14ac:dyDescent="0.2">
      <c r="A545" s="124"/>
      <c r="B545" s="124"/>
      <c r="C545" s="124"/>
      <c r="D545" s="124"/>
      <c r="E545" s="124"/>
      <c r="F545" s="124"/>
      <c r="G545" s="124"/>
      <c r="H545" s="124"/>
      <c r="I545" s="124"/>
      <c r="J545" s="124"/>
      <c r="K545" s="124"/>
      <c r="L545" s="124"/>
      <c r="M545" s="124"/>
      <c r="N545" s="124"/>
      <c r="O545" s="124"/>
    </row>
    <row r="546" spans="1:15" x14ac:dyDescent="0.2">
      <c r="A546" s="124"/>
      <c r="B546" s="124"/>
      <c r="C546" s="124"/>
      <c r="D546" s="124"/>
      <c r="E546" s="124"/>
      <c r="F546" s="124"/>
      <c r="G546" s="124"/>
      <c r="H546" s="124"/>
      <c r="I546" s="124"/>
      <c r="J546" s="124"/>
      <c r="K546" s="124"/>
      <c r="L546" s="124"/>
      <c r="M546" s="124"/>
      <c r="N546" s="124"/>
      <c r="O546" s="124"/>
    </row>
    <row r="547" spans="1:15" x14ac:dyDescent="0.2">
      <c r="A547" s="124"/>
      <c r="B547" s="124"/>
      <c r="C547" s="124"/>
      <c r="D547" s="124"/>
      <c r="E547" s="124"/>
      <c r="F547" s="124"/>
      <c r="G547" s="124"/>
      <c r="H547" s="124"/>
      <c r="I547" s="124"/>
      <c r="J547" s="124"/>
      <c r="K547" s="124"/>
      <c r="L547" s="124"/>
      <c r="M547" s="124"/>
      <c r="N547" s="124"/>
      <c r="O547" s="124"/>
    </row>
    <row r="548" spans="1:15" x14ac:dyDescent="0.2">
      <c r="A548" s="124"/>
      <c r="B548" s="124"/>
      <c r="C548" s="124"/>
      <c r="D548" s="124"/>
      <c r="E548" s="124"/>
      <c r="F548" s="124"/>
      <c r="G548" s="124"/>
      <c r="H548" s="124"/>
      <c r="I548" s="124"/>
      <c r="J548" s="124"/>
      <c r="K548" s="124"/>
      <c r="L548" s="124"/>
      <c r="M548" s="124"/>
      <c r="N548" s="124"/>
      <c r="O548" s="124"/>
    </row>
    <row r="549" spans="1:15" x14ac:dyDescent="0.2">
      <c r="A549" s="124"/>
      <c r="B549" s="124"/>
      <c r="C549" s="124"/>
      <c r="D549" s="124"/>
      <c r="E549" s="124"/>
      <c r="F549" s="124"/>
      <c r="G549" s="124"/>
      <c r="H549" s="124"/>
      <c r="I549" s="124"/>
      <c r="J549" s="124"/>
      <c r="K549" s="124"/>
      <c r="L549" s="124"/>
      <c r="M549" s="124"/>
      <c r="N549" s="124"/>
      <c r="O549" s="124"/>
    </row>
    <row r="550" spans="1:15" x14ac:dyDescent="0.2">
      <c r="A550" s="124"/>
      <c r="B550" s="124"/>
      <c r="C550" s="124"/>
      <c r="D550" s="124"/>
      <c r="E550" s="124"/>
      <c r="F550" s="124"/>
      <c r="G550" s="124"/>
      <c r="H550" s="124"/>
      <c r="I550" s="124"/>
      <c r="J550" s="124"/>
      <c r="K550" s="124"/>
      <c r="L550" s="124"/>
      <c r="M550" s="124"/>
      <c r="N550" s="124"/>
      <c r="O550" s="124"/>
    </row>
    <row r="551" spans="1:15" x14ac:dyDescent="0.2">
      <c r="A551" s="124"/>
      <c r="B551" s="124"/>
      <c r="C551" s="124"/>
      <c r="D551" s="124"/>
      <c r="E551" s="124"/>
      <c r="F551" s="124"/>
      <c r="G551" s="124"/>
      <c r="H551" s="124"/>
      <c r="I551" s="124"/>
      <c r="J551" s="124"/>
      <c r="K551" s="124"/>
      <c r="L551" s="124"/>
      <c r="M551" s="124"/>
      <c r="N551" s="124"/>
      <c r="O551" s="124"/>
    </row>
    <row r="552" spans="1:15" x14ac:dyDescent="0.2">
      <c r="A552" s="124"/>
      <c r="B552" s="124"/>
      <c r="C552" s="124"/>
      <c r="D552" s="124"/>
      <c r="E552" s="124"/>
      <c r="F552" s="124"/>
      <c r="G552" s="124"/>
      <c r="H552" s="124"/>
      <c r="I552" s="124"/>
      <c r="J552" s="124"/>
      <c r="K552" s="124"/>
      <c r="L552" s="124"/>
      <c r="M552" s="124"/>
      <c r="N552" s="124"/>
      <c r="O552" s="124"/>
    </row>
    <row r="553" spans="1:15" x14ac:dyDescent="0.2">
      <c r="A553" s="124"/>
      <c r="B553" s="124"/>
      <c r="C553" s="124"/>
      <c r="D553" s="124"/>
      <c r="E553" s="124"/>
      <c r="F553" s="124"/>
      <c r="G553" s="124"/>
      <c r="H553" s="124"/>
      <c r="I553" s="124"/>
      <c r="J553" s="124"/>
      <c r="K553" s="124"/>
      <c r="L553" s="124"/>
      <c r="M553" s="124"/>
      <c r="N553" s="124"/>
      <c r="O553" s="124"/>
    </row>
    <row r="554" spans="1:15" x14ac:dyDescent="0.2">
      <c r="A554" s="124"/>
      <c r="B554" s="124"/>
      <c r="C554" s="124"/>
      <c r="D554" s="124"/>
      <c r="E554" s="124"/>
      <c r="F554" s="124"/>
      <c r="G554" s="124"/>
      <c r="H554" s="124"/>
      <c r="I554" s="124"/>
      <c r="J554" s="124"/>
      <c r="K554" s="124"/>
      <c r="L554" s="124"/>
      <c r="M554" s="124"/>
      <c r="N554" s="124"/>
      <c r="O554" s="124"/>
    </row>
    <row r="555" spans="1:15" x14ac:dyDescent="0.2">
      <c r="A555" s="124"/>
      <c r="B555" s="124"/>
      <c r="C555" s="124"/>
      <c r="D555" s="124"/>
      <c r="E555" s="124"/>
      <c r="F555" s="124"/>
      <c r="G555" s="124"/>
      <c r="H555" s="124"/>
      <c r="I555" s="124"/>
      <c r="J555" s="124"/>
      <c r="K555" s="124"/>
      <c r="L555" s="124"/>
      <c r="M555" s="124"/>
      <c r="N555" s="124"/>
      <c r="O555" s="124"/>
    </row>
    <row r="556" spans="1:15" x14ac:dyDescent="0.2">
      <c r="A556" s="124"/>
      <c r="B556" s="124"/>
      <c r="C556" s="124"/>
      <c r="D556" s="124"/>
      <c r="E556" s="124"/>
      <c r="F556" s="124"/>
      <c r="G556" s="124"/>
      <c r="H556" s="124"/>
      <c r="I556" s="124"/>
      <c r="J556" s="124"/>
      <c r="K556" s="124"/>
      <c r="L556" s="124"/>
      <c r="M556" s="124"/>
      <c r="N556" s="124"/>
      <c r="O556" s="124"/>
    </row>
    <row r="557" spans="1:15" x14ac:dyDescent="0.2">
      <c r="A557" s="124"/>
      <c r="B557" s="124"/>
      <c r="C557" s="124"/>
      <c r="D557" s="124"/>
      <c r="E557" s="124"/>
      <c r="F557" s="124"/>
      <c r="G557" s="124"/>
      <c r="H557" s="124"/>
      <c r="I557" s="124"/>
      <c r="J557" s="124"/>
      <c r="K557" s="124"/>
      <c r="L557" s="124"/>
      <c r="M557" s="124"/>
      <c r="N557" s="124"/>
      <c r="O557" s="124"/>
    </row>
    <row r="558" spans="1:15" x14ac:dyDescent="0.2">
      <c r="A558" s="124"/>
      <c r="B558" s="124"/>
      <c r="C558" s="124"/>
      <c r="D558" s="124"/>
      <c r="E558" s="124"/>
      <c r="F558" s="124"/>
      <c r="G558" s="124"/>
      <c r="H558" s="124"/>
      <c r="I558" s="124"/>
      <c r="J558" s="124"/>
      <c r="K558" s="124"/>
      <c r="L558" s="124"/>
      <c r="M558" s="124"/>
      <c r="N558" s="124"/>
      <c r="O558" s="124"/>
    </row>
    <row r="559" spans="1:15" x14ac:dyDescent="0.2">
      <c r="A559" s="124"/>
      <c r="B559" s="124"/>
      <c r="C559" s="124"/>
      <c r="D559" s="124"/>
      <c r="E559" s="124"/>
      <c r="F559" s="124"/>
      <c r="G559" s="124"/>
      <c r="H559" s="124"/>
      <c r="I559" s="124"/>
      <c r="J559" s="124"/>
      <c r="K559" s="124"/>
      <c r="L559" s="124"/>
      <c r="M559" s="124"/>
      <c r="N559" s="124"/>
      <c r="O559" s="124"/>
    </row>
    <row r="560" spans="1:15" x14ac:dyDescent="0.2">
      <c r="A560" s="124"/>
      <c r="B560" s="124"/>
      <c r="C560" s="124"/>
      <c r="D560" s="124"/>
      <c r="E560" s="124"/>
      <c r="F560" s="124"/>
      <c r="G560" s="124"/>
      <c r="H560" s="124"/>
      <c r="I560" s="124"/>
      <c r="J560" s="124"/>
      <c r="K560" s="124"/>
      <c r="L560" s="124"/>
      <c r="M560" s="124"/>
      <c r="N560" s="124"/>
      <c r="O560" s="124"/>
    </row>
    <row r="561" spans="1:15" x14ac:dyDescent="0.2">
      <c r="A561" s="124"/>
      <c r="B561" s="124"/>
      <c r="C561" s="124"/>
      <c r="D561" s="124"/>
      <c r="E561" s="124"/>
      <c r="F561" s="124"/>
      <c r="G561" s="124"/>
      <c r="H561" s="124"/>
      <c r="I561" s="124"/>
      <c r="J561" s="124"/>
      <c r="K561" s="124"/>
      <c r="L561" s="124"/>
      <c r="M561" s="124"/>
      <c r="N561" s="124"/>
      <c r="O561" s="124"/>
    </row>
    <row r="562" spans="1:15" x14ac:dyDescent="0.2">
      <c r="A562" s="124"/>
      <c r="B562" s="124"/>
      <c r="C562" s="124"/>
      <c r="D562" s="124"/>
      <c r="E562" s="124"/>
      <c r="F562" s="124"/>
      <c r="G562" s="124"/>
      <c r="H562" s="124"/>
      <c r="I562" s="124"/>
      <c r="J562" s="124"/>
      <c r="K562" s="124"/>
      <c r="L562" s="124"/>
      <c r="M562" s="124"/>
      <c r="N562" s="124"/>
      <c r="O562" s="124"/>
    </row>
    <row r="563" spans="1:15" x14ac:dyDescent="0.2">
      <c r="A563" s="124"/>
      <c r="B563" s="124"/>
      <c r="C563" s="124"/>
      <c r="D563" s="124"/>
      <c r="E563" s="124"/>
      <c r="F563" s="124"/>
      <c r="G563" s="124"/>
      <c r="H563" s="124"/>
      <c r="I563" s="124"/>
      <c r="J563" s="124"/>
      <c r="K563" s="124"/>
      <c r="L563" s="124"/>
      <c r="M563" s="124"/>
      <c r="N563" s="124"/>
      <c r="O563" s="124"/>
    </row>
    <row r="564" spans="1:15" x14ac:dyDescent="0.2">
      <c r="A564" s="124"/>
      <c r="B564" s="124"/>
      <c r="C564" s="124"/>
      <c r="D564" s="124"/>
      <c r="E564" s="124"/>
      <c r="F564" s="124"/>
      <c r="G564" s="124"/>
      <c r="H564" s="124"/>
      <c r="I564" s="124"/>
      <c r="J564" s="124"/>
      <c r="K564" s="124"/>
      <c r="L564" s="124"/>
      <c r="M564" s="124"/>
      <c r="N564" s="124"/>
      <c r="O564" s="124"/>
    </row>
    <row r="565" spans="1:15" x14ac:dyDescent="0.2">
      <c r="A565" s="124"/>
      <c r="B565" s="124"/>
      <c r="C565" s="124"/>
      <c r="D565" s="124"/>
      <c r="E565" s="124"/>
      <c r="F565" s="124"/>
      <c r="G565" s="124"/>
      <c r="H565" s="124"/>
      <c r="I565" s="124"/>
      <c r="J565" s="124"/>
      <c r="K565" s="124"/>
      <c r="L565" s="124"/>
      <c r="M565" s="124"/>
      <c r="N565" s="124"/>
      <c r="O565" s="124"/>
    </row>
    <row r="566" spans="1:15" x14ac:dyDescent="0.2">
      <c r="A566" s="124"/>
      <c r="B566" s="124"/>
      <c r="C566" s="124"/>
      <c r="D566" s="124"/>
      <c r="E566" s="124"/>
      <c r="F566" s="124"/>
      <c r="G566" s="124"/>
      <c r="H566" s="124"/>
      <c r="I566" s="124"/>
      <c r="J566" s="124"/>
      <c r="K566" s="124"/>
      <c r="L566" s="124"/>
      <c r="M566" s="124"/>
      <c r="N566" s="124"/>
      <c r="O566" s="124"/>
    </row>
    <row r="567" spans="1:15" x14ac:dyDescent="0.2">
      <c r="A567" s="124"/>
      <c r="B567" s="124"/>
      <c r="C567" s="124"/>
      <c r="D567" s="124"/>
      <c r="E567" s="124"/>
      <c r="F567" s="124"/>
      <c r="G567" s="124"/>
      <c r="H567" s="124"/>
      <c r="I567" s="124"/>
      <c r="J567" s="124"/>
      <c r="K567" s="124"/>
      <c r="L567" s="124"/>
      <c r="M567" s="124"/>
      <c r="N567" s="124"/>
      <c r="O567" s="124"/>
    </row>
    <row r="568" spans="1:15" x14ac:dyDescent="0.2">
      <c r="A568" s="124"/>
      <c r="B568" s="124"/>
      <c r="C568" s="124"/>
      <c r="D568" s="124"/>
      <c r="E568" s="124"/>
      <c r="F568" s="124"/>
      <c r="G568" s="124"/>
      <c r="H568" s="124"/>
      <c r="I568" s="124"/>
      <c r="J568" s="124"/>
      <c r="K568" s="124"/>
      <c r="L568" s="124"/>
      <c r="M568" s="124"/>
      <c r="N568" s="124"/>
      <c r="O568" s="124"/>
    </row>
    <row r="569" spans="1:15" x14ac:dyDescent="0.2">
      <c r="A569" s="124"/>
      <c r="B569" s="124"/>
      <c r="C569" s="124"/>
      <c r="D569" s="124"/>
      <c r="E569" s="124"/>
      <c r="F569" s="124"/>
      <c r="G569" s="124"/>
      <c r="H569" s="124"/>
      <c r="I569" s="124"/>
      <c r="J569" s="124"/>
      <c r="K569" s="124"/>
      <c r="L569" s="124"/>
      <c r="M569" s="124"/>
      <c r="N569" s="124"/>
      <c r="O569" s="124"/>
    </row>
    <row r="570" spans="1:15" x14ac:dyDescent="0.2">
      <c r="A570" s="124"/>
      <c r="B570" s="124"/>
      <c r="C570" s="124"/>
      <c r="D570" s="124"/>
      <c r="E570" s="124"/>
      <c r="F570" s="124"/>
      <c r="G570" s="124"/>
      <c r="H570" s="124"/>
      <c r="I570" s="124"/>
      <c r="J570" s="124"/>
      <c r="K570" s="124"/>
      <c r="L570" s="124"/>
      <c r="M570" s="124"/>
      <c r="N570" s="124"/>
      <c r="O570" s="124"/>
    </row>
    <row r="571" spans="1:15" x14ac:dyDescent="0.2">
      <c r="A571" s="124"/>
      <c r="B571" s="124"/>
      <c r="C571" s="124"/>
      <c r="D571" s="124"/>
      <c r="E571" s="124"/>
      <c r="F571" s="124"/>
      <c r="G571" s="124"/>
      <c r="H571" s="124"/>
      <c r="I571" s="124"/>
      <c r="J571" s="124"/>
      <c r="K571" s="124"/>
      <c r="L571" s="124"/>
      <c r="M571" s="124"/>
      <c r="N571" s="124"/>
      <c r="O571" s="124"/>
    </row>
    <row r="572" spans="1:15" x14ac:dyDescent="0.2">
      <c r="A572" s="124"/>
      <c r="B572" s="124"/>
      <c r="C572" s="124"/>
      <c r="D572" s="124"/>
      <c r="E572" s="124"/>
      <c r="F572" s="124"/>
      <c r="G572" s="124"/>
      <c r="H572" s="124"/>
      <c r="I572" s="124"/>
      <c r="J572" s="124"/>
      <c r="K572" s="124"/>
      <c r="L572" s="124"/>
      <c r="M572" s="124"/>
      <c r="N572" s="124"/>
      <c r="O572" s="124"/>
    </row>
    <row r="573" spans="1:15" x14ac:dyDescent="0.2">
      <c r="A573" s="124"/>
      <c r="B573" s="124"/>
      <c r="C573" s="124"/>
      <c r="D573" s="124"/>
      <c r="E573" s="124"/>
      <c r="F573" s="124"/>
      <c r="G573" s="124"/>
      <c r="H573" s="124"/>
      <c r="I573" s="124"/>
      <c r="J573" s="124"/>
      <c r="K573" s="124"/>
      <c r="L573" s="124"/>
      <c r="M573" s="124"/>
      <c r="N573" s="124"/>
      <c r="O573" s="124"/>
    </row>
    <row r="574" spans="1:15" x14ac:dyDescent="0.2">
      <c r="A574" s="124"/>
      <c r="B574" s="124"/>
      <c r="C574" s="124"/>
      <c r="D574" s="124"/>
      <c r="E574" s="124"/>
      <c r="F574" s="124"/>
      <c r="G574" s="124"/>
      <c r="H574" s="124"/>
      <c r="I574" s="124"/>
      <c r="J574" s="124"/>
      <c r="K574" s="124"/>
      <c r="L574" s="124"/>
      <c r="M574" s="124"/>
      <c r="N574" s="124"/>
      <c r="O574" s="124"/>
    </row>
    <row r="575" spans="1:15" x14ac:dyDescent="0.2">
      <c r="A575" s="124"/>
      <c r="B575" s="124"/>
      <c r="C575" s="124"/>
      <c r="D575" s="124"/>
      <c r="E575" s="124"/>
      <c r="F575" s="124"/>
      <c r="G575" s="124"/>
      <c r="H575" s="124"/>
      <c r="I575" s="124"/>
      <c r="J575" s="124"/>
      <c r="K575" s="124"/>
      <c r="L575" s="124"/>
      <c r="M575" s="124"/>
      <c r="N575" s="124"/>
      <c r="O575" s="124"/>
    </row>
    <row r="576" spans="1:15" x14ac:dyDescent="0.2">
      <c r="A576" s="124"/>
      <c r="B576" s="124"/>
      <c r="C576" s="124"/>
      <c r="D576" s="124"/>
      <c r="E576" s="124"/>
      <c r="F576" s="124"/>
      <c r="G576" s="124"/>
      <c r="H576" s="124"/>
      <c r="I576" s="124"/>
      <c r="J576" s="124"/>
      <c r="K576" s="124"/>
      <c r="L576" s="124"/>
      <c r="M576" s="124"/>
      <c r="N576" s="124"/>
      <c r="O576" s="124"/>
    </row>
    <row r="577" spans="1:15" x14ac:dyDescent="0.2">
      <c r="A577" s="124"/>
      <c r="B577" s="124"/>
      <c r="C577" s="124"/>
      <c r="D577" s="124"/>
      <c r="E577" s="124"/>
      <c r="F577" s="124"/>
      <c r="G577" s="124"/>
      <c r="H577" s="124"/>
      <c r="I577" s="124"/>
      <c r="J577" s="124"/>
      <c r="K577" s="124"/>
      <c r="L577" s="124"/>
      <c r="M577" s="124"/>
      <c r="N577" s="124"/>
      <c r="O577" s="124"/>
    </row>
    <row r="578" spans="1:15" x14ac:dyDescent="0.2">
      <c r="A578" s="124"/>
      <c r="B578" s="124"/>
      <c r="C578" s="124"/>
      <c r="D578" s="124"/>
      <c r="E578" s="124"/>
      <c r="F578" s="124"/>
      <c r="G578" s="124"/>
      <c r="H578" s="124"/>
      <c r="I578" s="124"/>
      <c r="J578" s="124"/>
      <c r="K578" s="124"/>
      <c r="L578" s="124"/>
      <c r="M578" s="124"/>
      <c r="N578" s="124"/>
      <c r="O578" s="124"/>
    </row>
    <row r="579" spans="1:15" x14ac:dyDescent="0.2">
      <c r="A579" s="124"/>
      <c r="B579" s="124"/>
      <c r="C579" s="124"/>
      <c r="D579" s="124"/>
      <c r="E579" s="124"/>
      <c r="F579" s="124"/>
      <c r="G579" s="124"/>
      <c r="H579" s="124"/>
      <c r="I579" s="124"/>
      <c r="J579" s="124"/>
      <c r="K579" s="124"/>
      <c r="L579" s="124"/>
      <c r="M579" s="124"/>
      <c r="N579" s="124"/>
      <c r="O579" s="124"/>
    </row>
    <row r="580" spans="1:15" x14ac:dyDescent="0.2">
      <c r="A580" s="124"/>
      <c r="B580" s="124"/>
      <c r="C580" s="124"/>
      <c r="D580" s="124"/>
      <c r="E580" s="124"/>
      <c r="F580" s="124"/>
      <c r="G580" s="124"/>
      <c r="H580" s="124"/>
      <c r="I580" s="124"/>
      <c r="J580" s="124"/>
      <c r="K580" s="124"/>
      <c r="L580" s="124"/>
      <c r="M580" s="124"/>
      <c r="N580" s="124"/>
      <c r="O580" s="124"/>
    </row>
    <row r="581" spans="1:15" x14ac:dyDescent="0.2">
      <c r="A581" s="124"/>
      <c r="B581" s="124"/>
      <c r="C581" s="124"/>
      <c r="D581" s="124"/>
      <c r="E581" s="124"/>
      <c r="F581" s="124"/>
      <c r="G581" s="124"/>
      <c r="H581" s="124"/>
      <c r="I581" s="124"/>
      <c r="J581" s="124"/>
      <c r="K581" s="124"/>
      <c r="L581" s="124"/>
      <c r="M581" s="124"/>
      <c r="N581" s="124"/>
      <c r="O581" s="124"/>
    </row>
    <row r="582" spans="1:15" x14ac:dyDescent="0.2">
      <c r="A582" s="124"/>
      <c r="B582" s="124"/>
      <c r="C582" s="124"/>
      <c r="D582" s="124"/>
      <c r="E582" s="124"/>
      <c r="F582" s="124"/>
      <c r="G582" s="124"/>
      <c r="H582" s="124"/>
      <c r="I582" s="124"/>
      <c r="J582" s="124"/>
      <c r="K582" s="124"/>
      <c r="L582" s="124"/>
      <c r="M582" s="124"/>
      <c r="N582" s="124"/>
      <c r="O582" s="124"/>
    </row>
    <row r="583" spans="1:15" x14ac:dyDescent="0.2">
      <c r="A583" s="124"/>
      <c r="B583" s="124"/>
      <c r="C583" s="124"/>
      <c r="D583" s="124"/>
      <c r="E583" s="124"/>
      <c r="F583" s="124"/>
      <c r="G583" s="124"/>
      <c r="H583" s="124"/>
      <c r="I583" s="124"/>
      <c r="J583" s="124"/>
      <c r="K583" s="124"/>
      <c r="L583" s="124"/>
      <c r="M583" s="124"/>
      <c r="N583" s="124"/>
      <c r="O583" s="124"/>
    </row>
    <row r="584" spans="1:15" x14ac:dyDescent="0.2">
      <c r="A584" s="124"/>
      <c r="B584" s="124"/>
      <c r="C584" s="124"/>
      <c r="D584" s="124"/>
      <c r="E584" s="124"/>
      <c r="F584" s="124"/>
      <c r="G584" s="124"/>
      <c r="H584" s="124"/>
      <c r="I584" s="124"/>
      <c r="J584" s="124"/>
      <c r="K584" s="124"/>
      <c r="L584" s="124"/>
      <c r="M584" s="124"/>
      <c r="N584" s="124"/>
      <c r="O584" s="124"/>
    </row>
    <row r="585" spans="1:15" x14ac:dyDescent="0.2">
      <c r="A585" s="124"/>
      <c r="B585" s="124"/>
      <c r="C585" s="124"/>
      <c r="D585" s="124"/>
      <c r="E585" s="124"/>
      <c r="F585" s="124"/>
      <c r="G585" s="124"/>
      <c r="H585" s="124"/>
      <c r="I585" s="124"/>
      <c r="J585" s="124"/>
      <c r="K585" s="124"/>
      <c r="L585" s="124"/>
      <c r="M585" s="124"/>
      <c r="N585" s="124"/>
      <c r="O585" s="124"/>
    </row>
    <row r="586" spans="1:15" x14ac:dyDescent="0.2">
      <c r="A586" s="124"/>
      <c r="B586" s="124"/>
      <c r="C586" s="124"/>
      <c r="D586" s="124"/>
      <c r="E586" s="124"/>
      <c r="F586" s="124"/>
      <c r="G586" s="124"/>
      <c r="H586" s="124"/>
      <c r="I586" s="124"/>
      <c r="J586" s="124"/>
      <c r="K586" s="124"/>
      <c r="L586" s="124"/>
      <c r="M586" s="124"/>
      <c r="N586" s="124"/>
      <c r="O586" s="124"/>
    </row>
    <row r="587" spans="1:15" x14ac:dyDescent="0.2">
      <c r="A587" s="124"/>
      <c r="B587" s="124"/>
      <c r="C587" s="124"/>
      <c r="D587" s="124"/>
      <c r="E587" s="124"/>
      <c r="F587" s="124"/>
      <c r="G587" s="124"/>
      <c r="H587" s="124"/>
      <c r="I587" s="124"/>
      <c r="J587" s="124"/>
      <c r="K587" s="124"/>
      <c r="L587" s="124"/>
      <c r="M587" s="124"/>
      <c r="N587" s="124"/>
      <c r="O587" s="124"/>
    </row>
    <row r="588" spans="1:15" x14ac:dyDescent="0.2">
      <c r="A588" s="124"/>
      <c r="B588" s="124"/>
      <c r="C588" s="124"/>
      <c r="D588" s="124"/>
      <c r="E588" s="124"/>
      <c r="F588" s="124"/>
      <c r="G588" s="124"/>
      <c r="H588" s="124"/>
      <c r="I588" s="124"/>
      <c r="J588" s="124"/>
      <c r="K588" s="124"/>
      <c r="L588" s="124"/>
      <c r="M588" s="124"/>
      <c r="N588" s="124"/>
      <c r="O588" s="124"/>
    </row>
    <row r="589" spans="1:15" x14ac:dyDescent="0.2">
      <c r="A589" s="124"/>
      <c r="B589" s="124"/>
      <c r="C589" s="124"/>
      <c r="D589" s="124"/>
      <c r="E589" s="124"/>
      <c r="F589" s="124"/>
      <c r="G589" s="124"/>
      <c r="H589" s="124"/>
      <c r="I589" s="124"/>
      <c r="J589" s="124"/>
      <c r="K589" s="124"/>
      <c r="L589" s="124"/>
      <c r="M589" s="124"/>
      <c r="N589" s="124"/>
      <c r="O589" s="124"/>
    </row>
    <row r="590" spans="1:15" x14ac:dyDescent="0.2">
      <c r="A590" s="124"/>
      <c r="B590" s="124"/>
      <c r="C590" s="124"/>
      <c r="D590" s="124"/>
      <c r="E590" s="124"/>
      <c r="F590" s="124"/>
      <c r="G590" s="124"/>
      <c r="H590" s="124"/>
      <c r="I590" s="124"/>
      <c r="J590" s="124"/>
      <c r="K590" s="124"/>
      <c r="L590" s="124"/>
      <c r="M590" s="124"/>
      <c r="N590" s="124"/>
      <c r="O590" s="124"/>
    </row>
    <row r="591" spans="1:15" x14ac:dyDescent="0.2">
      <c r="A591" s="124"/>
      <c r="B591" s="124"/>
      <c r="C591" s="124"/>
      <c r="D591" s="124"/>
      <c r="E591" s="124"/>
      <c r="F591" s="124"/>
      <c r="G591" s="124"/>
      <c r="H591" s="124"/>
      <c r="I591" s="124"/>
      <c r="J591" s="124"/>
      <c r="K591" s="124"/>
      <c r="L591" s="124"/>
      <c r="M591" s="124"/>
      <c r="N591" s="124"/>
      <c r="O591" s="124"/>
    </row>
    <row r="592" spans="1:15" x14ac:dyDescent="0.2">
      <c r="A592" s="124"/>
      <c r="B592" s="124"/>
      <c r="C592" s="124"/>
      <c r="D592" s="124"/>
      <c r="E592" s="124"/>
      <c r="F592" s="124"/>
      <c r="G592" s="124"/>
      <c r="H592" s="124"/>
      <c r="I592" s="124"/>
      <c r="J592" s="124"/>
      <c r="K592" s="124"/>
      <c r="L592" s="124"/>
      <c r="M592" s="124"/>
      <c r="N592" s="124"/>
      <c r="O592" s="124"/>
    </row>
    <row r="593" spans="1:15" x14ac:dyDescent="0.2">
      <c r="A593" s="124"/>
      <c r="B593" s="124"/>
      <c r="C593" s="124"/>
      <c r="D593" s="124"/>
      <c r="E593" s="124"/>
      <c r="F593" s="124"/>
      <c r="G593" s="124"/>
      <c r="H593" s="124"/>
      <c r="I593" s="124"/>
      <c r="J593" s="124"/>
      <c r="K593" s="124"/>
      <c r="L593" s="124"/>
      <c r="M593" s="124"/>
      <c r="N593" s="124"/>
      <c r="O593" s="124"/>
    </row>
    <row r="594" spans="1:15" x14ac:dyDescent="0.2">
      <c r="A594" s="124"/>
      <c r="B594" s="124"/>
      <c r="C594" s="124"/>
      <c r="D594" s="124"/>
      <c r="E594" s="124"/>
      <c r="F594" s="124"/>
      <c r="G594" s="124"/>
      <c r="H594" s="124"/>
      <c r="I594" s="124"/>
      <c r="J594" s="124"/>
      <c r="K594" s="124"/>
      <c r="L594" s="124"/>
      <c r="M594" s="124"/>
      <c r="N594" s="124"/>
      <c r="O594" s="124"/>
    </row>
    <row r="595" spans="1:15" x14ac:dyDescent="0.2">
      <c r="A595" s="124"/>
      <c r="B595" s="124"/>
      <c r="C595" s="124"/>
      <c r="D595" s="124"/>
      <c r="E595" s="124"/>
      <c r="F595" s="124"/>
      <c r="G595" s="124"/>
      <c r="H595" s="124"/>
      <c r="I595" s="124"/>
      <c r="J595" s="124"/>
      <c r="K595" s="124"/>
      <c r="L595" s="124"/>
      <c r="M595" s="124"/>
      <c r="N595" s="124"/>
      <c r="O595" s="124"/>
    </row>
    <row r="596" spans="1:15" x14ac:dyDescent="0.2">
      <c r="A596" s="124"/>
      <c r="B596" s="124"/>
      <c r="C596" s="124"/>
      <c r="D596" s="124"/>
      <c r="E596" s="124"/>
      <c r="F596" s="124"/>
      <c r="G596" s="124"/>
      <c r="H596" s="124"/>
      <c r="I596" s="124"/>
      <c r="J596" s="124"/>
      <c r="K596" s="124"/>
      <c r="L596" s="124"/>
      <c r="M596" s="124"/>
      <c r="N596" s="124"/>
      <c r="O596" s="124"/>
    </row>
    <row r="597" spans="1:15" x14ac:dyDescent="0.2">
      <c r="A597" s="124"/>
      <c r="B597" s="124"/>
      <c r="C597" s="124"/>
      <c r="D597" s="124"/>
      <c r="E597" s="124"/>
      <c r="F597" s="124"/>
      <c r="G597" s="124"/>
      <c r="H597" s="124"/>
      <c r="I597" s="124"/>
      <c r="J597" s="124"/>
      <c r="K597" s="124"/>
      <c r="L597" s="124"/>
      <c r="M597" s="124"/>
      <c r="N597" s="124"/>
      <c r="O597" s="124"/>
    </row>
    <row r="598" spans="1:15" x14ac:dyDescent="0.2">
      <c r="A598" s="124"/>
      <c r="B598" s="124"/>
      <c r="C598" s="124"/>
      <c r="D598" s="124"/>
      <c r="E598" s="124"/>
      <c r="F598" s="124"/>
      <c r="G598" s="124"/>
      <c r="H598" s="124"/>
      <c r="I598" s="124"/>
      <c r="J598" s="124"/>
      <c r="K598" s="124"/>
      <c r="L598" s="124"/>
      <c r="M598" s="124"/>
      <c r="N598" s="124"/>
      <c r="O598" s="124"/>
    </row>
    <row r="599" spans="1:15" x14ac:dyDescent="0.2">
      <c r="A599" s="124"/>
      <c r="B599" s="124"/>
      <c r="C599" s="124"/>
      <c r="D599" s="124"/>
      <c r="E599" s="124"/>
      <c r="F599" s="124"/>
      <c r="G599" s="124"/>
      <c r="H599" s="124"/>
      <c r="I599" s="124"/>
      <c r="J599" s="124"/>
      <c r="K599" s="124"/>
      <c r="L599" s="124"/>
      <c r="M599" s="124"/>
      <c r="N599" s="124"/>
      <c r="O599" s="124"/>
    </row>
    <row r="600" spans="1:15" x14ac:dyDescent="0.2">
      <c r="A600" s="124"/>
      <c r="B600" s="124"/>
      <c r="C600" s="124"/>
      <c r="D600" s="124"/>
      <c r="E600" s="124"/>
      <c r="F600" s="124"/>
      <c r="G600" s="124"/>
      <c r="H600" s="124"/>
      <c r="I600" s="124"/>
      <c r="J600" s="124"/>
      <c r="K600" s="124"/>
      <c r="L600" s="124"/>
      <c r="M600" s="124"/>
      <c r="N600" s="124"/>
      <c r="O600" s="124"/>
    </row>
    <row r="601" spans="1:15" x14ac:dyDescent="0.2">
      <c r="A601" s="124"/>
      <c r="B601" s="124"/>
      <c r="C601" s="124"/>
      <c r="D601" s="124"/>
      <c r="E601" s="124"/>
      <c r="F601" s="124"/>
      <c r="G601" s="124"/>
      <c r="H601" s="124"/>
      <c r="I601" s="124"/>
      <c r="J601" s="124"/>
      <c r="K601" s="124"/>
      <c r="L601" s="124"/>
      <c r="M601" s="124"/>
      <c r="N601" s="124"/>
      <c r="O601" s="124"/>
    </row>
    <row r="602" spans="1:15" x14ac:dyDescent="0.2">
      <c r="A602" s="124"/>
      <c r="B602" s="124"/>
      <c r="C602" s="124"/>
      <c r="D602" s="124"/>
      <c r="E602" s="124"/>
      <c r="F602" s="124"/>
      <c r="G602" s="124"/>
      <c r="H602" s="124"/>
      <c r="I602" s="124"/>
      <c r="J602" s="124"/>
      <c r="K602" s="124"/>
      <c r="L602" s="124"/>
      <c r="M602" s="124"/>
      <c r="N602" s="124"/>
      <c r="O602" s="124"/>
    </row>
    <row r="603" spans="1:15" x14ac:dyDescent="0.2">
      <c r="A603" s="124"/>
      <c r="B603" s="124"/>
      <c r="C603" s="124"/>
      <c r="D603" s="124"/>
      <c r="E603" s="124"/>
      <c r="F603" s="124"/>
      <c r="G603" s="124"/>
      <c r="H603" s="124"/>
      <c r="I603" s="124"/>
      <c r="J603" s="124"/>
      <c r="K603" s="124"/>
      <c r="L603" s="124"/>
      <c r="M603" s="124"/>
      <c r="N603" s="124"/>
      <c r="O603" s="124"/>
    </row>
    <row r="604" spans="1:15" x14ac:dyDescent="0.2">
      <c r="A604" s="124"/>
      <c r="B604" s="124"/>
      <c r="C604" s="124"/>
      <c r="D604" s="124"/>
      <c r="E604" s="124"/>
      <c r="F604" s="124"/>
      <c r="G604" s="124"/>
      <c r="H604" s="124"/>
      <c r="I604" s="124"/>
      <c r="J604" s="124"/>
      <c r="K604" s="124"/>
      <c r="L604" s="124"/>
      <c r="M604" s="124"/>
      <c r="N604" s="124"/>
      <c r="O604" s="124"/>
    </row>
    <row r="605" spans="1:15" x14ac:dyDescent="0.2">
      <c r="A605" s="124"/>
      <c r="B605" s="124"/>
      <c r="C605" s="124"/>
      <c r="D605" s="124"/>
      <c r="E605" s="124"/>
      <c r="F605" s="124"/>
      <c r="G605" s="124"/>
      <c r="H605" s="124"/>
      <c r="I605" s="124"/>
      <c r="J605" s="124"/>
      <c r="K605" s="124"/>
      <c r="L605" s="124"/>
      <c r="M605" s="124"/>
      <c r="N605" s="124"/>
      <c r="O605" s="124"/>
    </row>
    <row r="606" spans="1:15" x14ac:dyDescent="0.2">
      <c r="A606" s="124"/>
      <c r="B606" s="124"/>
      <c r="C606" s="124"/>
      <c r="D606" s="124"/>
      <c r="E606" s="124"/>
      <c r="F606" s="124"/>
      <c r="G606" s="124"/>
      <c r="H606" s="124"/>
      <c r="I606" s="124"/>
      <c r="J606" s="124"/>
      <c r="K606" s="124"/>
      <c r="L606" s="124"/>
      <c r="M606" s="124"/>
      <c r="N606" s="124"/>
      <c r="O606" s="124"/>
    </row>
    <row r="607" spans="1:15" x14ac:dyDescent="0.2">
      <c r="A607" s="124"/>
      <c r="B607" s="124"/>
      <c r="C607" s="124"/>
      <c r="D607" s="124"/>
      <c r="E607" s="124"/>
      <c r="F607" s="124"/>
      <c r="G607" s="124"/>
      <c r="H607" s="124"/>
      <c r="I607" s="124"/>
      <c r="J607" s="124"/>
      <c r="K607" s="124"/>
      <c r="L607" s="124"/>
      <c r="M607" s="124"/>
      <c r="N607" s="124"/>
      <c r="O607" s="124"/>
    </row>
    <row r="608" spans="1:15" x14ac:dyDescent="0.2">
      <c r="A608" s="124"/>
      <c r="B608" s="124"/>
      <c r="C608" s="124"/>
      <c r="D608" s="124"/>
      <c r="E608" s="124"/>
      <c r="F608" s="124"/>
      <c r="G608" s="124"/>
      <c r="H608" s="124"/>
      <c r="I608" s="124"/>
      <c r="J608" s="124"/>
      <c r="K608" s="124"/>
      <c r="L608" s="124"/>
      <c r="M608" s="124"/>
      <c r="N608" s="124"/>
      <c r="O608" s="124"/>
    </row>
    <row r="609" spans="1:15" x14ac:dyDescent="0.2">
      <c r="A609" s="124"/>
      <c r="B609" s="124"/>
      <c r="C609" s="124"/>
      <c r="D609" s="124"/>
      <c r="E609" s="124"/>
      <c r="F609" s="124"/>
      <c r="G609" s="124"/>
      <c r="H609" s="124"/>
      <c r="I609" s="124"/>
      <c r="J609" s="124"/>
      <c r="K609" s="124"/>
      <c r="L609" s="124"/>
      <c r="M609" s="124"/>
      <c r="N609" s="124"/>
      <c r="O609" s="124"/>
    </row>
    <row r="610" spans="1:15" x14ac:dyDescent="0.2">
      <c r="A610" s="124"/>
      <c r="B610" s="124"/>
      <c r="C610" s="124"/>
      <c r="D610" s="124"/>
      <c r="E610" s="124"/>
      <c r="F610" s="124"/>
      <c r="G610" s="124"/>
      <c r="H610" s="124"/>
      <c r="I610" s="124"/>
      <c r="J610" s="124"/>
      <c r="K610" s="124"/>
      <c r="L610" s="124"/>
      <c r="M610" s="124"/>
      <c r="N610" s="124"/>
      <c r="O610" s="124"/>
    </row>
    <row r="611" spans="1:15" x14ac:dyDescent="0.2">
      <c r="A611" s="124"/>
      <c r="B611" s="124"/>
      <c r="C611" s="124"/>
      <c r="D611" s="124"/>
      <c r="E611" s="124"/>
      <c r="F611" s="124"/>
      <c r="G611" s="124"/>
      <c r="H611" s="124"/>
      <c r="I611" s="124"/>
      <c r="J611" s="124"/>
      <c r="K611" s="124"/>
      <c r="L611" s="124"/>
      <c r="M611" s="124"/>
      <c r="N611" s="124"/>
      <c r="O611" s="124"/>
    </row>
    <row r="612" spans="1:15" x14ac:dyDescent="0.2">
      <c r="A612" s="124"/>
      <c r="B612" s="124"/>
      <c r="C612" s="124"/>
      <c r="D612" s="124"/>
      <c r="E612" s="124"/>
      <c r="F612" s="124"/>
      <c r="G612" s="124"/>
      <c r="H612" s="124"/>
      <c r="I612" s="124"/>
      <c r="J612" s="124"/>
      <c r="K612" s="124"/>
      <c r="L612" s="124"/>
      <c r="M612" s="124"/>
      <c r="N612" s="124"/>
      <c r="O612" s="124"/>
    </row>
    <row r="613" spans="1:15" x14ac:dyDescent="0.2">
      <c r="A613" s="124"/>
      <c r="B613" s="124"/>
      <c r="C613" s="124"/>
      <c r="D613" s="124"/>
      <c r="E613" s="124"/>
      <c r="F613" s="124"/>
      <c r="G613" s="124"/>
      <c r="H613" s="124"/>
      <c r="I613" s="124"/>
      <c r="J613" s="124"/>
      <c r="K613" s="124"/>
      <c r="L613" s="124"/>
      <c r="M613" s="124"/>
      <c r="N613" s="124"/>
      <c r="O613" s="124"/>
    </row>
    <row r="614" spans="1:15" x14ac:dyDescent="0.2">
      <c r="A614" s="124"/>
      <c r="B614" s="124"/>
      <c r="C614" s="124"/>
      <c r="D614" s="124"/>
      <c r="E614" s="124"/>
      <c r="F614" s="124"/>
      <c r="G614" s="124"/>
      <c r="H614" s="124"/>
      <c r="I614" s="124"/>
      <c r="J614" s="124"/>
      <c r="K614" s="124"/>
      <c r="L614" s="124"/>
      <c r="M614" s="124"/>
      <c r="N614" s="124"/>
      <c r="O614" s="124"/>
    </row>
    <row r="615" spans="1:15" x14ac:dyDescent="0.2">
      <c r="A615" s="124"/>
      <c r="B615" s="124"/>
      <c r="C615" s="124"/>
      <c r="D615" s="124"/>
      <c r="E615" s="124"/>
      <c r="F615" s="124"/>
      <c r="G615" s="124"/>
      <c r="H615" s="124"/>
      <c r="I615" s="124"/>
      <c r="J615" s="124"/>
      <c r="K615" s="124"/>
      <c r="L615" s="124"/>
      <c r="M615" s="124"/>
      <c r="N615" s="124"/>
      <c r="O615" s="124"/>
    </row>
    <row r="616" spans="1:15" x14ac:dyDescent="0.2">
      <c r="A616" s="124"/>
      <c r="B616" s="124"/>
      <c r="C616" s="124"/>
      <c r="D616" s="124"/>
      <c r="E616" s="124"/>
      <c r="F616" s="124"/>
      <c r="G616" s="124"/>
      <c r="H616" s="124"/>
      <c r="I616" s="124"/>
      <c r="J616" s="124"/>
      <c r="K616" s="124"/>
      <c r="L616" s="124"/>
      <c r="M616" s="124"/>
      <c r="N616" s="124"/>
      <c r="O616" s="124"/>
    </row>
    <row r="617" spans="1:15" x14ac:dyDescent="0.2">
      <c r="A617" s="124"/>
      <c r="B617" s="124"/>
      <c r="C617" s="124"/>
      <c r="D617" s="124"/>
      <c r="E617" s="124"/>
      <c r="F617" s="124"/>
      <c r="G617" s="124"/>
      <c r="H617" s="124"/>
      <c r="I617" s="124"/>
      <c r="J617" s="124"/>
      <c r="K617" s="124"/>
      <c r="L617" s="124"/>
      <c r="M617" s="124"/>
      <c r="N617" s="124"/>
      <c r="O617" s="124"/>
    </row>
    <row r="618" spans="1:15" x14ac:dyDescent="0.2">
      <c r="A618" s="124"/>
      <c r="B618" s="124"/>
      <c r="C618" s="124"/>
      <c r="D618" s="124"/>
      <c r="E618" s="124"/>
      <c r="F618" s="124"/>
      <c r="G618" s="124"/>
      <c r="H618" s="124"/>
      <c r="I618" s="124"/>
      <c r="J618" s="124"/>
      <c r="K618" s="124"/>
      <c r="L618" s="124"/>
      <c r="M618" s="124"/>
      <c r="N618" s="124"/>
      <c r="O618" s="124"/>
    </row>
    <row r="619" spans="1:15" x14ac:dyDescent="0.2">
      <c r="A619" s="124"/>
      <c r="B619" s="124"/>
      <c r="C619" s="124"/>
      <c r="D619" s="124"/>
      <c r="E619" s="124"/>
      <c r="F619" s="124"/>
      <c r="G619" s="124"/>
      <c r="H619" s="124"/>
      <c r="I619" s="124"/>
      <c r="J619" s="124"/>
      <c r="K619" s="124"/>
      <c r="L619" s="124"/>
      <c r="M619" s="124"/>
      <c r="N619" s="124"/>
      <c r="O619" s="124"/>
    </row>
    <row r="620" spans="1:15" x14ac:dyDescent="0.2">
      <c r="A620" s="124"/>
      <c r="B620" s="124"/>
      <c r="C620" s="124"/>
      <c r="D620" s="124"/>
      <c r="E620" s="124"/>
      <c r="F620" s="124"/>
      <c r="G620" s="124"/>
      <c r="H620" s="124"/>
      <c r="I620" s="124"/>
      <c r="J620" s="124"/>
      <c r="K620" s="124"/>
      <c r="L620" s="124"/>
      <c r="M620" s="124"/>
      <c r="N620" s="124"/>
      <c r="O620" s="124"/>
    </row>
    <row r="621" spans="1:15" x14ac:dyDescent="0.2">
      <c r="A621" s="124"/>
      <c r="B621" s="124"/>
      <c r="C621" s="124"/>
      <c r="D621" s="124"/>
      <c r="E621" s="124"/>
      <c r="F621" s="124"/>
      <c r="G621" s="124"/>
      <c r="H621" s="124"/>
      <c r="I621" s="124"/>
      <c r="J621" s="124"/>
      <c r="K621" s="124"/>
      <c r="L621" s="124"/>
      <c r="M621" s="124"/>
      <c r="N621" s="124"/>
      <c r="O621" s="124"/>
    </row>
    <row r="622" spans="1:15" x14ac:dyDescent="0.2">
      <c r="A622" s="124"/>
      <c r="B622" s="124"/>
      <c r="C622" s="124"/>
      <c r="D622" s="124"/>
      <c r="E622" s="124"/>
      <c r="F622" s="124"/>
      <c r="G622" s="124"/>
      <c r="H622" s="124"/>
      <c r="I622" s="124"/>
      <c r="J622" s="124"/>
      <c r="K622" s="124"/>
      <c r="L622" s="124"/>
      <c r="M622" s="124"/>
      <c r="N622" s="124"/>
      <c r="O622" s="124"/>
    </row>
    <row r="623" spans="1:15" x14ac:dyDescent="0.2">
      <c r="A623" s="124"/>
      <c r="B623" s="124"/>
      <c r="C623" s="124"/>
      <c r="D623" s="124"/>
      <c r="E623" s="124"/>
      <c r="F623" s="124"/>
      <c r="G623" s="124"/>
      <c r="H623" s="124"/>
      <c r="I623" s="124"/>
      <c r="J623" s="124"/>
      <c r="K623" s="124"/>
      <c r="L623" s="124"/>
      <c r="M623" s="124"/>
      <c r="N623" s="124"/>
      <c r="O623" s="124"/>
    </row>
    <row r="624" spans="1:15" x14ac:dyDescent="0.2">
      <c r="A624" s="124"/>
      <c r="B624" s="124"/>
      <c r="C624" s="124"/>
      <c r="D624" s="124"/>
      <c r="E624" s="124"/>
      <c r="F624" s="124"/>
      <c r="G624" s="124"/>
      <c r="H624" s="124"/>
      <c r="I624" s="124"/>
      <c r="J624" s="124"/>
      <c r="K624" s="124"/>
      <c r="L624" s="124"/>
      <c r="M624" s="124"/>
      <c r="N624" s="124"/>
      <c r="O624" s="124"/>
    </row>
    <row r="625" spans="1:15" x14ac:dyDescent="0.2">
      <c r="A625" s="124"/>
      <c r="B625" s="124"/>
      <c r="C625" s="124"/>
      <c r="D625" s="124"/>
      <c r="E625" s="124"/>
      <c r="F625" s="124"/>
      <c r="G625" s="124"/>
      <c r="H625" s="124"/>
      <c r="I625" s="124"/>
      <c r="J625" s="124"/>
      <c r="K625" s="124"/>
      <c r="L625" s="124"/>
      <c r="M625" s="124"/>
      <c r="N625" s="124"/>
      <c r="O625" s="124"/>
    </row>
    <row r="626" spans="1:15" x14ac:dyDescent="0.2">
      <c r="A626" s="124"/>
      <c r="B626" s="124"/>
      <c r="C626" s="124"/>
      <c r="D626" s="124"/>
      <c r="E626" s="124"/>
      <c r="F626" s="124"/>
      <c r="G626" s="124"/>
      <c r="H626" s="124"/>
      <c r="I626" s="124"/>
      <c r="J626" s="124"/>
      <c r="K626" s="124"/>
      <c r="L626" s="124"/>
      <c r="M626" s="124"/>
      <c r="N626" s="124"/>
      <c r="O626" s="124"/>
    </row>
    <row r="627" spans="1:15" x14ac:dyDescent="0.2">
      <c r="A627" s="124"/>
      <c r="B627" s="124"/>
      <c r="C627" s="124"/>
      <c r="D627" s="124"/>
      <c r="E627" s="124"/>
      <c r="F627" s="124"/>
      <c r="G627" s="124"/>
      <c r="H627" s="124"/>
      <c r="I627" s="124"/>
      <c r="J627" s="124"/>
      <c r="K627" s="124"/>
      <c r="L627" s="124"/>
      <c r="M627" s="124"/>
      <c r="N627" s="124"/>
      <c r="O627" s="124"/>
    </row>
    <row r="628" spans="1:15" x14ac:dyDescent="0.2">
      <c r="A628" s="124"/>
      <c r="B628" s="124"/>
      <c r="C628" s="124"/>
      <c r="D628" s="124"/>
      <c r="E628" s="124"/>
      <c r="F628" s="124"/>
      <c r="G628" s="124"/>
      <c r="H628" s="124"/>
      <c r="I628" s="124"/>
      <c r="J628" s="124"/>
      <c r="K628" s="124"/>
      <c r="L628" s="124"/>
      <c r="M628" s="124"/>
      <c r="N628" s="124"/>
      <c r="O628" s="124"/>
    </row>
    <row r="629" spans="1:15" x14ac:dyDescent="0.2">
      <c r="A629" s="124"/>
      <c r="B629" s="124"/>
      <c r="C629" s="124"/>
      <c r="D629" s="124"/>
      <c r="E629" s="124"/>
      <c r="F629" s="124"/>
      <c r="G629" s="124"/>
      <c r="H629" s="124"/>
      <c r="I629" s="124"/>
      <c r="J629" s="124"/>
      <c r="K629" s="124"/>
      <c r="L629" s="124"/>
      <c r="M629" s="124"/>
      <c r="N629" s="124"/>
      <c r="O629" s="124"/>
    </row>
    <row r="630" spans="1:15" x14ac:dyDescent="0.2">
      <c r="A630" s="124"/>
      <c r="B630" s="124"/>
      <c r="C630" s="124"/>
      <c r="D630" s="124"/>
      <c r="E630" s="124"/>
      <c r="F630" s="124"/>
      <c r="G630" s="124"/>
      <c r="H630" s="124"/>
      <c r="I630" s="124"/>
      <c r="J630" s="124"/>
      <c r="K630" s="124"/>
      <c r="L630" s="124"/>
      <c r="M630" s="124"/>
      <c r="N630" s="124"/>
      <c r="O630" s="124"/>
    </row>
    <row r="631" spans="1:15" x14ac:dyDescent="0.2">
      <c r="A631" s="124"/>
      <c r="B631" s="124"/>
      <c r="C631" s="124"/>
      <c r="D631" s="124"/>
      <c r="E631" s="124"/>
      <c r="F631" s="124"/>
      <c r="G631" s="124"/>
      <c r="H631" s="124"/>
      <c r="I631" s="124"/>
      <c r="J631" s="124"/>
      <c r="K631" s="124"/>
      <c r="L631" s="124"/>
      <c r="M631" s="124"/>
      <c r="N631" s="124"/>
      <c r="O631" s="124"/>
    </row>
    <row r="632" spans="1:15" x14ac:dyDescent="0.2">
      <c r="A632" s="124"/>
      <c r="B632" s="124"/>
      <c r="C632" s="124"/>
      <c r="D632" s="124"/>
      <c r="E632" s="124"/>
      <c r="F632" s="124"/>
      <c r="G632" s="124"/>
      <c r="H632" s="124"/>
      <c r="I632" s="124"/>
      <c r="J632" s="124"/>
      <c r="K632" s="124"/>
      <c r="L632" s="124"/>
      <c r="M632" s="124"/>
      <c r="N632" s="124"/>
      <c r="O632" s="124"/>
    </row>
    <row r="633" spans="1:15" x14ac:dyDescent="0.2">
      <c r="A633" s="124"/>
      <c r="B633" s="124"/>
      <c r="C633" s="124"/>
      <c r="D633" s="124"/>
      <c r="E633" s="124"/>
      <c r="F633" s="124"/>
      <c r="G633" s="124"/>
      <c r="H633" s="124"/>
      <c r="I633" s="124"/>
      <c r="J633" s="124"/>
      <c r="K633" s="124"/>
      <c r="L633" s="124"/>
      <c r="M633" s="124"/>
      <c r="N633" s="124"/>
      <c r="O633" s="124"/>
    </row>
    <row r="634" spans="1:15" x14ac:dyDescent="0.2">
      <c r="A634" s="124"/>
      <c r="B634" s="124"/>
      <c r="C634" s="124"/>
      <c r="D634" s="124"/>
      <c r="E634" s="124"/>
      <c r="F634" s="124"/>
      <c r="G634" s="124"/>
      <c r="H634" s="124"/>
      <c r="I634" s="124"/>
      <c r="J634" s="124"/>
      <c r="K634" s="124"/>
      <c r="L634" s="124"/>
      <c r="M634" s="124"/>
      <c r="N634" s="124"/>
      <c r="O634" s="124"/>
    </row>
    <row r="635" spans="1:15" x14ac:dyDescent="0.2">
      <c r="A635" s="124"/>
      <c r="B635" s="124"/>
      <c r="C635" s="124"/>
      <c r="D635" s="124"/>
      <c r="E635" s="124"/>
      <c r="F635" s="124"/>
      <c r="G635" s="124"/>
      <c r="H635" s="124"/>
      <c r="I635" s="124"/>
      <c r="J635" s="124"/>
      <c r="K635" s="124"/>
      <c r="L635" s="124"/>
      <c r="M635" s="124"/>
      <c r="N635" s="124"/>
      <c r="O635" s="124"/>
    </row>
    <row r="636" spans="1:15" x14ac:dyDescent="0.2">
      <c r="A636" s="124"/>
      <c r="B636" s="124"/>
      <c r="C636" s="124"/>
      <c r="D636" s="124"/>
      <c r="E636" s="124"/>
      <c r="F636" s="124"/>
      <c r="G636" s="124"/>
      <c r="H636" s="124"/>
      <c r="I636" s="124"/>
      <c r="J636" s="124"/>
      <c r="K636" s="124"/>
      <c r="L636" s="124"/>
      <c r="M636" s="124"/>
      <c r="N636" s="124"/>
      <c r="O636" s="124"/>
    </row>
    <row r="637" spans="1:15" x14ac:dyDescent="0.2">
      <c r="A637" s="124"/>
      <c r="B637" s="124"/>
      <c r="C637" s="124"/>
      <c r="D637" s="124"/>
      <c r="E637" s="124"/>
      <c r="F637" s="124"/>
      <c r="G637" s="124"/>
      <c r="H637" s="124"/>
      <c r="I637" s="124"/>
      <c r="J637" s="124"/>
      <c r="K637" s="124"/>
      <c r="L637" s="124"/>
      <c r="M637" s="124"/>
      <c r="N637" s="124"/>
      <c r="O637" s="124"/>
    </row>
    <row r="638" spans="1:15" x14ac:dyDescent="0.2">
      <c r="A638" s="124"/>
      <c r="B638" s="124"/>
      <c r="C638" s="124"/>
      <c r="D638" s="124"/>
      <c r="E638" s="124"/>
      <c r="F638" s="124"/>
      <c r="G638" s="124"/>
      <c r="H638" s="124"/>
      <c r="I638" s="124"/>
      <c r="J638" s="124"/>
      <c r="K638" s="124"/>
      <c r="L638" s="124"/>
      <c r="M638" s="124"/>
      <c r="N638" s="124"/>
      <c r="O638" s="124"/>
    </row>
    <row r="639" spans="1:15" x14ac:dyDescent="0.2">
      <c r="A639" s="124"/>
      <c r="B639" s="124"/>
      <c r="C639" s="124"/>
      <c r="D639" s="124"/>
      <c r="E639" s="124"/>
      <c r="F639" s="124"/>
      <c r="G639" s="124"/>
      <c r="H639" s="124"/>
      <c r="I639" s="124"/>
      <c r="J639" s="124"/>
      <c r="K639" s="124"/>
      <c r="L639" s="124"/>
      <c r="M639" s="124"/>
      <c r="N639" s="124"/>
      <c r="O639" s="124"/>
    </row>
    <row r="640" spans="1:15" x14ac:dyDescent="0.2">
      <c r="A640" s="124"/>
      <c r="B640" s="124"/>
      <c r="C640" s="124"/>
      <c r="D640" s="124"/>
      <c r="E640" s="124"/>
      <c r="F640" s="124"/>
      <c r="G640" s="124"/>
      <c r="H640" s="124"/>
      <c r="I640" s="124"/>
      <c r="J640" s="124"/>
      <c r="K640" s="124"/>
      <c r="L640" s="124"/>
      <c r="M640" s="124"/>
      <c r="N640" s="124"/>
      <c r="O640" s="124"/>
    </row>
    <row r="641" spans="1:15" x14ac:dyDescent="0.2">
      <c r="A641" s="124"/>
      <c r="B641" s="124"/>
      <c r="C641" s="124"/>
      <c r="D641" s="124"/>
      <c r="E641" s="124"/>
      <c r="F641" s="124"/>
      <c r="G641" s="124"/>
      <c r="H641" s="124"/>
      <c r="I641" s="124"/>
      <c r="J641" s="124"/>
      <c r="K641" s="124"/>
      <c r="L641" s="124"/>
      <c r="M641" s="124"/>
      <c r="N641" s="124"/>
      <c r="O641" s="124"/>
    </row>
    <row r="642" spans="1:15" x14ac:dyDescent="0.2">
      <c r="A642" s="124"/>
      <c r="B642" s="124"/>
      <c r="C642" s="124"/>
      <c r="D642" s="124"/>
      <c r="E642" s="124"/>
      <c r="F642" s="124"/>
      <c r="G642" s="124"/>
      <c r="H642" s="124"/>
      <c r="I642" s="124"/>
      <c r="J642" s="124"/>
      <c r="K642" s="124"/>
      <c r="L642" s="124"/>
      <c r="M642" s="124"/>
      <c r="N642" s="124"/>
      <c r="O642" s="124"/>
    </row>
    <row r="643" spans="1:15" x14ac:dyDescent="0.2">
      <c r="A643" s="124"/>
      <c r="B643" s="124"/>
      <c r="C643" s="124"/>
      <c r="D643" s="124"/>
      <c r="E643" s="124"/>
      <c r="F643" s="124"/>
      <c r="G643" s="124"/>
      <c r="H643" s="124"/>
      <c r="I643" s="124"/>
      <c r="J643" s="124"/>
      <c r="K643" s="124"/>
      <c r="L643" s="124"/>
      <c r="M643" s="124"/>
      <c r="N643" s="124"/>
      <c r="O643" s="124"/>
    </row>
    <row r="644" spans="1:15" x14ac:dyDescent="0.2">
      <c r="A644" s="124"/>
      <c r="B644" s="124"/>
      <c r="C644" s="124"/>
      <c r="D644" s="124"/>
      <c r="E644" s="124"/>
      <c r="F644" s="124"/>
      <c r="G644" s="124"/>
      <c r="H644" s="124"/>
      <c r="I644" s="124"/>
      <c r="J644" s="124"/>
      <c r="K644" s="124"/>
      <c r="L644" s="124"/>
      <c r="M644" s="124"/>
      <c r="N644" s="124"/>
      <c r="O644" s="124"/>
    </row>
    <row r="645" spans="1:15" x14ac:dyDescent="0.2">
      <c r="A645" s="124"/>
      <c r="B645" s="124"/>
      <c r="C645" s="124"/>
      <c r="D645" s="124"/>
      <c r="E645" s="124"/>
      <c r="F645" s="124"/>
      <c r="G645" s="124"/>
      <c r="H645" s="124"/>
      <c r="I645" s="124"/>
      <c r="J645" s="124"/>
      <c r="K645" s="124"/>
      <c r="L645" s="124"/>
      <c r="M645" s="124"/>
      <c r="N645" s="124"/>
      <c r="O645" s="124"/>
    </row>
    <row r="646" spans="1:15" x14ac:dyDescent="0.2">
      <c r="A646" s="124"/>
      <c r="B646" s="124"/>
      <c r="C646" s="124"/>
      <c r="D646" s="124"/>
      <c r="E646" s="124"/>
      <c r="F646" s="124"/>
      <c r="G646" s="124"/>
      <c r="H646" s="124"/>
      <c r="I646" s="124"/>
      <c r="J646" s="124"/>
      <c r="K646" s="124"/>
      <c r="L646" s="124"/>
      <c r="M646" s="124"/>
      <c r="N646" s="124"/>
      <c r="O646" s="124"/>
    </row>
    <row r="647" spans="1:15" x14ac:dyDescent="0.2">
      <c r="A647" s="124"/>
      <c r="B647" s="124"/>
      <c r="C647" s="124"/>
      <c r="D647" s="124"/>
      <c r="E647" s="124"/>
      <c r="F647" s="124"/>
      <c r="G647" s="124"/>
      <c r="H647" s="124"/>
      <c r="I647" s="124"/>
      <c r="J647" s="124"/>
      <c r="K647" s="124"/>
      <c r="L647" s="124"/>
      <c r="M647" s="124"/>
      <c r="N647" s="124"/>
      <c r="O647" s="124"/>
    </row>
    <row r="648" spans="1:15" x14ac:dyDescent="0.2">
      <c r="A648" s="124"/>
      <c r="B648" s="124"/>
      <c r="C648" s="124"/>
      <c r="D648" s="124"/>
      <c r="E648" s="124"/>
      <c r="F648" s="124"/>
      <c r="G648" s="124"/>
      <c r="H648" s="124"/>
      <c r="I648" s="124"/>
      <c r="J648" s="124"/>
      <c r="K648" s="124"/>
      <c r="L648" s="124"/>
      <c r="M648" s="124"/>
      <c r="N648" s="124"/>
      <c r="O648" s="124"/>
    </row>
    <row r="649" spans="1:15" x14ac:dyDescent="0.2">
      <c r="A649" s="124"/>
      <c r="B649" s="124"/>
      <c r="C649" s="124"/>
      <c r="D649" s="124"/>
      <c r="E649" s="124"/>
      <c r="F649" s="124"/>
      <c r="G649" s="124"/>
      <c r="H649" s="124"/>
      <c r="I649" s="124"/>
      <c r="J649" s="124"/>
      <c r="K649" s="124"/>
      <c r="L649" s="124"/>
      <c r="M649" s="124"/>
      <c r="N649" s="124"/>
      <c r="O649" s="124"/>
    </row>
    <row r="650" spans="1:15" x14ac:dyDescent="0.2">
      <c r="A650" s="124"/>
      <c r="B650" s="124"/>
      <c r="C650" s="124"/>
      <c r="D650" s="124"/>
      <c r="E650" s="124"/>
      <c r="F650" s="124"/>
      <c r="G650" s="124"/>
      <c r="H650" s="124"/>
      <c r="I650" s="124"/>
      <c r="J650" s="124"/>
      <c r="K650" s="124"/>
      <c r="L650" s="124"/>
      <c r="M650" s="124"/>
      <c r="N650" s="124"/>
      <c r="O650" s="124"/>
    </row>
    <row r="651" spans="1:15" x14ac:dyDescent="0.2">
      <c r="A651" s="124"/>
      <c r="B651" s="124"/>
      <c r="C651" s="124"/>
      <c r="D651" s="124"/>
      <c r="E651" s="124"/>
      <c r="F651" s="124"/>
      <c r="G651" s="124"/>
      <c r="H651" s="124"/>
      <c r="I651" s="124"/>
      <c r="J651" s="124"/>
      <c r="K651" s="124"/>
      <c r="L651" s="124"/>
      <c r="M651" s="124"/>
      <c r="N651" s="124"/>
      <c r="O651" s="124"/>
    </row>
    <row r="652" spans="1:15" x14ac:dyDescent="0.2">
      <c r="A652" s="124"/>
      <c r="B652" s="124"/>
      <c r="C652" s="124"/>
      <c r="D652" s="124"/>
      <c r="E652" s="124"/>
      <c r="F652" s="124"/>
      <c r="G652" s="124"/>
      <c r="H652" s="124"/>
      <c r="I652" s="124"/>
      <c r="J652" s="124"/>
      <c r="K652" s="124"/>
      <c r="L652" s="124"/>
      <c r="M652" s="124"/>
      <c r="N652" s="124"/>
      <c r="O652" s="124"/>
    </row>
    <row r="653" spans="1:15" x14ac:dyDescent="0.2">
      <c r="A653" s="124"/>
      <c r="B653" s="124"/>
      <c r="C653" s="124"/>
      <c r="D653" s="124"/>
      <c r="E653" s="124"/>
      <c r="F653" s="124"/>
      <c r="G653" s="124"/>
      <c r="H653" s="124"/>
      <c r="I653" s="124"/>
      <c r="J653" s="124"/>
      <c r="K653" s="124"/>
      <c r="L653" s="124"/>
      <c r="M653" s="124"/>
      <c r="N653" s="124"/>
      <c r="O653" s="124"/>
    </row>
    <row r="654" spans="1:15" x14ac:dyDescent="0.2">
      <c r="A654" s="124"/>
      <c r="B654" s="124"/>
      <c r="C654" s="124"/>
      <c r="D654" s="124"/>
      <c r="E654" s="124"/>
      <c r="F654" s="124"/>
      <c r="G654" s="124"/>
      <c r="H654" s="124"/>
      <c r="I654" s="124"/>
      <c r="J654" s="124"/>
      <c r="K654" s="124"/>
      <c r="L654" s="124"/>
      <c r="M654" s="124"/>
      <c r="N654" s="124"/>
      <c r="O654" s="124"/>
    </row>
    <row r="655" spans="1:15" x14ac:dyDescent="0.2">
      <c r="A655" s="124"/>
      <c r="B655" s="124"/>
      <c r="C655" s="124"/>
      <c r="D655" s="124"/>
      <c r="E655" s="124"/>
      <c r="F655" s="124"/>
      <c r="G655" s="124"/>
      <c r="H655" s="124"/>
      <c r="I655" s="124"/>
      <c r="J655" s="124"/>
      <c r="K655" s="124"/>
      <c r="L655" s="124"/>
      <c r="M655" s="124"/>
      <c r="N655" s="124"/>
      <c r="O655" s="124"/>
    </row>
    <row r="656" spans="1:15" x14ac:dyDescent="0.2">
      <c r="A656" s="124"/>
      <c r="B656" s="124"/>
      <c r="C656" s="124"/>
      <c r="D656" s="124"/>
      <c r="E656" s="124"/>
      <c r="F656" s="124"/>
      <c r="G656" s="124"/>
      <c r="H656" s="124"/>
      <c r="I656" s="124"/>
      <c r="J656" s="124"/>
      <c r="K656" s="124"/>
      <c r="L656" s="124"/>
      <c r="M656" s="124"/>
      <c r="N656" s="124"/>
      <c r="O656" s="124"/>
    </row>
    <row r="657" spans="1:15" x14ac:dyDescent="0.2">
      <c r="A657" s="124"/>
      <c r="B657" s="124"/>
      <c r="C657" s="124"/>
      <c r="D657" s="124"/>
      <c r="E657" s="124"/>
      <c r="F657" s="124"/>
      <c r="G657" s="124"/>
      <c r="H657" s="124"/>
      <c r="I657" s="124"/>
      <c r="J657" s="124"/>
      <c r="K657" s="124"/>
      <c r="L657" s="124"/>
      <c r="M657" s="124"/>
      <c r="N657" s="124"/>
      <c r="O657" s="124"/>
    </row>
    <row r="658" spans="1:15" x14ac:dyDescent="0.2">
      <c r="A658" s="124"/>
      <c r="B658" s="124"/>
      <c r="C658" s="124"/>
      <c r="D658" s="124"/>
      <c r="E658" s="124"/>
      <c r="F658" s="124"/>
      <c r="G658" s="124"/>
      <c r="H658" s="124"/>
      <c r="I658" s="124"/>
      <c r="J658" s="124"/>
      <c r="K658" s="124"/>
      <c r="L658" s="124"/>
      <c r="M658" s="124"/>
      <c r="N658" s="124"/>
      <c r="O658" s="124"/>
    </row>
    <row r="659" spans="1:15" x14ac:dyDescent="0.2">
      <c r="A659" s="124"/>
      <c r="B659" s="124"/>
      <c r="C659" s="124"/>
      <c r="D659" s="124"/>
      <c r="E659" s="124"/>
      <c r="F659" s="124"/>
      <c r="G659" s="124"/>
      <c r="H659" s="124"/>
      <c r="I659" s="124"/>
      <c r="J659" s="124"/>
      <c r="K659" s="124"/>
      <c r="L659" s="124"/>
      <c r="M659" s="124"/>
      <c r="N659" s="124"/>
      <c r="O659" s="124"/>
    </row>
    <row r="660" spans="1:15" x14ac:dyDescent="0.2">
      <c r="A660" s="124"/>
      <c r="B660" s="124"/>
      <c r="C660" s="124"/>
      <c r="D660" s="124"/>
      <c r="E660" s="124"/>
      <c r="F660" s="124"/>
      <c r="G660" s="124"/>
      <c r="H660" s="124"/>
      <c r="I660" s="124"/>
      <c r="J660" s="124"/>
      <c r="K660" s="124"/>
      <c r="L660" s="124"/>
      <c r="M660" s="124"/>
      <c r="N660" s="124"/>
      <c r="O660" s="124"/>
    </row>
    <row r="661" spans="1:15" x14ac:dyDescent="0.2">
      <c r="A661" s="124"/>
      <c r="B661" s="124"/>
      <c r="C661" s="124"/>
      <c r="D661" s="124"/>
      <c r="E661" s="124"/>
      <c r="F661" s="124"/>
      <c r="G661" s="124"/>
      <c r="H661" s="124"/>
      <c r="I661" s="124"/>
      <c r="J661" s="124"/>
      <c r="K661" s="124"/>
      <c r="L661" s="124"/>
      <c r="M661" s="124"/>
      <c r="N661" s="124"/>
      <c r="O661" s="124"/>
    </row>
    <row r="662" spans="1:15" x14ac:dyDescent="0.2">
      <c r="A662" s="124"/>
      <c r="B662" s="124"/>
      <c r="C662" s="124"/>
      <c r="D662" s="124"/>
      <c r="E662" s="124"/>
      <c r="F662" s="124"/>
      <c r="G662" s="124"/>
      <c r="H662" s="124"/>
      <c r="I662" s="124"/>
      <c r="J662" s="124"/>
      <c r="K662" s="124"/>
      <c r="L662" s="124"/>
      <c r="M662" s="124"/>
      <c r="N662" s="124"/>
      <c r="O662" s="124"/>
    </row>
    <row r="663" spans="1:15" x14ac:dyDescent="0.2">
      <c r="A663" s="124"/>
      <c r="B663" s="124"/>
      <c r="C663" s="124"/>
      <c r="D663" s="124"/>
      <c r="E663" s="124"/>
      <c r="F663" s="124"/>
      <c r="G663" s="124"/>
      <c r="H663" s="124"/>
      <c r="I663" s="124"/>
      <c r="J663" s="124"/>
      <c r="K663" s="124"/>
      <c r="L663" s="124"/>
      <c r="M663" s="124"/>
      <c r="N663" s="124"/>
      <c r="O663" s="124"/>
    </row>
    <row r="664" spans="1:15" x14ac:dyDescent="0.2">
      <c r="A664" s="124"/>
      <c r="B664" s="124"/>
      <c r="C664" s="124"/>
      <c r="D664" s="124"/>
      <c r="E664" s="124"/>
      <c r="F664" s="124"/>
      <c r="G664" s="124"/>
      <c r="H664" s="124"/>
      <c r="I664" s="124"/>
      <c r="J664" s="124"/>
      <c r="K664" s="124"/>
      <c r="L664" s="124"/>
      <c r="M664" s="124"/>
      <c r="N664" s="124"/>
      <c r="O664" s="124"/>
    </row>
    <row r="665" spans="1:15" x14ac:dyDescent="0.2">
      <c r="A665" s="124"/>
      <c r="B665" s="124"/>
      <c r="C665" s="124"/>
      <c r="D665" s="124"/>
      <c r="E665" s="124"/>
      <c r="F665" s="124"/>
      <c r="G665" s="124"/>
      <c r="H665" s="124"/>
      <c r="I665" s="124"/>
      <c r="J665" s="124"/>
      <c r="K665" s="124"/>
      <c r="L665" s="124"/>
      <c r="M665" s="124"/>
      <c r="N665" s="124"/>
      <c r="O665" s="124"/>
    </row>
    <row r="666" spans="1:15" x14ac:dyDescent="0.2">
      <c r="A666" s="124"/>
      <c r="B666" s="124"/>
      <c r="C666" s="124"/>
      <c r="D666" s="124"/>
      <c r="E666" s="124"/>
      <c r="F666" s="124"/>
      <c r="G666" s="124"/>
      <c r="H666" s="124"/>
      <c r="I666" s="124"/>
      <c r="J666" s="124"/>
      <c r="K666" s="124"/>
      <c r="L666" s="124"/>
      <c r="M666" s="124"/>
      <c r="N666" s="124"/>
      <c r="O666" s="124"/>
    </row>
    <row r="667" spans="1:15" x14ac:dyDescent="0.2">
      <c r="A667" s="124"/>
      <c r="B667" s="124"/>
      <c r="C667" s="124"/>
      <c r="D667" s="124"/>
      <c r="E667" s="124"/>
      <c r="F667" s="124"/>
      <c r="G667" s="124"/>
      <c r="H667" s="124"/>
      <c r="I667" s="124"/>
      <c r="J667" s="124"/>
      <c r="K667" s="124"/>
      <c r="L667" s="124"/>
      <c r="M667" s="124"/>
      <c r="N667" s="124"/>
      <c r="O667" s="124"/>
    </row>
    <row r="668" spans="1:15" x14ac:dyDescent="0.2">
      <c r="A668" s="124"/>
      <c r="B668" s="124"/>
      <c r="C668" s="124"/>
      <c r="D668" s="124"/>
      <c r="E668" s="124"/>
      <c r="F668" s="124"/>
      <c r="G668" s="124"/>
      <c r="H668" s="124"/>
      <c r="I668" s="124"/>
      <c r="J668" s="124"/>
      <c r="K668" s="124"/>
      <c r="L668" s="124"/>
      <c r="M668" s="124"/>
      <c r="N668" s="124"/>
      <c r="O668" s="124"/>
    </row>
    <row r="669" spans="1:15" x14ac:dyDescent="0.2">
      <c r="A669" s="124"/>
      <c r="B669" s="124"/>
      <c r="C669" s="124"/>
      <c r="D669" s="124"/>
      <c r="E669" s="124"/>
      <c r="F669" s="124"/>
      <c r="G669" s="124"/>
      <c r="H669" s="124"/>
      <c r="I669" s="124"/>
      <c r="J669" s="124"/>
      <c r="K669" s="124"/>
      <c r="L669" s="124"/>
      <c r="M669" s="124"/>
      <c r="N669" s="124"/>
      <c r="O669" s="124"/>
    </row>
    <row r="670" spans="1:15" x14ac:dyDescent="0.2">
      <c r="A670" s="124"/>
      <c r="B670" s="124"/>
      <c r="C670" s="124"/>
      <c r="D670" s="124"/>
      <c r="E670" s="124"/>
      <c r="F670" s="124"/>
      <c r="G670" s="124"/>
      <c r="H670" s="124"/>
      <c r="I670" s="124"/>
      <c r="J670" s="124"/>
      <c r="K670" s="124"/>
      <c r="L670" s="124"/>
      <c r="M670" s="124"/>
      <c r="N670" s="124"/>
      <c r="O670" s="124"/>
    </row>
    <row r="671" spans="1:15" x14ac:dyDescent="0.2">
      <c r="A671" s="124"/>
      <c r="B671" s="124"/>
      <c r="C671" s="124"/>
      <c r="D671" s="124"/>
      <c r="E671" s="124"/>
      <c r="F671" s="124"/>
      <c r="G671" s="124"/>
      <c r="H671" s="124"/>
      <c r="I671" s="124"/>
      <c r="J671" s="124"/>
      <c r="K671" s="124"/>
      <c r="L671" s="124"/>
      <c r="M671" s="124"/>
      <c r="N671" s="124"/>
      <c r="O671" s="124"/>
    </row>
    <row r="672" spans="1:15" x14ac:dyDescent="0.2">
      <c r="A672" s="124"/>
      <c r="B672" s="124"/>
      <c r="C672" s="124"/>
      <c r="D672" s="124"/>
      <c r="E672" s="124"/>
      <c r="F672" s="124"/>
      <c r="G672" s="124"/>
      <c r="H672" s="124"/>
      <c r="I672" s="124"/>
      <c r="J672" s="124"/>
      <c r="K672" s="124"/>
      <c r="L672" s="124"/>
      <c r="M672" s="124"/>
      <c r="N672" s="124"/>
      <c r="O672" s="124"/>
    </row>
    <row r="673" spans="1:15" x14ac:dyDescent="0.2">
      <c r="A673" s="124"/>
      <c r="B673" s="124"/>
      <c r="C673" s="124"/>
      <c r="D673" s="124"/>
      <c r="E673" s="124"/>
      <c r="F673" s="124"/>
      <c r="G673" s="124"/>
      <c r="H673" s="124"/>
      <c r="I673" s="124"/>
      <c r="J673" s="124"/>
      <c r="K673" s="124"/>
      <c r="L673" s="124"/>
      <c r="M673" s="124"/>
      <c r="N673" s="124"/>
      <c r="O673" s="124"/>
    </row>
    <row r="674" spans="1:15" x14ac:dyDescent="0.2">
      <c r="A674" s="124"/>
      <c r="B674" s="124"/>
      <c r="C674" s="124"/>
      <c r="D674" s="124"/>
      <c r="E674" s="124"/>
      <c r="F674" s="124"/>
      <c r="G674" s="124"/>
      <c r="H674" s="124"/>
      <c r="I674" s="124"/>
      <c r="J674" s="124"/>
      <c r="K674" s="124"/>
      <c r="L674" s="124"/>
      <c r="M674" s="124"/>
      <c r="N674" s="124"/>
      <c r="O674" s="124"/>
    </row>
    <row r="675" spans="1:15" x14ac:dyDescent="0.2">
      <c r="A675" s="124"/>
      <c r="B675" s="124"/>
      <c r="C675" s="124"/>
      <c r="D675" s="124"/>
      <c r="E675" s="124"/>
      <c r="F675" s="124"/>
      <c r="G675" s="124"/>
      <c r="H675" s="124"/>
      <c r="I675" s="124"/>
      <c r="J675" s="124"/>
      <c r="K675" s="124"/>
      <c r="L675" s="124"/>
      <c r="M675" s="124"/>
      <c r="N675" s="124"/>
      <c r="O675" s="124"/>
    </row>
    <row r="676" spans="1:15" x14ac:dyDescent="0.2">
      <c r="A676" s="124"/>
      <c r="B676" s="124"/>
      <c r="C676" s="124"/>
      <c r="D676" s="124"/>
      <c r="E676" s="124"/>
      <c r="F676" s="124"/>
      <c r="G676" s="124"/>
      <c r="H676" s="124"/>
      <c r="I676" s="124"/>
      <c r="J676" s="124"/>
      <c r="K676" s="124"/>
      <c r="L676" s="124"/>
      <c r="M676" s="124"/>
      <c r="N676" s="124"/>
      <c r="O676" s="124"/>
    </row>
    <row r="677" spans="1:15" x14ac:dyDescent="0.2">
      <c r="A677" s="124"/>
      <c r="B677" s="124"/>
      <c r="C677" s="124"/>
      <c r="D677" s="124"/>
      <c r="E677" s="124"/>
      <c r="F677" s="124"/>
      <c r="G677" s="124"/>
      <c r="H677" s="124"/>
      <c r="I677" s="124"/>
      <c r="J677" s="124"/>
      <c r="K677" s="124"/>
      <c r="L677" s="124"/>
      <c r="M677" s="124"/>
      <c r="N677" s="124"/>
      <c r="O677" s="124"/>
    </row>
    <row r="678" spans="1:15" x14ac:dyDescent="0.2">
      <c r="A678" s="124"/>
      <c r="B678" s="124"/>
      <c r="C678" s="124"/>
      <c r="D678" s="124"/>
      <c r="E678" s="124"/>
      <c r="F678" s="124"/>
      <c r="G678" s="124"/>
      <c r="H678" s="124"/>
      <c r="I678" s="124"/>
      <c r="J678" s="124"/>
      <c r="K678" s="124"/>
      <c r="L678" s="124"/>
      <c r="M678" s="124"/>
      <c r="N678" s="124"/>
      <c r="O678" s="124"/>
    </row>
    <row r="679" spans="1:15" x14ac:dyDescent="0.2">
      <c r="A679" s="124"/>
      <c r="B679" s="124"/>
      <c r="C679" s="124"/>
      <c r="D679" s="124"/>
      <c r="E679" s="124"/>
      <c r="F679" s="124"/>
      <c r="G679" s="124"/>
      <c r="H679" s="124"/>
      <c r="I679" s="124"/>
      <c r="J679" s="124"/>
      <c r="K679" s="124"/>
      <c r="L679" s="124"/>
      <c r="M679" s="124"/>
      <c r="N679" s="124"/>
      <c r="O679" s="124"/>
    </row>
    <row r="680" spans="1:15" x14ac:dyDescent="0.2">
      <c r="A680" s="124"/>
      <c r="B680" s="124"/>
      <c r="C680" s="124"/>
      <c r="D680" s="124"/>
      <c r="E680" s="124"/>
      <c r="F680" s="124"/>
      <c r="G680" s="124"/>
      <c r="H680" s="124"/>
      <c r="I680" s="124"/>
      <c r="J680" s="124"/>
      <c r="K680" s="124"/>
      <c r="L680" s="124"/>
      <c r="M680" s="124"/>
      <c r="N680" s="124"/>
      <c r="O680" s="124"/>
    </row>
    <row r="681" spans="1:15" x14ac:dyDescent="0.2">
      <c r="A681" s="124"/>
      <c r="B681" s="124"/>
      <c r="C681" s="124"/>
      <c r="D681" s="124"/>
      <c r="E681" s="124"/>
      <c r="F681" s="124"/>
      <c r="G681" s="124"/>
      <c r="H681" s="124"/>
      <c r="I681" s="124"/>
      <c r="J681" s="124"/>
      <c r="K681" s="124"/>
      <c r="L681" s="124"/>
      <c r="M681" s="124"/>
      <c r="N681" s="124"/>
      <c r="O681" s="124"/>
    </row>
    <row r="682" spans="1:15" x14ac:dyDescent="0.2">
      <c r="A682" s="124"/>
      <c r="B682" s="124"/>
      <c r="C682" s="124"/>
      <c r="D682" s="124"/>
      <c r="E682" s="124"/>
      <c r="F682" s="124"/>
      <c r="G682" s="124"/>
      <c r="H682" s="124"/>
      <c r="I682" s="124"/>
      <c r="J682" s="124"/>
      <c r="K682" s="124"/>
      <c r="L682" s="124"/>
      <c r="M682" s="124"/>
      <c r="N682" s="124"/>
      <c r="O682" s="124"/>
    </row>
    <row r="683" spans="1:15" x14ac:dyDescent="0.2">
      <c r="A683" s="124"/>
      <c r="B683" s="124"/>
      <c r="C683" s="124"/>
      <c r="D683" s="124"/>
      <c r="E683" s="124"/>
      <c r="F683" s="124"/>
      <c r="G683" s="124"/>
      <c r="H683" s="124"/>
      <c r="I683" s="124"/>
      <c r="J683" s="124"/>
      <c r="K683" s="124"/>
      <c r="L683" s="124"/>
      <c r="M683" s="124"/>
      <c r="N683" s="124"/>
      <c r="O683" s="124"/>
    </row>
    <row r="684" spans="1:15" x14ac:dyDescent="0.2">
      <c r="A684" s="124"/>
      <c r="B684" s="124"/>
      <c r="C684" s="124"/>
      <c r="D684" s="124"/>
      <c r="E684" s="124"/>
      <c r="F684" s="124"/>
      <c r="G684" s="124"/>
      <c r="H684" s="124"/>
      <c r="I684" s="124"/>
      <c r="J684" s="124"/>
      <c r="K684" s="124"/>
      <c r="L684" s="124"/>
      <c r="M684" s="124"/>
      <c r="N684" s="124"/>
      <c r="O684" s="124"/>
    </row>
    <row r="685" spans="1:15" x14ac:dyDescent="0.2">
      <c r="A685" s="124"/>
      <c r="B685" s="124"/>
      <c r="C685" s="124"/>
      <c r="D685" s="124"/>
      <c r="E685" s="124"/>
      <c r="F685" s="124"/>
      <c r="G685" s="124"/>
      <c r="H685" s="124"/>
      <c r="I685" s="124"/>
      <c r="J685" s="124"/>
      <c r="K685" s="124"/>
      <c r="L685" s="124"/>
      <c r="M685" s="124"/>
      <c r="N685" s="124"/>
      <c r="O685" s="124"/>
    </row>
    <row r="686" spans="1:15" x14ac:dyDescent="0.2">
      <c r="A686" s="124"/>
      <c r="B686" s="124"/>
      <c r="C686" s="124"/>
      <c r="D686" s="124"/>
      <c r="E686" s="124"/>
      <c r="F686" s="124"/>
      <c r="G686" s="124"/>
      <c r="H686" s="124"/>
      <c r="I686" s="124"/>
      <c r="J686" s="124"/>
      <c r="K686" s="124"/>
      <c r="L686" s="124"/>
      <c r="M686" s="124"/>
      <c r="N686" s="124"/>
      <c r="O686" s="124"/>
    </row>
    <row r="687" spans="1:15" x14ac:dyDescent="0.2">
      <c r="A687" s="124"/>
      <c r="B687" s="124"/>
      <c r="C687" s="124"/>
      <c r="D687" s="124"/>
      <c r="E687" s="124"/>
      <c r="F687" s="124"/>
      <c r="G687" s="124"/>
      <c r="H687" s="124"/>
      <c r="I687" s="124"/>
      <c r="J687" s="124"/>
      <c r="K687" s="124"/>
      <c r="L687" s="124"/>
      <c r="M687" s="124"/>
      <c r="N687" s="124"/>
      <c r="O687" s="124"/>
    </row>
    <row r="688" spans="1:15" x14ac:dyDescent="0.2">
      <c r="A688" s="124"/>
      <c r="B688" s="124"/>
      <c r="C688" s="124"/>
      <c r="D688" s="124"/>
      <c r="E688" s="124"/>
      <c r="F688" s="124"/>
      <c r="G688" s="124"/>
      <c r="H688" s="124"/>
      <c r="I688" s="124"/>
      <c r="J688" s="124"/>
      <c r="K688" s="124"/>
      <c r="L688" s="124"/>
      <c r="M688" s="124"/>
      <c r="N688" s="124"/>
      <c r="O688" s="124"/>
    </row>
    <row r="689" spans="1:15" x14ac:dyDescent="0.2">
      <c r="A689" s="124"/>
      <c r="B689" s="124"/>
      <c r="C689" s="124"/>
      <c r="D689" s="124"/>
      <c r="E689" s="124"/>
      <c r="F689" s="124"/>
      <c r="G689" s="124"/>
      <c r="H689" s="124"/>
      <c r="I689" s="124"/>
      <c r="J689" s="124"/>
      <c r="K689" s="124"/>
      <c r="L689" s="124"/>
      <c r="M689" s="124"/>
      <c r="N689" s="124"/>
      <c r="O689" s="124"/>
    </row>
    <row r="690" spans="1:15" x14ac:dyDescent="0.2">
      <c r="A690" s="124"/>
      <c r="B690" s="124"/>
      <c r="C690" s="124"/>
      <c r="D690" s="124"/>
      <c r="E690" s="124"/>
      <c r="F690" s="124"/>
      <c r="G690" s="124"/>
      <c r="H690" s="124"/>
      <c r="I690" s="124"/>
      <c r="J690" s="124"/>
      <c r="K690" s="124"/>
      <c r="L690" s="124"/>
      <c r="M690" s="124"/>
      <c r="N690" s="124"/>
      <c r="O690" s="124"/>
    </row>
    <row r="691" spans="1:15" x14ac:dyDescent="0.2">
      <c r="A691" s="124"/>
      <c r="B691" s="124"/>
      <c r="C691" s="124"/>
      <c r="D691" s="124"/>
      <c r="E691" s="124"/>
      <c r="F691" s="124"/>
      <c r="G691" s="124"/>
      <c r="H691" s="124"/>
      <c r="I691" s="124"/>
      <c r="J691" s="124"/>
      <c r="K691" s="124"/>
      <c r="L691" s="124"/>
      <c r="M691" s="124"/>
      <c r="N691" s="124"/>
      <c r="O691" s="124"/>
    </row>
    <row r="692" spans="1:15" x14ac:dyDescent="0.2">
      <c r="A692" s="124"/>
      <c r="B692" s="124"/>
      <c r="C692" s="124"/>
      <c r="D692" s="124"/>
      <c r="E692" s="124"/>
      <c r="F692" s="124"/>
      <c r="G692" s="124"/>
      <c r="H692" s="124"/>
      <c r="I692" s="124"/>
      <c r="J692" s="124"/>
      <c r="K692" s="124"/>
      <c r="L692" s="124"/>
      <c r="M692" s="124"/>
      <c r="N692" s="124"/>
      <c r="O692" s="124"/>
    </row>
    <row r="693" spans="1:15" x14ac:dyDescent="0.2">
      <c r="A693" s="124"/>
      <c r="B693" s="124"/>
      <c r="C693" s="124"/>
      <c r="D693" s="124"/>
      <c r="E693" s="124"/>
      <c r="F693" s="124"/>
      <c r="G693" s="124"/>
      <c r="H693" s="124"/>
      <c r="I693" s="124"/>
      <c r="J693" s="124"/>
      <c r="K693" s="124"/>
      <c r="L693" s="124"/>
      <c r="M693" s="124"/>
      <c r="N693" s="124"/>
      <c r="O693" s="124"/>
    </row>
    <row r="694" spans="1:15" x14ac:dyDescent="0.2">
      <c r="A694" s="124"/>
      <c r="B694" s="124"/>
      <c r="C694" s="124"/>
      <c r="D694" s="124"/>
      <c r="E694" s="124"/>
      <c r="F694" s="124"/>
      <c r="G694" s="124"/>
      <c r="H694" s="124"/>
      <c r="I694" s="124"/>
      <c r="J694" s="124"/>
      <c r="K694" s="124"/>
      <c r="L694" s="124"/>
      <c r="M694" s="124"/>
      <c r="N694" s="124"/>
      <c r="O694" s="124"/>
    </row>
    <row r="695" spans="1:15" x14ac:dyDescent="0.2">
      <c r="A695" s="124"/>
      <c r="B695" s="124"/>
      <c r="C695" s="124"/>
      <c r="D695" s="124"/>
      <c r="E695" s="124"/>
      <c r="F695" s="124"/>
      <c r="G695" s="124"/>
      <c r="H695" s="124"/>
      <c r="I695" s="124"/>
      <c r="J695" s="124"/>
      <c r="K695" s="124"/>
      <c r="L695" s="124"/>
      <c r="M695" s="124"/>
      <c r="N695" s="124"/>
      <c r="O695" s="124"/>
    </row>
    <row r="696" spans="1:15" x14ac:dyDescent="0.2">
      <c r="A696" s="124"/>
      <c r="B696" s="124"/>
      <c r="C696" s="124"/>
      <c r="D696" s="124"/>
      <c r="E696" s="124"/>
      <c r="F696" s="124"/>
      <c r="G696" s="124"/>
      <c r="H696" s="124"/>
      <c r="I696" s="124"/>
      <c r="J696" s="124"/>
      <c r="K696" s="124"/>
      <c r="L696" s="124"/>
      <c r="M696" s="124"/>
      <c r="N696" s="124"/>
      <c r="O696" s="124"/>
    </row>
    <row r="697" spans="1:15" x14ac:dyDescent="0.2">
      <c r="A697" s="124"/>
      <c r="B697" s="124"/>
      <c r="C697" s="124"/>
      <c r="D697" s="124"/>
      <c r="E697" s="124"/>
      <c r="F697" s="124"/>
      <c r="G697" s="124"/>
      <c r="H697" s="124"/>
      <c r="I697" s="124"/>
      <c r="J697" s="124"/>
      <c r="K697" s="124"/>
      <c r="L697" s="124"/>
      <c r="M697" s="124"/>
      <c r="N697" s="124"/>
      <c r="O697" s="124"/>
    </row>
    <row r="698" spans="1:15" x14ac:dyDescent="0.2">
      <c r="A698" s="124"/>
      <c r="B698" s="124"/>
      <c r="C698" s="124"/>
      <c r="D698" s="124"/>
      <c r="E698" s="124"/>
      <c r="F698" s="124"/>
      <c r="G698" s="124"/>
      <c r="H698" s="124"/>
      <c r="I698" s="124"/>
      <c r="J698" s="124"/>
      <c r="K698" s="124"/>
      <c r="L698" s="124"/>
      <c r="M698" s="124"/>
      <c r="N698" s="124"/>
      <c r="O698" s="124"/>
    </row>
    <row r="699" spans="1:15" x14ac:dyDescent="0.2">
      <c r="A699" s="124"/>
      <c r="B699" s="124"/>
      <c r="C699" s="124"/>
      <c r="D699" s="124"/>
      <c r="E699" s="124"/>
      <c r="F699" s="124"/>
      <c r="G699" s="124"/>
      <c r="H699" s="124"/>
      <c r="I699" s="124"/>
      <c r="J699" s="124"/>
      <c r="K699" s="124"/>
      <c r="L699" s="124"/>
      <c r="M699" s="124"/>
      <c r="N699" s="124"/>
      <c r="O699" s="124"/>
    </row>
    <row r="700" spans="1:15" x14ac:dyDescent="0.2">
      <c r="A700" s="124"/>
      <c r="B700" s="124"/>
      <c r="C700" s="124"/>
      <c r="D700" s="124"/>
      <c r="E700" s="124"/>
      <c r="F700" s="124"/>
      <c r="G700" s="124"/>
      <c r="H700" s="124"/>
      <c r="I700" s="124"/>
      <c r="J700" s="124"/>
      <c r="K700" s="124"/>
      <c r="L700" s="124"/>
      <c r="M700" s="124"/>
      <c r="N700" s="124"/>
      <c r="O700" s="124"/>
    </row>
    <row r="701" spans="1:15" x14ac:dyDescent="0.2">
      <c r="A701" s="124"/>
      <c r="B701" s="124"/>
      <c r="C701" s="124"/>
      <c r="D701" s="124"/>
      <c r="E701" s="124"/>
      <c r="F701" s="124"/>
      <c r="G701" s="124"/>
      <c r="H701" s="124"/>
      <c r="I701" s="124"/>
      <c r="J701" s="124"/>
      <c r="K701" s="124"/>
      <c r="L701" s="124"/>
      <c r="M701" s="124"/>
      <c r="N701" s="124"/>
      <c r="O701" s="124"/>
    </row>
    <row r="702" spans="1:15" x14ac:dyDescent="0.2">
      <c r="A702" s="124"/>
      <c r="B702" s="124"/>
      <c r="C702" s="124"/>
      <c r="D702" s="124"/>
      <c r="E702" s="124"/>
      <c r="F702" s="124"/>
      <c r="G702" s="124"/>
      <c r="H702" s="124"/>
      <c r="I702" s="124"/>
      <c r="J702" s="124"/>
      <c r="K702" s="124"/>
      <c r="L702" s="124"/>
      <c r="M702" s="124"/>
      <c r="N702" s="124"/>
      <c r="O702" s="124"/>
    </row>
    <row r="703" spans="1:15" x14ac:dyDescent="0.2">
      <c r="A703" s="124"/>
      <c r="B703" s="124"/>
      <c r="C703" s="124"/>
      <c r="D703" s="124"/>
      <c r="E703" s="124"/>
      <c r="F703" s="124"/>
      <c r="G703" s="124"/>
      <c r="H703" s="124"/>
      <c r="I703" s="124"/>
      <c r="J703" s="124"/>
      <c r="K703" s="124"/>
      <c r="L703" s="124"/>
      <c r="M703" s="124"/>
      <c r="N703" s="124"/>
      <c r="O703" s="124"/>
    </row>
    <row r="704" spans="1:15" x14ac:dyDescent="0.2">
      <c r="A704" s="124"/>
      <c r="B704" s="124"/>
      <c r="C704" s="124"/>
      <c r="D704" s="124"/>
      <c r="E704" s="124"/>
      <c r="F704" s="124"/>
      <c r="G704" s="124"/>
      <c r="H704" s="124"/>
      <c r="I704" s="124"/>
      <c r="J704" s="124"/>
      <c r="K704" s="124"/>
      <c r="L704" s="124"/>
      <c r="M704" s="124"/>
      <c r="N704" s="124"/>
      <c r="O704" s="124"/>
    </row>
    <row r="705" spans="1:15" x14ac:dyDescent="0.2">
      <c r="A705" s="124"/>
      <c r="B705" s="124"/>
      <c r="C705" s="124"/>
      <c r="D705" s="124"/>
      <c r="E705" s="124"/>
      <c r="F705" s="124"/>
      <c r="G705" s="124"/>
      <c r="H705" s="124"/>
      <c r="I705" s="124"/>
      <c r="J705" s="124"/>
      <c r="K705" s="124"/>
      <c r="L705" s="124"/>
      <c r="M705" s="124"/>
      <c r="N705" s="124"/>
      <c r="O705" s="124"/>
    </row>
    <row r="706" spans="1:15" x14ac:dyDescent="0.2">
      <c r="A706" s="124"/>
      <c r="B706" s="124"/>
      <c r="C706" s="124"/>
      <c r="D706" s="124"/>
      <c r="E706" s="124"/>
      <c r="F706" s="124"/>
      <c r="G706" s="124"/>
      <c r="H706" s="124"/>
      <c r="I706" s="124"/>
      <c r="J706" s="124"/>
      <c r="K706" s="124"/>
      <c r="L706" s="124"/>
      <c r="M706" s="124"/>
      <c r="N706" s="124"/>
      <c r="O706" s="124"/>
    </row>
    <row r="707" spans="1:15" x14ac:dyDescent="0.2">
      <c r="A707" s="124"/>
      <c r="B707" s="124"/>
      <c r="C707" s="124"/>
      <c r="D707" s="124"/>
      <c r="E707" s="124"/>
      <c r="F707" s="124"/>
      <c r="G707" s="124"/>
      <c r="H707" s="124"/>
      <c r="I707" s="124"/>
      <c r="J707" s="124"/>
      <c r="K707" s="124"/>
      <c r="L707" s="124"/>
      <c r="M707" s="124"/>
      <c r="N707" s="124"/>
      <c r="O707" s="124"/>
    </row>
    <row r="708" spans="1:15" x14ac:dyDescent="0.2">
      <c r="A708" s="124"/>
      <c r="B708" s="124"/>
      <c r="C708" s="124"/>
      <c r="D708" s="124"/>
      <c r="E708" s="124"/>
      <c r="F708" s="124"/>
      <c r="G708" s="124"/>
      <c r="H708" s="124"/>
      <c r="I708" s="124"/>
      <c r="J708" s="124"/>
      <c r="K708" s="124"/>
      <c r="L708" s="124"/>
      <c r="M708" s="124"/>
      <c r="N708" s="124"/>
      <c r="O708" s="124"/>
    </row>
    <row r="709" spans="1:15" x14ac:dyDescent="0.2">
      <c r="A709" s="124"/>
      <c r="B709" s="124"/>
      <c r="C709" s="124"/>
      <c r="D709" s="124"/>
      <c r="E709" s="124"/>
      <c r="F709" s="124"/>
      <c r="G709" s="124"/>
      <c r="H709" s="124"/>
      <c r="I709" s="124"/>
      <c r="J709" s="124"/>
      <c r="K709" s="124"/>
      <c r="L709" s="124"/>
      <c r="M709" s="124"/>
      <c r="N709" s="124"/>
      <c r="O709" s="124"/>
    </row>
    <row r="710" spans="1:15" x14ac:dyDescent="0.2">
      <c r="A710" s="124"/>
      <c r="B710" s="124"/>
      <c r="C710" s="124"/>
      <c r="D710" s="124"/>
      <c r="E710" s="124"/>
      <c r="F710" s="124"/>
      <c r="G710" s="124"/>
      <c r="H710" s="124"/>
      <c r="I710" s="124"/>
      <c r="J710" s="124"/>
      <c r="K710" s="124"/>
      <c r="L710" s="124"/>
      <c r="M710" s="124"/>
      <c r="N710" s="124"/>
      <c r="O710" s="124"/>
    </row>
    <row r="711" spans="1:15" x14ac:dyDescent="0.2">
      <c r="A711" s="124"/>
      <c r="B711" s="124"/>
      <c r="C711" s="124"/>
      <c r="D711" s="124"/>
      <c r="E711" s="124"/>
      <c r="F711" s="124"/>
      <c r="G711" s="124"/>
      <c r="H711" s="124"/>
      <c r="I711" s="124"/>
      <c r="J711" s="124"/>
      <c r="K711" s="124"/>
      <c r="L711" s="124"/>
      <c r="M711" s="124"/>
      <c r="N711" s="124"/>
      <c r="O711" s="124"/>
    </row>
    <row r="712" spans="1:15" x14ac:dyDescent="0.2">
      <c r="A712" s="124"/>
      <c r="B712" s="124"/>
      <c r="C712" s="124"/>
      <c r="D712" s="124"/>
      <c r="E712" s="124"/>
      <c r="F712" s="124"/>
      <c r="G712" s="124"/>
      <c r="H712" s="124"/>
      <c r="I712" s="124"/>
      <c r="J712" s="124"/>
      <c r="K712" s="124"/>
      <c r="L712" s="124"/>
      <c r="M712" s="124"/>
      <c r="N712" s="124"/>
      <c r="O712" s="124"/>
    </row>
    <row r="713" spans="1:15" x14ac:dyDescent="0.2">
      <c r="A713" s="124"/>
      <c r="B713" s="124"/>
      <c r="C713" s="124"/>
      <c r="D713" s="124"/>
      <c r="E713" s="124"/>
      <c r="F713" s="124"/>
      <c r="G713" s="124"/>
      <c r="H713" s="124"/>
      <c r="I713" s="124"/>
      <c r="J713" s="124"/>
      <c r="K713" s="124"/>
      <c r="L713" s="124"/>
      <c r="M713" s="124"/>
      <c r="N713" s="124"/>
      <c r="O713" s="124"/>
    </row>
    <row r="714" spans="1:15" x14ac:dyDescent="0.2">
      <c r="A714" s="124"/>
      <c r="B714" s="124"/>
      <c r="C714" s="124"/>
      <c r="D714" s="124"/>
      <c r="E714" s="124"/>
      <c r="F714" s="124"/>
      <c r="G714" s="124"/>
      <c r="H714" s="124"/>
      <c r="I714" s="124"/>
      <c r="J714" s="124"/>
      <c r="K714" s="124"/>
      <c r="L714" s="124"/>
      <c r="M714" s="124"/>
      <c r="N714" s="124"/>
      <c r="O714" s="124"/>
    </row>
    <row r="715" spans="1:15" x14ac:dyDescent="0.2">
      <c r="A715" s="124"/>
      <c r="B715" s="124"/>
      <c r="C715" s="124"/>
      <c r="D715" s="124"/>
      <c r="E715" s="124"/>
      <c r="F715" s="124"/>
      <c r="G715" s="124"/>
      <c r="H715" s="124"/>
      <c r="I715" s="124"/>
      <c r="J715" s="124"/>
      <c r="K715" s="124"/>
      <c r="L715" s="124"/>
      <c r="M715" s="124"/>
      <c r="N715" s="124"/>
      <c r="O715" s="124"/>
    </row>
    <row r="716" spans="1:15" x14ac:dyDescent="0.2">
      <c r="A716" s="124"/>
      <c r="B716" s="124"/>
      <c r="C716" s="124"/>
      <c r="D716" s="124"/>
      <c r="E716" s="124"/>
      <c r="F716" s="124"/>
      <c r="G716" s="124"/>
      <c r="H716" s="124"/>
      <c r="I716" s="124"/>
      <c r="J716" s="124"/>
      <c r="K716" s="124"/>
      <c r="L716" s="124"/>
      <c r="M716" s="124"/>
      <c r="N716" s="124"/>
      <c r="O716" s="124"/>
    </row>
    <row r="717" spans="1:15" x14ac:dyDescent="0.2">
      <c r="A717" s="124"/>
      <c r="B717" s="124"/>
      <c r="C717" s="124"/>
      <c r="D717" s="124"/>
      <c r="E717" s="124"/>
      <c r="F717" s="124"/>
      <c r="G717" s="124"/>
      <c r="H717" s="124"/>
      <c r="I717" s="124"/>
      <c r="J717" s="124"/>
      <c r="K717" s="124"/>
      <c r="L717" s="124"/>
      <c r="M717" s="124"/>
      <c r="N717" s="124"/>
      <c r="O717" s="124"/>
    </row>
    <row r="718" spans="1:15" x14ac:dyDescent="0.2">
      <c r="A718" s="124"/>
      <c r="B718" s="124"/>
      <c r="C718" s="124"/>
      <c r="D718" s="124"/>
      <c r="E718" s="124"/>
      <c r="F718" s="124"/>
      <c r="G718" s="124"/>
      <c r="H718" s="124"/>
      <c r="I718" s="124"/>
      <c r="J718" s="124"/>
      <c r="K718" s="124"/>
      <c r="L718" s="124"/>
      <c r="M718" s="124"/>
      <c r="N718" s="124"/>
      <c r="O718" s="124"/>
    </row>
    <row r="719" spans="1:15" x14ac:dyDescent="0.2">
      <c r="A719" s="124"/>
      <c r="B719" s="124"/>
      <c r="C719" s="124"/>
      <c r="D719" s="124"/>
      <c r="E719" s="124"/>
      <c r="F719" s="124"/>
      <c r="G719" s="124"/>
      <c r="H719" s="124"/>
      <c r="I719" s="124"/>
      <c r="J719" s="124"/>
      <c r="K719" s="124"/>
      <c r="L719" s="124"/>
      <c r="M719" s="124"/>
      <c r="N719" s="124"/>
      <c r="O719" s="124"/>
    </row>
    <row r="720" spans="1:15" x14ac:dyDescent="0.2">
      <c r="A720" s="124"/>
      <c r="B720" s="124"/>
      <c r="C720" s="124"/>
      <c r="D720" s="124"/>
      <c r="E720" s="124"/>
      <c r="F720" s="124"/>
      <c r="G720" s="124"/>
      <c r="H720" s="124"/>
      <c r="I720" s="124"/>
      <c r="J720" s="124"/>
      <c r="K720" s="124"/>
      <c r="L720" s="124"/>
      <c r="M720" s="124"/>
      <c r="N720" s="124"/>
      <c r="O720" s="124"/>
    </row>
    <row r="721" spans="1:15" x14ac:dyDescent="0.2">
      <c r="A721" s="124"/>
      <c r="B721" s="124"/>
      <c r="C721" s="124"/>
      <c r="D721" s="124"/>
      <c r="E721" s="124"/>
      <c r="F721" s="124"/>
      <c r="G721" s="124"/>
      <c r="H721" s="124"/>
      <c r="I721" s="124"/>
      <c r="J721" s="124"/>
      <c r="K721" s="124"/>
      <c r="L721" s="124"/>
      <c r="M721" s="124"/>
      <c r="N721" s="124"/>
      <c r="O721" s="124"/>
    </row>
    <row r="722" spans="1:15" x14ac:dyDescent="0.2">
      <c r="A722" s="124"/>
      <c r="B722" s="124"/>
      <c r="C722" s="124"/>
      <c r="D722" s="124"/>
      <c r="E722" s="124"/>
      <c r="F722" s="124"/>
      <c r="G722" s="124"/>
      <c r="H722" s="124"/>
      <c r="I722" s="124"/>
      <c r="J722" s="124"/>
      <c r="K722" s="124"/>
      <c r="L722" s="124"/>
      <c r="M722" s="124"/>
      <c r="N722" s="124"/>
      <c r="O722" s="124"/>
    </row>
    <row r="723" spans="1:15" x14ac:dyDescent="0.2">
      <c r="A723" s="124"/>
      <c r="B723" s="124"/>
      <c r="C723" s="124"/>
      <c r="D723" s="124"/>
      <c r="E723" s="124"/>
      <c r="F723" s="124"/>
      <c r="G723" s="124"/>
      <c r="H723" s="124"/>
      <c r="I723" s="124"/>
      <c r="J723" s="124"/>
      <c r="K723" s="124"/>
      <c r="L723" s="124"/>
      <c r="M723" s="124"/>
      <c r="N723" s="124"/>
      <c r="O723" s="124"/>
    </row>
    <row r="724" spans="1:15" x14ac:dyDescent="0.2">
      <c r="A724" s="124"/>
      <c r="B724" s="124"/>
      <c r="C724" s="124"/>
      <c r="D724" s="124"/>
      <c r="E724" s="124"/>
      <c r="F724" s="124"/>
      <c r="G724" s="124"/>
      <c r="H724" s="124"/>
      <c r="I724" s="124"/>
      <c r="J724" s="124"/>
      <c r="K724" s="124"/>
      <c r="L724" s="124"/>
      <c r="M724" s="124"/>
      <c r="N724" s="124"/>
      <c r="O724" s="124"/>
    </row>
    <row r="725" spans="1:15" x14ac:dyDescent="0.2">
      <c r="A725" s="124"/>
      <c r="B725" s="124"/>
      <c r="C725" s="124"/>
      <c r="D725" s="124"/>
      <c r="E725" s="124"/>
      <c r="F725" s="124"/>
      <c r="G725" s="124"/>
      <c r="H725" s="124"/>
      <c r="I725" s="124"/>
      <c r="J725" s="124"/>
      <c r="K725" s="124"/>
      <c r="L725" s="124"/>
      <c r="M725" s="124"/>
      <c r="N725" s="124"/>
      <c r="O725" s="124"/>
    </row>
    <row r="726" spans="1:15" x14ac:dyDescent="0.2">
      <c r="A726" s="124"/>
      <c r="B726" s="124"/>
      <c r="C726" s="124"/>
      <c r="D726" s="124"/>
      <c r="E726" s="124"/>
      <c r="F726" s="124"/>
      <c r="G726" s="124"/>
      <c r="H726" s="124"/>
      <c r="I726" s="124"/>
      <c r="J726" s="124"/>
      <c r="K726" s="124"/>
      <c r="L726" s="124"/>
      <c r="M726" s="124"/>
      <c r="N726" s="124"/>
      <c r="O726" s="124"/>
    </row>
    <row r="727" spans="1:15" x14ac:dyDescent="0.2">
      <c r="A727" s="124"/>
      <c r="B727" s="124"/>
      <c r="C727" s="124"/>
      <c r="D727" s="124"/>
      <c r="E727" s="124"/>
      <c r="F727" s="124"/>
      <c r="G727" s="124"/>
      <c r="H727" s="124"/>
      <c r="I727" s="124"/>
      <c r="J727" s="124"/>
      <c r="K727" s="124"/>
      <c r="L727" s="124"/>
      <c r="M727" s="124"/>
      <c r="N727" s="124"/>
      <c r="O727" s="124"/>
    </row>
    <row r="728" spans="1:15" x14ac:dyDescent="0.2">
      <c r="A728" s="124"/>
      <c r="B728" s="124"/>
      <c r="C728" s="124"/>
      <c r="D728" s="124"/>
      <c r="E728" s="124"/>
      <c r="F728" s="124"/>
      <c r="G728" s="124"/>
      <c r="H728" s="124"/>
      <c r="I728" s="124"/>
      <c r="J728" s="124"/>
      <c r="K728" s="124"/>
      <c r="L728" s="124"/>
      <c r="M728" s="124"/>
      <c r="N728" s="124"/>
      <c r="O728" s="124"/>
    </row>
    <row r="729" spans="1:15" x14ac:dyDescent="0.2">
      <c r="A729" s="124"/>
      <c r="B729" s="124"/>
      <c r="C729" s="124"/>
      <c r="D729" s="124"/>
      <c r="E729" s="124"/>
      <c r="F729" s="124"/>
      <c r="G729" s="124"/>
      <c r="H729" s="124"/>
      <c r="I729" s="124"/>
      <c r="J729" s="124"/>
      <c r="K729" s="124"/>
      <c r="L729" s="124"/>
      <c r="M729" s="124"/>
      <c r="N729" s="124"/>
      <c r="O729" s="124"/>
    </row>
    <row r="730" spans="1:15" x14ac:dyDescent="0.2">
      <c r="A730" s="124"/>
      <c r="B730" s="124"/>
      <c r="C730" s="124"/>
      <c r="D730" s="124"/>
      <c r="E730" s="124"/>
      <c r="F730" s="124"/>
      <c r="G730" s="124"/>
      <c r="H730" s="124"/>
      <c r="I730" s="124"/>
      <c r="J730" s="124"/>
      <c r="K730" s="124"/>
      <c r="L730" s="124"/>
      <c r="M730" s="124"/>
      <c r="N730" s="124"/>
      <c r="O730" s="124"/>
    </row>
    <row r="731" spans="1:15" x14ac:dyDescent="0.2">
      <c r="A731" s="124"/>
      <c r="B731" s="124"/>
      <c r="C731" s="124"/>
      <c r="D731" s="124"/>
      <c r="E731" s="124"/>
      <c r="F731" s="124"/>
      <c r="G731" s="124"/>
      <c r="H731" s="124"/>
      <c r="I731" s="124"/>
      <c r="J731" s="124"/>
      <c r="K731" s="124"/>
      <c r="L731" s="124"/>
      <c r="M731" s="124"/>
      <c r="N731" s="124"/>
      <c r="O731" s="124"/>
    </row>
    <row r="732" spans="1:15" x14ac:dyDescent="0.2">
      <c r="A732" s="124"/>
      <c r="B732" s="124"/>
      <c r="C732" s="124"/>
      <c r="D732" s="124"/>
      <c r="E732" s="124"/>
      <c r="F732" s="124"/>
      <c r="G732" s="124"/>
      <c r="H732" s="124"/>
      <c r="I732" s="124"/>
      <c r="J732" s="124"/>
      <c r="K732" s="124"/>
      <c r="L732" s="124"/>
      <c r="M732" s="124"/>
      <c r="N732" s="124"/>
      <c r="O732" s="124"/>
    </row>
    <row r="733" spans="1:15" x14ac:dyDescent="0.2">
      <c r="A733" s="124"/>
      <c r="B733" s="124"/>
      <c r="C733" s="124"/>
      <c r="D733" s="124"/>
      <c r="E733" s="124"/>
      <c r="F733" s="124"/>
      <c r="G733" s="124"/>
      <c r="H733" s="124"/>
      <c r="I733" s="124"/>
      <c r="J733" s="124"/>
      <c r="K733" s="124"/>
      <c r="L733" s="124"/>
      <c r="M733" s="124"/>
      <c r="N733" s="124"/>
      <c r="O733" s="124"/>
    </row>
    <row r="734" spans="1:15" x14ac:dyDescent="0.2">
      <c r="A734" s="124"/>
      <c r="B734" s="124"/>
      <c r="C734" s="124"/>
      <c r="D734" s="124"/>
      <c r="E734" s="124"/>
      <c r="F734" s="124"/>
      <c r="G734" s="124"/>
      <c r="H734" s="124"/>
      <c r="I734" s="124"/>
      <c r="J734" s="124"/>
      <c r="K734" s="124"/>
      <c r="L734" s="124"/>
      <c r="M734" s="124"/>
      <c r="N734" s="124"/>
      <c r="O734" s="124"/>
    </row>
    <row r="735" spans="1:15" x14ac:dyDescent="0.2">
      <c r="A735" s="124"/>
      <c r="B735" s="124"/>
      <c r="C735" s="124"/>
      <c r="D735" s="124"/>
      <c r="E735" s="124"/>
      <c r="F735" s="124"/>
      <c r="G735" s="124"/>
      <c r="H735" s="124"/>
      <c r="I735" s="124"/>
      <c r="J735" s="124"/>
      <c r="K735" s="124"/>
      <c r="L735" s="124"/>
      <c r="M735" s="124"/>
      <c r="N735" s="124"/>
      <c r="O735" s="124"/>
    </row>
    <row r="736" spans="1:15" x14ac:dyDescent="0.2">
      <c r="A736" s="124"/>
      <c r="B736" s="124"/>
      <c r="C736" s="124"/>
      <c r="D736" s="124"/>
      <c r="E736" s="124"/>
      <c r="F736" s="124"/>
      <c r="G736" s="124"/>
      <c r="H736" s="124"/>
      <c r="I736" s="124"/>
      <c r="J736" s="124"/>
      <c r="K736" s="124"/>
      <c r="L736" s="124"/>
      <c r="M736" s="124"/>
      <c r="N736" s="124"/>
      <c r="O736" s="124"/>
    </row>
    <row r="737" spans="1:15" x14ac:dyDescent="0.2">
      <c r="A737" s="124"/>
      <c r="B737" s="124"/>
      <c r="C737" s="124"/>
      <c r="D737" s="124"/>
      <c r="E737" s="124"/>
      <c r="F737" s="124"/>
      <c r="G737" s="124"/>
      <c r="H737" s="124"/>
      <c r="I737" s="124"/>
      <c r="J737" s="124"/>
      <c r="K737" s="124"/>
      <c r="L737" s="124"/>
      <c r="M737" s="124"/>
      <c r="N737" s="124"/>
      <c r="O737" s="124"/>
    </row>
    <row r="738" spans="1:15" x14ac:dyDescent="0.2">
      <c r="A738" s="124"/>
      <c r="B738" s="124"/>
      <c r="C738" s="124"/>
      <c r="D738" s="124"/>
      <c r="E738" s="124"/>
      <c r="F738" s="124"/>
      <c r="G738" s="124"/>
      <c r="H738" s="124"/>
      <c r="I738" s="124"/>
      <c r="J738" s="124"/>
      <c r="K738" s="124"/>
      <c r="L738" s="124"/>
      <c r="M738" s="124"/>
      <c r="N738" s="124"/>
      <c r="O738" s="124"/>
    </row>
    <row r="739" spans="1:15" x14ac:dyDescent="0.2">
      <c r="A739" s="124"/>
      <c r="B739" s="124"/>
      <c r="C739" s="124"/>
      <c r="D739" s="124"/>
      <c r="E739" s="124"/>
      <c r="F739" s="124"/>
      <c r="G739" s="124"/>
      <c r="H739" s="124"/>
      <c r="I739" s="124"/>
      <c r="J739" s="124"/>
      <c r="K739" s="124"/>
      <c r="L739" s="124"/>
      <c r="M739" s="124"/>
      <c r="N739" s="124"/>
      <c r="O739" s="124"/>
    </row>
    <row r="740" spans="1:15" x14ac:dyDescent="0.2">
      <c r="A740" s="124"/>
      <c r="B740" s="124"/>
      <c r="C740" s="124"/>
      <c r="D740" s="124"/>
      <c r="E740" s="124"/>
      <c r="F740" s="124"/>
      <c r="G740" s="124"/>
      <c r="H740" s="124"/>
      <c r="I740" s="124"/>
      <c r="J740" s="124"/>
      <c r="K740" s="124"/>
      <c r="L740" s="124"/>
      <c r="M740" s="124"/>
      <c r="N740" s="124"/>
      <c r="O740" s="124"/>
    </row>
    <row r="741" spans="1:15" x14ac:dyDescent="0.2">
      <c r="A741" s="124"/>
      <c r="B741" s="124"/>
      <c r="C741" s="124"/>
      <c r="D741" s="124"/>
      <c r="E741" s="124"/>
      <c r="F741" s="124"/>
      <c r="G741" s="124"/>
      <c r="H741" s="124"/>
      <c r="I741" s="124"/>
      <c r="J741" s="124"/>
      <c r="K741" s="124"/>
      <c r="L741" s="124"/>
      <c r="M741" s="124"/>
      <c r="N741" s="124"/>
      <c r="O741" s="124"/>
    </row>
    <row r="742" spans="1:15" x14ac:dyDescent="0.2">
      <c r="A742" s="124"/>
      <c r="B742" s="124"/>
      <c r="C742" s="124"/>
      <c r="D742" s="124"/>
      <c r="E742" s="124"/>
      <c r="F742" s="124"/>
      <c r="G742" s="124"/>
      <c r="H742" s="124"/>
      <c r="I742" s="124"/>
      <c r="J742" s="124"/>
      <c r="K742" s="124"/>
      <c r="L742" s="124"/>
      <c r="M742" s="124"/>
      <c r="N742" s="124"/>
      <c r="O742" s="124"/>
    </row>
    <row r="743" spans="1:15" x14ac:dyDescent="0.2">
      <c r="A743" s="124"/>
      <c r="B743" s="124"/>
      <c r="C743" s="124"/>
      <c r="D743" s="124"/>
      <c r="E743" s="124"/>
      <c r="F743" s="124"/>
      <c r="G743" s="124"/>
      <c r="H743" s="124"/>
      <c r="I743" s="124"/>
      <c r="J743" s="124"/>
      <c r="K743" s="124"/>
      <c r="L743" s="124"/>
      <c r="M743" s="124"/>
      <c r="N743" s="124"/>
      <c r="O743" s="124"/>
    </row>
    <row r="744" spans="1:15" x14ac:dyDescent="0.2">
      <c r="A744" s="124"/>
      <c r="B744" s="124"/>
      <c r="C744" s="124"/>
      <c r="D744" s="124"/>
      <c r="E744" s="124"/>
      <c r="F744" s="124"/>
      <c r="G744" s="124"/>
      <c r="H744" s="124"/>
      <c r="I744" s="124"/>
      <c r="J744" s="124"/>
      <c r="K744" s="124"/>
      <c r="L744" s="124"/>
      <c r="M744" s="124"/>
      <c r="N744" s="124"/>
      <c r="O744" s="124"/>
    </row>
    <row r="745" spans="1:15" x14ac:dyDescent="0.2">
      <c r="A745" s="124"/>
      <c r="B745" s="124"/>
      <c r="C745" s="124"/>
      <c r="D745" s="124"/>
      <c r="E745" s="124"/>
      <c r="F745" s="124"/>
      <c r="G745" s="124"/>
      <c r="H745" s="124"/>
      <c r="I745" s="124"/>
      <c r="J745" s="124"/>
      <c r="K745" s="124"/>
      <c r="L745" s="124"/>
      <c r="M745" s="124"/>
      <c r="N745" s="124"/>
      <c r="O745" s="124"/>
    </row>
    <row r="746" spans="1:15" x14ac:dyDescent="0.2">
      <c r="A746" s="124"/>
      <c r="B746" s="124"/>
      <c r="C746" s="124"/>
      <c r="D746" s="124"/>
      <c r="E746" s="124"/>
      <c r="F746" s="124"/>
      <c r="G746" s="124"/>
      <c r="H746" s="124"/>
      <c r="I746" s="124"/>
      <c r="J746" s="124"/>
      <c r="K746" s="124"/>
      <c r="L746" s="124"/>
      <c r="M746" s="124"/>
      <c r="N746" s="124"/>
      <c r="O746" s="124"/>
    </row>
    <row r="747" spans="1:15" x14ac:dyDescent="0.2">
      <c r="A747" s="124"/>
      <c r="B747" s="124"/>
      <c r="C747" s="124"/>
      <c r="D747" s="124"/>
      <c r="E747" s="124"/>
      <c r="F747" s="124"/>
      <c r="G747" s="124"/>
      <c r="H747" s="124"/>
      <c r="I747" s="124"/>
      <c r="J747" s="124"/>
      <c r="K747" s="124"/>
      <c r="L747" s="124"/>
      <c r="M747" s="124"/>
      <c r="N747" s="124"/>
      <c r="O747" s="124"/>
    </row>
    <row r="748" spans="1:15" x14ac:dyDescent="0.2">
      <c r="A748" s="124"/>
      <c r="B748" s="124"/>
      <c r="C748" s="124"/>
      <c r="D748" s="124"/>
      <c r="E748" s="124"/>
      <c r="F748" s="124"/>
      <c r="G748" s="124"/>
      <c r="H748" s="124"/>
      <c r="I748" s="124"/>
      <c r="J748" s="124"/>
      <c r="K748" s="124"/>
      <c r="L748" s="124"/>
      <c r="M748" s="124"/>
      <c r="N748" s="124"/>
      <c r="O748" s="124"/>
    </row>
    <row r="749" spans="1:15" x14ac:dyDescent="0.2">
      <c r="A749" s="124"/>
      <c r="B749" s="124"/>
      <c r="C749" s="124"/>
      <c r="D749" s="124"/>
      <c r="E749" s="124"/>
      <c r="F749" s="124"/>
      <c r="G749" s="124"/>
      <c r="H749" s="124"/>
      <c r="I749" s="124"/>
      <c r="J749" s="124"/>
      <c r="K749" s="124"/>
      <c r="L749" s="124"/>
      <c r="M749" s="124"/>
      <c r="N749" s="124"/>
      <c r="O749" s="124"/>
    </row>
    <row r="750" spans="1:15" x14ac:dyDescent="0.2">
      <c r="A750" s="124"/>
      <c r="B750" s="124"/>
      <c r="C750" s="124"/>
      <c r="D750" s="124"/>
      <c r="E750" s="124"/>
      <c r="F750" s="124"/>
      <c r="G750" s="124"/>
      <c r="H750" s="124"/>
      <c r="I750" s="124"/>
      <c r="J750" s="124"/>
      <c r="K750" s="124"/>
      <c r="L750" s="124"/>
      <c r="M750" s="124"/>
      <c r="N750" s="124"/>
      <c r="O750" s="124"/>
    </row>
    <row r="751" spans="1:15" x14ac:dyDescent="0.2">
      <c r="A751" s="124"/>
      <c r="B751" s="124"/>
      <c r="C751" s="124"/>
      <c r="D751" s="124"/>
      <c r="E751" s="124"/>
      <c r="F751" s="124"/>
      <c r="G751" s="124"/>
      <c r="H751" s="124"/>
      <c r="I751" s="124"/>
      <c r="J751" s="124"/>
      <c r="K751" s="124"/>
      <c r="L751" s="124"/>
      <c r="M751" s="124"/>
      <c r="N751" s="124"/>
      <c r="O751" s="124"/>
    </row>
    <row r="752" spans="1:15" x14ac:dyDescent="0.2">
      <c r="A752" s="124"/>
      <c r="B752" s="124"/>
      <c r="C752" s="124"/>
      <c r="D752" s="124"/>
      <c r="E752" s="124"/>
      <c r="F752" s="124"/>
      <c r="G752" s="124"/>
      <c r="H752" s="124"/>
      <c r="I752" s="124"/>
      <c r="J752" s="124"/>
      <c r="K752" s="124"/>
      <c r="L752" s="124"/>
      <c r="M752" s="124"/>
      <c r="N752" s="124"/>
      <c r="O752" s="124"/>
    </row>
    <row r="753" spans="1:15" x14ac:dyDescent="0.2">
      <c r="A753" s="124"/>
      <c r="B753" s="124"/>
      <c r="C753" s="124"/>
      <c r="D753" s="124"/>
      <c r="E753" s="124"/>
      <c r="F753" s="124"/>
      <c r="G753" s="124"/>
      <c r="H753" s="124"/>
      <c r="I753" s="124"/>
      <c r="J753" s="124"/>
      <c r="K753" s="124"/>
      <c r="L753" s="124"/>
      <c r="M753" s="124"/>
      <c r="N753" s="124"/>
      <c r="O753" s="124"/>
    </row>
    <row r="754" spans="1:15" x14ac:dyDescent="0.2">
      <c r="A754" s="124"/>
      <c r="B754" s="124"/>
      <c r="C754" s="124"/>
      <c r="D754" s="124"/>
      <c r="E754" s="124"/>
      <c r="F754" s="124"/>
      <c r="G754" s="124"/>
      <c r="H754" s="124"/>
      <c r="I754" s="124"/>
      <c r="J754" s="124"/>
      <c r="K754" s="124"/>
      <c r="L754" s="124"/>
      <c r="M754" s="124"/>
      <c r="N754" s="124"/>
      <c r="O754" s="124"/>
    </row>
    <row r="755" spans="1:15" x14ac:dyDescent="0.2">
      <c r="A755" s="124"/>
      <c r="B755" s="124"/>
      <c r="C755" s="124"/>
      <c r="D755" s="124"/>
      <c r="E755" s="124"/>
      <c r="F755" s="124"/>
      <c r="G755" s="124"/>
      <c r="H755" s="124"/>
      <c r="I755" s="124"/>
      <c r="J755" s="124"/>
      <c r="K755" s="124"/>
      <c r="L755" s="124"/>
      <c r="M755" s="124"/>
      <c r="N755" s="124"/>
      <c r="O755" s="124"/>
    </row>
    <row r="756" spans="1:15" x14ac:dyDescent="0.2">
      <c r="A756" s="124"/>
      <c r="B756" s="124"/>
      <c r="C756" s="124"/>
      <c r="D756" s="124"/>
      <c r="E756" s="124"/>
      <c r="F756" s="124"/>
      <c r="G756" s="124"/>
      <c r="H756" s="124"/>
      <c r="I756" s="124"/>
      <c r="J756" s="124"/>
      <c r="K756" s="124"/>
      <c r="L756" s="124"/>
      <c r="M756" s="124"/>
      <c r="N756" s="124"/>
      <c r="O756" s="124"/>
    </row>
    <row r="757" spans="1:15" x14ac:dyDescent="0.2">
      <c r="A757" s="124"/>
      <c r="B757" s="124"/>
      <c r="C757" s="124"/>
      <c r="D757" s="124"/>
      <c r="E757" s="124"/>
      <c r="F757" s="124"/>
      <c r="G757" s="124"/>
      <c r="H757" s="124"/>
      <c r="I757" s="124"/>
      <c r="J757" s="124"/>
      <c r="K757" s="124"/>
      <c r="L757" s="124"/>
      <c r="M757" s="124"/>
      <c r="N757" s="124"/>
      <c r="O757" s="124"/>
    </row>
    <row r="758" spans="1:15" x14ac:dyDescent="0.2">
      <c r="A758" s="124"/>
      <c r="B758" s="124"/>
      <c r="C758" s="124"/>
      <c r="D758" s="124"/>
      <c r="E758" s="124"/>
      <c r="F758" s="124"/>
      <c r="G758" s="124"/>
      <c r="H758" s="124"/>
      <c r="I758" s="124"/>
      <c r="J758" s="124"/>
      <c r="K758" s="124"/>
      <c r="L758" s="124"/>
      <c r="M758" s="124"/>
      <c r="N758" s="124"/>
      <c r="O758" s="124"/>
    </row>
    <row r="759" spans="1:15" x14ac:dyDescent="0.2">
      <c r="A759" s="124"/>
      <c r="B759" s="124"/>
      <c r="C759" s="124"/>
      <c r="D759" s="124"/>
      <c r="E759" s="124"/>
      <c r="F759" s="124"/>
      <c r="G759" s="124"/>
      <c r="H759" s="124"/>
      <c r="I759" s="124"/>
      <c r="J759" s="124"/>
      <c r="K759" s="124"/>
      <c r="L759" s="124"/>
      <c r="M759" s="124"/>
      <c r="N759" s="124"/>
      <c r="O759" s="124"/>
    </row>
    <row r="760" spans="1:15" x14ac:dyDescent="0.2">
      <c r="A760" s="124"/>
      <c r="B760" s="124"/>
      <c r="C760" s="124"/>
      <c r="D760" s="124"/>
      <c r="E760" s="124"/>
      <c r="F760" s="124"/>
      <c r="G760" s="124"/>
      <c r="H760" s="124"/>
      <c r="I760" s="124"/>
      <c r="J760" s="124"/>
      <c r="K760" s="124"/>
      <c r="L760" s="124"/>
      <c r="M760" s="124"/>
      <c r="N760" s="124"/>
      <c r="O760" s="124"/>
    </row>
    <row r="761" spans="1:15" x14ac:dyDescent="0.2">
      <c r="A761" s="124"/>
      <c r="B761" s="124"/>
      <c r="C761" s="124"/>
      <c r="D761" s="124"/>
      <c r="E761" s="124"/>
      <c r="F761" s="124"/>
      <c r="G761" s="124"/>
      <c r="H761" s="124"/>
      <c r="I761" s="124"/>
      <c r="J761" s="124"/>
      <c r="K761" s="124"/>
      <c r="L761" s="124"/>
      <c r="M761" s="124"/>
      <c r="N761" s="124"/>
      <c r="O761" s="124"/>
    </row>
    <row r="762" spans="1:15" x14ac:dyDescent="0.2">
      <c r="A762" s="124"/>
      <c r="B762" s="124"/>
      <c r="C762" s="124"/>
      <c r="D762" s="124"/>
      <c r="E762" s="124"/>
      <c r="F762" s="124"/>
      <c r="G762" s="124"/>
      <c r="H762" s="124"/>
      <c r="I762" s="124"/>
      <c r="J762" s="124"/>
      <c r="K762" s="124"/>
      <c r="L762" s="124"/>
      <c r="M762" s="124"/>
      <c r="N762" s="124"/>
      <c r="O762" s="124"/>
    </row>
    <row r="763" spans="1:15" x14ac:dyDescent="0.2">
      <c r="A763" s="124"/>
      <c r="B763" s="124"/>
      <c r="C763" s="124"/>
      <c r="D763" s="124"/>
      <c r="E763" s="124"/>
      <c r="F763" s="124"/>
      <c r="G763" s="124"/>
      <c r="H763" s="124"/>
      <c r="I763" s="124"/>
      <c r="J763" s="124"/>
      <c r="K763" s="124"/>
      <c r="L763" s="124"/>
      <c r="M763" s="124"/>
      <c r="N763" s="124"/>
      <c r="O763" s="124"/>
    </row>
    <row r="764" spans="1:15" x14ac:dyDescent="0.2">
      <c r="A764" s="124"/>
      <c r="B764" s="124"/>
      <c r="C764" s="124"/>
      <c r="D764" s="124"/>
      <c r="E764" s="124"/>
      <c r="F764" s="124"/>
      <c r="G764" s="124"/>
      <c r="H764" s="124"/>
      <c r="I764" s="124"/>
      <c r="J764" s="124"/>
      <c r="K764" s="124"/>
      <c r="L764" s="124"/>
      <c r="M764" s="124"/>
      <c r="N764" s="124"/>
      <c r="O764" s="124"/>
    </row>
    <row r="765" spans="1:15" x14ac:dyDescent="0.2">
      <c r="A765" s="124"/>
      <c r="B765" s="124"/>
      <c r="C765" s="124"/>
      <c r="D765" s="124"/>
      <c r="E765" s="124"/>
      <c r="F765" s="124"/>
      <c r="G765" s="124"/>
      <c r="H765" s="124"/>
      <c r="I765" s="124"/>
      <c r="J765" s="124"/>
      <c r="K765" s="124"/>
      <c r="L765" s="124"/>
      <c r="M765" s="124"/>
      <c r="N765" s="124"/>
      <c r="O765" s="124"/>
    </row>
    <row r="766" spans="1:15" x14ac:dyDescent="0.2">
      <c r="A766" s="124"/>
      <c r="B766" s="124"/>
      <c r="C766" s="124"/>
      <c r="D766" s="124"/>
      <c r="E766" s="124"/>
      <c r="F766" s="124"/>
      <c r="G766" s="124"/>
      <c r="H766" s="124"/>
      <c r="I766" s="124"/>
      <c r="J766" s="124"/>
      <c r="K766" s="124"/>
      <c r="L766" s="124"/>
      <c r="M766" s="124"/>
      <c r="N766" s="124"/>
      <c r="O766" s="124"/>
    </row>
    <row r="767" spans="1:15" x14ac:dyDescent="0.2">
      <c r="A767" s="124"/>
      <c r="B767" s="124"/>
      <c r="C767" s="124"/>
      <c r="D767" s="124"/>
      <c r="E767" s="124"/>
      <c r="F767" s="124"/>
      <c r="G767" s="124"/>
      <c r="H767" s="124"/>
      <c r="I767" s="124"/>
      <c r="J767" s="124"/>
      <c r="K767" s="124"/>
      <c r="L767" s="124"/>
      <c r="M767" s="124"/>
      <c r="N767" s="124"/>
      <c r="O767" s="124"/>
    </row>
    <row r="768" spans="1:15" x14ac:dyDescent="0.2">
      <c r="A768" s="124"/>
      <c r="B768" s="124"/>
      <c r="C768" s="124"/>
      <c r="D768" s="124"/>
      <c r="E768" s="124"/>
      <c r="F768" s="124"/>
      <c r="G768" s="124"/>
      <c r="H768" s="124"/>
      <c r="I768" s="124"/>
      <c r="J768" s="124"/>
      <c r="K768" s="124"/>
      <c r="L768" s="124"/>
      <c r="M768" s="124"/>
      <c r="N768" s="124"/>
      <c r="O768" s="124"/>
    </row>
    <row r="769" spans="1:15" x14ac:dyDescent="0.2">
      <c r="A769" s="124"/>
      <c r="B769" s="124"/>
      <c r="C769" s="124"/>
      <c r="D769" s="124"/>
      <c r="E769" s="124"/>
      <c r="F769" s="124"/>
      <c r="G769" s="124"/>
      <c r="H769" s="124"/>
      <c r="I769" s="124"/>
      <c r="J769" s="124"/>
      <c r="K769" s="124"/>
      <c r="L769" s="124"/>
      <c r="M769" s="124"/>
      <c r="N769" s="124"/>
      <c r="O769" s="124"/>
    </row>
    <row r="770" spans="1:15" x14ac:dyDescent="0.2">
      <c r="A770" s="124"/>
      <c r="B770" s="124"/>
      <c r="C770" s="124"/>
      <c r="D770" s="124"/>
      <c r="E770" s="124"/>
      <c r="F770" s="124"/>
      <c r="G770" s="124"/>
      <c r="H770" s="124"/>
      <c r="I770" s="124"/>
      <c r="J770" s="124"/>
      <c r="K770" s="124"/>
      <c r="L770" s="124"/>
      <c r="M770" s="124"/>
      <c r="N770" s="124"/>
      <c r="O770" s="124"/>
    </row>
    <row r="771" spans="1:15" x14ac:dyDescent="0.2">
      <c r="A771" s="124"/>
      <c r="B771" s="124"/>
      <c r="C771" s="124"/>
      <c r="D771" s="124"/>
      <c r="E771" s="124"/>
      <c r="F771" s="124"/>
      <c r="G771" s="124"/>
      <c r="H771" s="124"/>
      <c r="I771" s="124"/>
      <c r="J771" s="124"/>
      <c r="K771" s="124"/>
      <c r="L771" s="124"/>
      <c r="M771" s="124"/>
      <c r="N771" s="124"/>
      <c r="O771" s="124"/>
    </row>
    <row r="772" spans="1:15" x14ac:dyDescent="0.2">
      <c r="A772" s="124"/>
      <c r="B772" s="124"/>
      <c r="C772" s="124"/>
      <c r="D772" s="124"/>
      <c r="E772" s="124"/>
      <c r="F772" s="124"/>
      <c r="G772" s="124"/>
      <c r="H772" s="124"/>
      <c r="I772" s="124"/>
      <c r="J772" s="124"/>
      <c r="K772" s="124"/>
      <c r="L772" s="124"/>
      <c r="M772" s="124"/>
      <c r="N772" s="124"/>
      <c r="O772" s="124"/>
    </row>
    <row r="773" spans="1:15" x14ac:dyDescent="0.2">
      <c r="A773" s="124"/>
      <c r="B773" s="124"/>
      <c r="C773" s="124"/>
      <c r="D773" s="124"/>
      <c r="E773" s="124"/>
      <c r="F773" s="124"/>
      <c r="G773" s="124"/>
      <c r="H773" s="124"/>
      <c r="I773" s="124"/>
      <c r="J773" s="124"/>
      <c r="K773" s="124"/>
      <c r="L773" s="124"/>
      <c r="M773" s="124"/>
      <c r="N773" s="124"/>
      <c r="O773" s="124"/>
    </row>
    <row r="774" spans="1:15" x14ac:dyDescent="0.2">
      <c r="A774" s="124"/>
      <c r="B774" s="124"/>
      <c r="C774" s="124"/>
      <c r="D774" s="124"/>
      <c r="E774" s="124"/>
      <c r="F774" s="124"/>
      <c r="G774" s="124"/>
      <c r="H774" s="124"/>
      <c r="I774" s="124"/>
      <c r="J774" s="124"/>
      <c r="K774" s="124"/>
      <c r="L774" s="124"/>
      <c r="M774" s="124"/>
      <c r="N774" s="124"/>
      <c r="O774" s="124"/>
    </row>
    <row r="775" spans="1:15" x14ac:dyDescent="0.2">
      <c r="A775" s="124"/>
      <c r="B775" s="124"/>
      <c r="C775" s="124"/>
      <c r="D775" s="124"/>
      <c r="E775" s="124"/>
      <c r="F775" s="124"/>
      <c r="G775" s="124"/>
      <c r="H775" s="124"/>
      <c r="I775" s="124"/>
      <c r="J775" s="124"/>
      <c r="K775" s="124"/>
      <c r="L775" s="124"/>
      <c r="M775" s="124"/>
      <c r="N775" s="124"/>
      <c r="O775" s="124"/>
    </row>
    <row r="776" spans="1:15" x14ac:dyDescent="0.2">
      <c r="A776" s="124"/>
      <c r="B776" s="124"/>
      <c r="C776" s="124"/>
      <c r="D776" s="124"/>
      <c r="E776" s="124"/>
      <c r="F776" s="124"/>
      <c r="G776" s="124"/>
      <c r="H776" s="124"/>
      <c r="I776" s="124"/>
      <c r="J776" s="124"/>
      <c r="K776" s="124"/>
      <c r="L776" s="124"/>
      <c r="M776" s="124"/>
      <c r="N776" s="124"/>
      <c r="O776" s="124"/>
    </row>
    <row r="777" spans="1:15" x14ac:dyDescent="0.2">
      <c r="A777" s="124"/>
      <c r="B777" s="124"/>
      <c r="C777" s="124"/>
      <c r="D777" s="124"/>
      <c r="E777" s="124"/>
      <c r="F777" s="124"/>
      <c r="G777" s="124"/>
      <c r="H777" s="124"/>
      <c r="I777" s="124"/>
      <c r="J777" s="124"/>
      <c r="K777" s="124"/>
      <c r="L777" s="124"/>
      <c r="M777" s="124"/>
      <c r="N777" s="124"/>
      <c r="O777" s="124"/>
    </row>
    <row r="778" spans="1:15" x14ac:dyDescent="0.2">
      <c r="A778" s="124"/>
      <c r="B778" s="124"/>
      <c r="C778" s="124"/>
      <c r="D778" s="124"/>
      <c r="E778" s="124"/>
      <c r="F778" s="124"/>
      <c r="G778" s="124"/>
      <c r="H778" s="124"/>
      <c r="I778" s="124"/>
      <c r="J778" s="124"/>
      <c r="K778" s="124"/>
      <c r="L778" s="124"/>
      <c r="M778" s="124"/>
      <c r="N778" s="124"/>
      <c r="O778" s="124"/>
    </row>
    <row r="779" spans="1:15" x14ac:dyDescent="0.2">
      <c r="A779" s="124"/>
      <c r="B779" s="124"/>
      <c r="C779" s="124"/>
      <c r="D779" s="124"/>
      <c r="E779" s="124"/>
      <c r="F779" s="124"/>
      <c r="G779" s="124"/>
      <c r="H779" s="124"/>
      <c r="I779" s="124"/>
      <c r="J779" s="124"/>
      <c r="K779" s="124"/>
      <c r="L779" s="124"/>
      <c r="M779" s="124"/>
      <c r="N779" s="124"/>
      <c r="O779" s="124"/>
    </row>
    <row r="780" spans="1:15" x14ac:dyDescent="0.2">
      <c r="A780" s="124"/>
      <c r="B780" s="124"/>
      <c r="C780" s="124"/>
      <c r="D780" s="124"/>
      <c r="E780" s="124"/>
      <c r="F780" s="124"/>
      <c r="G780" s="124"/>
      <c r="H780" s="124"/>
      <c r="I780" s="124"/>
      <c r="J780" s="124"/>
      <c r="K780" s="124"/>
      <c r="L780" s="124"/>
      <c r="M780" s="124"/>
      <c r="N780" s="124"/>
      <c r="O780" s="124"/>
    </row>
    <row r="781" spans="1:15" x14ac:dyDescent="0.2">
      <c r="A781" s="124"/>
      <c r="B781" s="124"/>
      <c r="C781" s="124"/>
      <c r="D781" s="124"/>
      <c r="E781" s="124"/>
      <c r="F781" s="124"/>
      <c r="G781" s="124"/>
      <c r="H781" s="124"/>
      <c r="I781" s="124"/>
      <c r="J781" s="124"/>
      <c r="K781" s="124"/>
      <c r="L781" s="124"/>
      <c r="M781" s="124"/>
      <c r="N781" s="124"/>
      <c r="O781" s="124"/>
    </row>
    <row r="782" spans="1:15" x14ac:dyDescent="0.2">
      <c r="A782" s="124"/>
      <c r="B782" s="124"/>
      <c r="C782" s="124"/>
      <c r="D782" s="124"/>
      <c r="E782" s="124"/>
      <c r="F782" s="124"/>
      <c r="G782" s="124"/>
      <c r="H782" s="124"/>
      <c r="I782" s="124"/>
      <c r="J782" s="124"/>
      <c r="K782" s="124"/>
      <c r="L782" s="124"/>
      <c r="M782" s="124"/>
      <c r="N782" s="124"/>
      <c r="O782" s="124"/>
    </row>
    <row r="783" spans="1:15" x14ac:dyDescent="0.2">
      <c r="A783" s="124"/>
      <c r="B783" s="124"/>
      <c r="C783" s="124"/>
      <c r="D783" s="124"/>
      <c r="E783" s="124"/>
      <c r="F783" s="124"/>
      <c r="G783" s="124"/>
      <c r="H783" s="124"/>
      <c r="I783" s="124"/>
      <c r="J783" s="124"/>
      <c r="K783" s="124"/>
      <c r="L783" s="124"/>
      <c r="M783" s="124"/>
      <c r="N783" s="124"/>
      <c r="O783" s="124"/>
    </row>
    <row r="784" spans="1:15" x14ac:dyDescent="0.2">
      <c r="A784" s="124"/>
      <c r="B784" s="124"/>
      <c r="C784" s="124"/>
      <c r="D784" s="124"/>
      <c r="E784" s="124"/>
      <c r="F784" s="124"/>
      <c r="G784" s="124"/>
      <c r="H784" s="124"/>
      <c r="I784" s="124"/>
      <c r="J784" s="124"/>
      <c r="K784" s="124"/>
      <c r="L784" s="124"/>
      <c r="M784" s="124"/>
      <c r="N784" s="124"/>
      <c r="O784" s="124"/>
    </row>
    <row r="785" spans="1:15" x14ac:dyDescent="0.2">
      <c r="A785" s="124"/>
      <c r="B785" s="124"/>
      <c r="C785" s="124"/>
      <c r="D785" s="124"/>
      <c r="E785" s="124"/>
      <c r="F785" s="124"/>
      <c r="G785" s="124"/>
      <c r="H785" s="124"/>
      <c r="I785" s="124"/>
      <c r="J785" s="124"/>
      <c r="K785" s="124"/>
      <c r="L785" s="124"/>
      <c r="M785" s="124"/>
      <c r="N785" s="124"/>
      <c r="O785" s="124"/>
    </row>
    <row r="786" spans="1:15" x14ac:dyDescent="0.2">
      <c r="A786" s="124"/>
      <c r="B786" s="124"/>
      <c r="C786" s="124"/>
      <c r="D786" s="124"/>
      <c r="E786" s="124"/>
      <c r="F786" s="124"/>
      <c r="G786" s="124"/>
      <c r="H786" s="124"/>
      <c r="I786" s="124"/>
      <c r="J786" s="124"/>
      <c r="K786" s="124"/>
      <c r="L786" s="124"/>
      <c r="M786" s="124"/>
      <c r="N786" s="124"/>
      <c r="O786" s="124"/>
    </row>
    <row r="787" spans="1:15" x14ac:dyDescent="0.2">
      <c r="A787" s="124"/>
      <c r="B787" s="124"/>
      <c r="C787" s="124"/>
      <c r="D787" s="124"/>
      <c r="E787" s="124"/>
      <c r="F787" s="124"/>
      <c r="G787" s="124"/>
      <c r="H787" s="124"/>
      <c r="I787" s="124"/>
      <c r="J787" s="124"/>
      <c r="K787" s="124"/>
      <c r="L787" s="124"/>
      <c r="M787" s="124"/>
      <c r="N787" s="124"/>
      <c r="O787" s="124"/>
    </row>
    <row r="788" spans="1:15" x14ac:dyDescent="0.2">
      <c r="A788" s="124"/>
      <c r="B788" s="124"/>
      <c r="C788" s="124"/>
      <c r="D788" s="124"/>
      <c r="E788" s="124"/>
      <c r="F788" s="124"/>
      <c r="G788" s="124"/>
      <c r="H788" s="124"/>
      <c r="I788" s="124"/>
      <c r="J788" s="124"/>
      <c r="K788" s="124"/>
      <c r="L788" s="124"/>
      <c r="M788" s="124"/>
      <c r="N788" s="124"/>
      <c r="O788" s="124"/>
    </row>
    <row r="789" spans="1:15" x14ac:dyDescent="0.2">
      <c r="A789" s="124"/>
      <c r="B789" s="124"/>
      <c r="C789" s="124"/>
      <c r="D789" s="124"/>
      <c r="E789" s="124"/>
      <c r="F789" s="124"/>
      <c r="G789" s="124"/>
      <c r="H789" s="124"/>
      <c r="I789" s="124"/>
      <c r="J789" s="124"/>
      <c r="K789" s="124"/>
      <c r="L789" s="124"/>
      <c r="M789" s="124"/>
      <c r="N789" s="124"/>
      <c r="O789" s="124"/>
    </row>
    <row r="790" spans="1:15" x14ac:dyDescent="0.2">
      <c r="A790" s="124"/>
      <c r="B790" s="124"/>
      <c r="C790" s="124"/>
      <c r="D790" s="124"/>
      <c r="E790" s="124"/>
      <c r="F790" s="124"/>
      <c r="G790" s="124"/>
      <c r="H790" s="124"/>
      <c r="I790" s="124"/>
      <c r="J790" s="124"/>
      <c r="K790" s="124"/>
      <c r="L790" s="124"/>
      <c r="M790" s="124"/>
      <c r="N790" s="124"/>
      <c r="O790" s="124"/>
    </row>
    <row r="791" spans="1:15" x14ac:dyDescent="0.2">
      <c r="A791" s="124"/>
      <c r="B791" s="124"/>
      <c r="C791" s="124"/>
      <c r="D791" s="124"/>
      <c r="E791" s="124"/>
      <c r="F791" s="124"/>
      <c r="G791" s="124"/>
      <c r="H791" s="124"/>
      <c r="I791" s="124"/>
      <c r="J791" s="124"/>
      <c r="K791" s="124"/>
      <c r="L791" s="124"/>
      <c r="M791" s="124"/>
      <c r="N791" s="124"/>
      <c r="O791" s="124"/>
    </row>
    <row r="792" spans="1:15" x14ac:dyDescent="0.2">
      <c r="A792" s="124"/>
      <c r="B792" s="124"/>
      <c r="C792" s="124"/>
      <c r="D792" s="124"/>
      <c r="E792" s="124"/>
      <c r="F792" s="124"/>
      <c r="G792" s="124"/>
      <c r="H792" s="124"/>
      <c r="I792" s="124"/>
      <c r="J792" s="124"/>
      <c r="K792" s="124"/>
      <c r="L792" s="124"/>
      <c r="M792" s="124"/>
      <c r="N792" s="124"/>
      <c r="O792" s="124"/>
    </row>
    <row r="793" spans="1:15" x14ac:dyDescent="0.2">
      <c r="A793" s="124"/>
      <c r="B793" s="124"/>
      <c r="C793" s="124"/>
      <c r="D793" s="124"/>
      <c r="E793" s="124"/>
      <c r="F793" s="124"/>
      <c r="G793" s="124"/>
      <c r="H793" s="124"/>
      <c r="I793" s="124"/>
      <c r="J793" s="124"/>
      <c r="K793" s="124"/>
      <c r="L793" s="124"/>
      <c r="M793" s="124"/>
      <c r="N793" s="124"/>
      <c r="O793" s="124"/>
    </row>
    <row r="794" spans="1:15" x14ac:dyDescent="0.2">
      <c r="A794" s="124"/>
      <c r="B794" s="124"/>
      <c r="C794" s="124"/>
      <c r="D794" s="124"/>
      <c r="E794" s="124"/>
      <c r="F794" s="124"/>
      <c r="G794" s="124"/>
      <c r="H794" s="124"/>
      <c r="I794" s="124"/>
      <c r="J794" s="124"/>
      <c r="K794" s="124"/>
      <c r="L794" s="124"/>
      <c r="M794" s="124"/>
      <c r="N794" s="124"/>
      <c r="O794" s="124"/>
    </row>
    <row r="795" spans="1:15" x14ac:dyDescent="0.2">
      <c r="A795" s="124"/>
      <c r="B795" s="124"/>
      <c r="C795" s="124"/>
      <c r="D795" s="124"/>
      <c r="E795" s="124"/>
      <c r="F795" s="124"/>
      <c r="G795" s="124"/>
      <c r="H795" s="124"/>
      <c r="I795" s="124"/>
      <c r="J795" s="124"/>
      <c r="K795" s="124"/>
      <c r="L795" s="124"/>
      <c r="M795" s="124"/>
      <c r="N795" s="124"/>
      <c r="O795" s="124"/>
    </row>
    <row r="796" spans="1:15" x14ac:dyDescent="0.2">
      <c r="A796" s="124"/>
      <c r="B796" s="124"/>
      <c r="C796" s="124"/>
      <c r="D796" s="124"/>
      <c r="E796" s="124"/>
      <c r="F796" s="124"/>
      <c r="G796" s="124"/>
      <c r="H796" s="124"/>
      <c r="I796" s="124"/>
      <c r="J796" s="124"/>
      <c r="K796" s="124"/>
      <c r="L796" s="124"/>
      <c r="M796" s="124"/>
      <c r="N796" s="124"/>
      <c r="O796" s="124"/>
    </row>
    <row r="797" spans="1:15" x14ac:dyDescent="0.2">
      <c r="A797" s="124"/>
      <c r="B797" s="124"/>
      <c r="C797" s="124"/>
      <c r="D797" s="124"/>
      <c r="E797" s="124"/>
      <c r="F797" s="124"/>
      <c r="G797" s="124"/>
      <c r="H797" s="124"/>
      <c r="I797" s="124"/>
      <c r="J797" s="124"/>
      <c r="K797" s="124"/>
      <c r="L797" s="124"/>
      <c r="M797" s="124"/>
      <c r="N797" s="124"/>
      <c r="O797" s="124"/>
    </row>
    <row r="798" spans="1:15" x14ac:dyDescent="0.2">
      <c r="A798" s="124"/>
      <c r="B798" s="124"/>
      <c r="C798" s="124"/>
      <c r="D798" s="124"/>
      <c r="E798" s="124"/>
      <c r="F798" s="124"/>
      <c r="G798" s="124"/>
      <c r="H798" s="124"/>
      <c r="I798" s="124"/>
      <c r="J798" s="124"/>
      <c r="K798" s="124"/>
      <c r="L798" s="124"/>
      <c r="M798" s="124"/>
      <c r="N798" s="124"/>
      <c r="O798" s="124"/>
    </row>
    <row r="799" spans="1:15" x14ac:dyDescent="0.2">
      <c r="A799" s="124"/>
      <c r="B799" s="124"/>
      <c r="C799" s="124"/>
      <c r="D799" s="124"/>
      <c r="E799" s="124"/>
      <c r="F799" s="124"/>
      <c r="G799" s="124"/>
      <c r="H799" s="124"/>
      <c r="I799" s="124"/>
      <c r="J799" s="124"/>
      <c r="K799" s="124"/>
      <c r="L799" s="124"/>
      <c r="M799" s="124"/>
      <c r="N799" s="124"/>
      <c r="O799" s="124"/>
    </row>
    <row r="800" spans="1:15" x14ac:dyDescent="0.2">
      <c r="A800" s="124"/>
      <c r="B800" s="124"/>
      <c r="C800" s="124"/>
      <c r="D800" s="124"/>
      <c r="E800" s="124"/>
      <c r="F800" s="124"/>
      <c r="G800" s="124"/>
      <c r="H800" s="124"/>
      <c r="I800" s="124"/>
      <c r="J800" s="124"/>
      <c r="K800" s="124"/>
      <c r="L800" s="124"/>
      <c r="M800" s="124"/>
      <c r="N800" s="124"/>
      <c r="O800" s="124"/>
    </row>
    <row r="801" spans="1:15" x14ac:dyDescent="0.2">
      <c r="A801" s="124"/>
      <c r="B801" s="124"/>
      <c r="C801" s="124"/>
      <c r="D801" s="124"/>
      <c r="E801" s="124"/>
      <c r="F801" s="124"/>
      <c r="G801" s="124"/>
      <c r="H801" s="124"/>
      <c r="I801" s="124"/>
      <c r="J801" s="124"/>
      <c r="K801" s="124"/>
      <c r="L801" s="124"/>
      <c r="M801" s="124"/>
      <c r="N801" s="124"/>
      <c r="O801" s="124"/>
    </row>
    <row r="802" spans="1:15" x14ac:dyDescent="0.2">
      <c r="A802" s="124"/>
      <c r="B802" s="124"/>
      <c r="C802" s="124"/>
      <c r="D802" s="124"/>
      <c r="E802" s="124"/>
      <c r="F802" s="124"/>
      <c r="G802" s="124"/>
      <c r="H802" s="124"/>
      <c r="I802" s="124"/>
      <c r="J802" s="124"/>
      <c r="K802" s="124"/>
      <c r="L802" s="124"/>
      <c r="M802" s="124"/>
      <c r="N802" s="124"/>
      <c r="O802" s="124"/>
    </row>
    <row r="803" spans="1:15" x14ac:dyDescent="0.2">
      <c r="A803" s="124"/>
      <c r="B803" s="124"/>
      <c r="C803" s="124"/>
      <c r="D803" s="124"/>
      <c r="E803" s="124"/>
      <c r="F803" s="124"/>
      <c r="G803" s="124"/>
      <c r="H803" s="124"/>
      <c r="I803" s="124"/>
      <c r="J803" s="124"/>
      <c r="K803" s="124"/>
      <c r="L803" s="124"/>
      <c r="M803" s="124"/>
      <c r="N803" s="124"/>
      <c r="O803" s="124"/>
    </row>
    <row r="804" spans="1:15" x14ac:dyDescent="0.2">
      <c r="A804" s="124"/>
      <c r="B804" s="124"/>
      <c r="C804" s="124"/>
      <c r="D804" s="124"/>
      <c r="E804" s="124"/>
      <c r="F804" s="124"/>
      <c r="G804" s="124"/>
      <c r="H804" s="124"/>
      <c r="I804" s="124"/>
      <c r="J804" s="124"/>
      <c r="K804" s="124"/>
      <c r="L804" s="124"/>
      <c r="M804" s="124"/>
      <c r="N804" s="124"/>
      <c r="O804" s="124"/>
    </row>
    <row r="805" spans="1:15" x14ac:dyDescent="0.2">
      <c r="A805" s="124"/>
      <c r="B805" s="124"/>
      <c r="C805" s="124"/>
      <c r="D805" s="124"/>
      <c r="E805" s="124"/>
      <c r="F805" s="124"/>
      <c r="G805" s="124"/>
      <c r="H805" s="124"/>
      <c r="I805" s="124"/>
      <c r="J805" s="124"/>
      <c r="K805" s="124"/>
      <c r="L805" s="124"/>
      <c r="M805" s="124"/>
      <c r="N805" s="124"/>
      <c r="O805" s="124"/>
    </row>
    <row r="806" spans="1:15" x14ac:dyDescent="0.2">
      <c r="A806" s="124"/>
      <c r="B806" s="124"/>
      <c r="C806" s="124"/>
      <c r="D806" s="124"/>
      <c r="E806" s="124"/>
      <c r="F806" s="124"/>
      <c r="G806" s="124"/>
      <c r="H806" s="124"/>
      <c r="I806" s="124"/>
      <c r="J806" s="124"/>
      <c r="K806" s="124"/>
      <c r="L806" s="124"/>
      <c r="M806" s="124"/>
      <c r="N806" s="124"/>
      <c r="O806" s="124"/>
    </row>
    <row r="807" spans="1:15" x14ac:dyDescent="0.2">
      <c r="A807" s="124"/>
      <c r="B807" s="124"/>
      <c r="C807" s="124"/>
      <c r="D807" s="124"/>
      <c r="E807" s="124"/>
      <c r="F807" s="124"/>
      <c r="G807" s="124"/>
      <c r="H807" s="124"/>
      <c r="I807" s="124"/>
      <c r="J807" s="124"/>
      <c r="K807" s="124"/>
      <c r="L807" s="124"/>
      <c r="M807" s="124"/>
      <c r="N807" s="124"/>
      <c r="O807" s="124"/>
    </row>
    <row r="808" spans="1:15" x14ac:dyDescent="0.2">
      <c r="A808" s="124"/>
      <c r="B808" s="124"/>
      <c r="C808" s="124"/>
      <c r="D808" s="124"/>
      <c r="E808" s="124"/>
      <c r="F808" s="124"/>
      <c r="G808" s="124"/>
      <c r="H808" s="124"/>
      <c r="I808" s="124"/>
      <c r="J808" s="124"/>
      <c r="K808" s="124"/>
      <c r="L808" s="124"/>
      <c r="M808" s="124"/>
      <c r="N808" s="124"/>
      <c r="O808" s="124"/>
    </row>
    <row r="809" spans="1:15" x14ac:dyDescent="0.2">
      <c r="A809" s="124"/>
      <c r="B809" s="124"/>
      <c r="C809" s="124"/>
      <c r="D809" s="124"/>
      <c r="E809" s="124"/>
      <c r="F809" s="124"/>
      <c r="G809" s="124"/>
      <c r="H809" s="124"/>
      <c r="I809" s="124"/>
      <c r="J809" s="124"/>
      <c r="K809" s="124"/>
      <c r="L809" s="124"/>
      <c r="M809" s="124"/>
      <c r="N809" s="124"/>
      <c r="O809" s="124"/>
    </row>
  </sheetData>
  <mergeCells count="29">
    <mergeCell ref="A13:B13"/>
    <mergeCell ref="A14:B14"/>
    <mergeCell ref="A16:A18"/>
    <mergeCell ref="A5:B5"/>
    <mergeCell ref="A7:A10"/>
    <mergeCell ref="A11:B11"/>
    <mergeCell ref="A12:B12"/>
    <mergeCell ref="A29:B29"/>
    <mergeCell ref="A34:B34"/>
    <mergeCell ref="A23:B23"/>
    <mergeCell ref="A25:A28"/>
    <mergeCell ref="A19:B19"/>
    <mergeCell ref="A21:A22"/>
    <mergeCell ref="A4:B4"/>
    <mergeCell ref="A1:B1"/>
    <mergeCell ref="A2:B2"/>
    <mergeCell ref="A53:B53"/>
    <mergeCell ref="A31:A33"/>
    <mergeCell ref="A36:A37"/>
    <mergeCell ref="A40:A41"/>
    <mergeCell ref="A44:A46"/>
    <mergeCell ref="A49:B49"/>
    <mergeCell ref="A50:B50"/>
    <mergeCell ref="A51:B51"/>
    <mergeCell ref="A52:B52"/>
    <mergeCell ref="A42:B42"/>
    <mergeCell ref="A47:B47"/>
    <mergeCell ref="A48:B48"/>
    <mergeCell ref="A38:B38"/>
  </mergeCells>
  <pageMargins left="0.23622047244094491" right="0.23622047244094491" top="0.74803149606299213" bottom="0.15748031496062992"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13" zoomScaleNormal="100" workbookViewId="0">
      <selection activeCell="P12" sqref="P12"/>
    </sheetView>
  </sheetViews>
  <sheetFormatPr defaultRowHeight="12.75" x14ac:dyDescent="0.2"/>
  <cols>
    <col min="1" max="1" width="3.85546875" style="1" customWidth="1"/>
    <col min="2" max="2" width="37.5703125" style="1" customWidth="1"/>
    <col min="3" max="4" width="6.7109375" style="1" customWidth="1"/>
    <col min="5" max="5" width="21" style="1" customWidth="1"/>
    <col min="6" max="12" width="6.7109375" style="1" customWidth="1"/>
    <col min="13" max="13" width="9.5703125" style="78" customWidth="1"/>
    <col min="14" max="16384" width="9.140625" style="1"/>
  </cols>
  <sheetData>
    <row r="1" spans="1:13" s="35" customFormat="1" ht="60.75" customHeight="1" x14ac:dyDescent="0.2">
      <c r="M1" s="183"/>
    </row>
    <row r="2" spans="1:13" s="185" customFormat="1" ht="14.25" customHeight="1" x14ac:dyDescent="0.2">
      <c r="A2" s="184"/>
      <c r="B2" s="330" t="str">
        <f>ExcelTool!B2</f>
        <v xml:space="preserve"> INEWS Observation Chart Completion Audit</v>
      </c>
      <c r="C2" s="330"/>
      <c r="D2" s="330"/>
      <c r="E2" s="330"/>
      <c r="F2" s="330"/>
      <c r="G2" s="330"/>
      <c r="H2" s="331"/>
      <c r="I2" s="331"/>
      <c r="J2" s="331"/>
      <c r="K2" s="331"/>
      <c r="L2" s="331"/>
      <c r="M2" s="38"/>
    </row>
    <row r="3" spans="1:13" s="185" customFormat="1" ht="15" customHeight="1" x14ac:dyDescent="0.2">
      <c r="A3" s="184"/>
      <c r="B3" s="186" t="str">
        <f>ExcelTool!B3</f>
        <v>Hospital</v>
      </c>
      <c r="C3" s="280">
        <f>ExcelTool!C3</f>
        <v>0</v>
      </c>
      <c r="D3" s="332"/>
      <c r="E3" s="332" t="s">
        <v>0</v>
      </c>
      <c r="F3" s="332"/>
      <c r="G3" s="332"/>
      <c r="H3" s="332"/>
      <c r="I3" s="332"/>
      <c r="J3" s="332"/>
      <c r="K3" s="332"/>
      <c r="L3" s="333"/>
      <c r="M3" s="38"/>
    </row>
    <row r="4" spans="1:13" s="185" customFormat="1" ht="15" customHeight="1" x14ac:dyDescent="0.2">
      <c r="A4" s="184"/>
      <c r="B4" s="186" t="str">
        <f>ExcelTool!B4</f>
        <v>Ward/ Area</v>
      </c>
      <c r="C4" s="280">
        <f>ExcelTool!C4</f>
        <v>0</v>
      </c>
      <c r="D4" s="332"/>
      <c r="E4" s="332" t="s">
        <v>0</v>
      </c>
      <c r="F4" s="332"/>
      <c r="G4" s="332"/>
      <c r="H4" s="332"/>
      <c r="I4" s="332"/>
      <c r="J4" s="332"/>
      <c r="K4" s="332"/>
      <c r="L4" s="333"/>
      <c r="M4" s="38"/>
    </row>
    <row r="5" spans="1:13" s="185" customFormat="1" ht="15" customHeight="1" x14ac:dyDescent="0.2">
      <c r="A5" s="184"/>
      <c r="B5" s="186" t="str">
        <f>ExcelTool!B5</f>
        <v>Auditor(s)</v>
      </c>
      <c r="C5" s="280">
        <f>ExcelTool!C5</f>
        <v>0</v>
      </c>
      <c r="D5" s="332"/>
      <c r="E5" s="332" t="s">
        <v>0</v>
      </c>
      <c r="F5" s="332"/>
      <c r="G5" s="332"/>
      <c r="H5" s="332"/>
      <c r="I5" s="332"/>
      <c r="J5" s="332"/>
      <c r="K5" s="332"/>
      <c r="L5" s="333"/>
      <c r="M5" s="38"/>
    </row>
    <row r="6" spans="1:13" s="185" customFormat="1" ht="14.25" customHeight="1" x14ac:dyDescent="0.2">
      <c r="A6" s="184"/>
      <c r="B6" s="187" t="str">
        <f>ExcelTool!B6</f>
        <v>Audit Year</v>
      </c>
      <c r="C6" s="350">
        <f>ExcelTool!C6</f>
        <v>2020</v>
      </c>
      <c r="D6" s="351"/>
      <c r="E6" s="351"/>
      <c r="F6" s="352"/>
      <c r="G6" s="352"/>
      <c r="H6" s="352"/>
      <c r="I6" s="352"/>
      <c r="J6" s="352"/>
      <c r="K6" s="352"/>
      <c r="L6" s="353"/>
      <c r="M6" s="38"/>
    </row>
    <row r="7" spans="1:13" s="185" customFormat="1" ht="14.25" customHeight="1" x14ac:dyDescent="0.2">
      <c r="A7" s="184"/>
      <c r="B7" s="186" t="str">
        <f>ExcelTool!B7</f>
        <v>No. in Audit</v>
      </c>
      <c r="C7" s="277">
        <f>ExcelTool!C7</f>
        <v>0</v>
      </c>
      <c r="D7" s="278"/>
      <c r="E7" s="279" t="s">
        <v>0</v>
      </c>
      <c r="F7" s="291" t="str">
        <f>ExcelTool!F7</f>
        <v>No. of Questions</v>
      </c>
      <c r="G7" s="292"/>
      <c r="H7" s="292"/>
      <c r="I7" s="343">
        <f>ExcelTool!I7</f>
        <v>20</v>
      </c>
      <c r="J7" s="344"/>
      <c r="K7" s="344"/>
      <c r="L7" s="344"/>
      <c r="M7" s="38"/>
    </row>
    <row r="8" spans="1:13" s="185" customFormat="1" ht="14.25" customHeight="1" x14ac:dyDescent="0.2">
      <c r="A8" s="184"/>
      <c r="B8" s="188"/>
      <c r="C8" s="189"/>
      <c r="D8" s="36"/>
      <c r="E8" s="36"/>
      <c r="F8" s="189"/>
      <c r="G8" s="36"/>
      <c r="H8" s="36"/>
      <c r="I8" s="38"/>
      <c r="J8" s="38"/>
      <c r="K8" s="38"/>
      <c r="L8" s="38"/>
      <c r="M8" s="38"/>
    </row>
    <row r="9" spans="1:13" s="185" customFormat="1" ht="14.25" customHeight="1" x14ac:dyDescent="0.2">
      <c r="A9" s="184"/>
      <c r="B9" s="188"/>
      <c r="C9" s="189"/>
      <c r="D9" s="36"/>
      <c r="E9" s="36"/>
      <c r="F9" s="189"/>
      <c r="G9" s="36"/>
      <c r="H9" s="36"/>
      <c r="I9" s="38"/>
      <c r="J9" s="38"/>
      <c r="K9" s="38"/>
      <c r="L9" s="38"/>
      <c r="M9" s="38"/>
    </row>
    <row r="10" spans="1:13" s="185" customFormat="1" ht="24.95" customHeight="1" x14ac:dyDescent="0.2">
      <c r="A10" s="194"/>
      <c r="B10" s="340" t="s">
        <v>225</v>
      </c>
      <c r="C10" s="341"/>
      <c r="D10" s="341"/>
      <c r="E10" s="342"/>
      <c r="F10" s="354" t="s">
        <v>227</v>
      </c>
      <c r="G10" s="355"/>
      <c r="H10" s="355"/>
      <c r="I10" s="355"/>
      <c r="J10" s="355"/>
      <c r="K10" s="355"/>
      <c r="L10" s="356"/>
    </row>
    <row r="11" spans="1:13" ht="50.1" customHeight="1" x14ac:dyDescent="0.2">
      <c r="A11" s="182">
        <v>1</v>
      </c>
      <c r="B11" s="334"/>
      <c r="C11" s="335"/>
      <c r="D11" s="335"/>
      <c r="E11" s="336"/>
      <c r="F11" s="337"/>
      <c r="G11" s="357"/>
      <c r="H11" s="357"/>
      <c r="I11" s="357"/>
      <c r="J11" s="357"/>
      <c r="K11" s="357"/>
      <c r="L11" s="358"/>
      <c r="M11" s="1"/>
    </row>
    <row r="12" spans="1:13" ht="50.1" customHeight="1" x14ac:dyDescent="0.2">
      <c r="A12" s="182">
        <v>2</v>
      </c>
      <c r="B12" s="334"/>
      <c r="C12" s="335"/>
      <c r="D12" s="335"/>
      <c r="E12" s="336"/>
      <c r="F12" s="337"/>
      <c r="G12" s="357"/>
      <c r="H12" s="357"/>
      <c r="I12" s="357"/>
      <c r="J12" s="357"/>
      <c r="K12" s="357"/>
      <c r="L12" s="358"/>
      <c r="M12" s="1"/>
    </row>
    <row r="13" spans="1:13" ht="50.1" customHeight="1" x14ac:dyDescent="0.2">
      <c r="A13" s="182">
        <v>3</v>
      </c>
      <c r="B13" s="334"/>
      <c r="C13" s="335"/>
      <c r="D13" s="335"/>
      <c r="E13" s="336"/>
      <c r="F13" s="337"/>
      <c r="G13" s="357"/>
      <c r="H13" s="357"/>
      <c r="I13" s="357"/>
      <c r="J13" s="357"/>
      <c r="K13" s="357"/>
      <c r="L13" s="358"/>
      <c r="M13" s="1"/>
    </row>
    <row r="14" spans="1:13" ht="50.1" customHeight="1" x14ac:dyDescent="0.2">
      <c r="A14" s="182">
        <v>4</v>
      </c>
      <c r="B14" s="334"/>
      <c r="C14" s="335"/>
      <c r="D14" s="335"/>
      <c r="E14" s="336"/>
      <c r="F14" s="337"/>
      <c r="G14" s="357"/>
      <c r="H14" s="357"/>
      <c r="I14" s="357"/>
      <c r="J14" s="357"/>
      <c r="K14" s="357"/>
      <c r="L14" s="358"/>
      <c r="M14" s="1"/>
    </row>
    <row r="15" spans="1:13" s="185" customFormat="1" ht="14.25" customHeight="1" x14ac:dyDescent="0.2">
      <c r="A15" s="184"/>
      <c r="B15" s="190"/>
      <c r="C15" s="191"/>
      <c r="D15" s="192"/>
      <c r="E15" s="192"/>
      <c r="F15" s="191"/>
      <c r="G15" s="192"/>
      <c r="H15" s="192"/>
      <c r="I15" s="193"/>
      <c r="J15" s="193"/>
      <c r="K15" s="193"/>
      <c r="L15" s="38"/>
      <c r="M15" s="38"/>
    </row>
    <row r="16" spans="1:13" s="185" customFormat="1" ht="24.95" customHeight="1" x14ac:dyDescent="0.2">
      <c r="A16" s="194"/>
      <c r="B16" s="340" t="s">
        <v>226</v>
      </c>
      <c r="C16" s="341"/>
      <c r="D16" s="341"/>
      <c r="E16" s="342"/>
      <c r="F16" s="345" t="s">
        <v>8</v>
      </c>
      <c r="G16" s="346"/>
      <c r="H16" s="347"/>
      <c r="I16" s="345" t="s">
        <v>9</v>
      </c>
      <c r="J16" s="348"/>
      <c r="K16" s="348"/>
      <c r="L16" s="349"/>
    </row>
    <row r="17" spans="1:13" ht="50.1" customHeight="1" x14ac:dyDescent="0.2">
      <c r="A17" s="182">
        <v>1</v>
      </c>
      <c r="B17" s="334"/>
      <c r="C17" s="335"/>
      <c r="D17" s="335"/>
      <c r="E17" s="336"/>
      <c r="F17" s="337"/>
      <c r="G17" s="338"/>
      <c r="H17" s="339"/>
      <c r="I17" s="337"/>
      <c r="J17" s="338"/>
      <c r="K17" s="338"/>
      <c r="L17" s="339"/>
      <c r="M17" s="1"/>
    </row>
    <row r="18" spans="1:13" ht="50.1" customHeight="1" x14ac:dyDescent="0.2">
      <c r="A18" s="182">
        <v>2</v>
      </c>
      <c r="B18" s="334"/>
      <c r="C18" s="335"/>
      <c r="D18" s="335"/>
      <c r="E18" s="336"/>
      <c r="F18" s="337"/>
      <c r="G18" s="338"/>
      <c r="H18" s="339"/>
      <c r="I18" s="337"/>
      <c r="J18" s="338"/>
      <c r="K18" s="338"/>
      <c r="L18" s="339"/>
      <c r="M18" s="1"/>
    </row>
    <row r="19" spans="1:13" ht="50.1" customHeight="1" x14ac:dyDescent="0.2">
      <c r="A19" s="182">
        <v>3</v>
      </c>
      <c r="B19" s="334"/>
      <c r="C19" s="335"/>
      <c r="D19" s="335"/>
      <c r="E19" s="336"/>
      <c r="F19" s="337"/>
      <c r="G19" s="338"/>
      <c r="H19" s="339"/>
      <c r="I19" s="337"/>
      <c r="J19" s="338"/>
      <c r="K19" s="338"/>
      <c r="L19" s="339"/>
      <c r="M19" s="1"/>
    </row>
    <row r="20" spans="1:13" ht="50.1" customHeight="1" x14ac:dyDescent="0.2">
      <c r="A20" s="182">
        <v>4</v>
      </c>
      <c r="B20" s="334"/>
      <c r="C20" s="335"/>
      <c r="D20" s="335"/>
      <c r="E20" s="336"/>
      <c r="F20" s="337"/>
      <c r="G20" s="338"/>
      <c r="H20" s="339"/>
      <c r="I20" s="337"/>
      <c r="J20" s="338"/>
      <c r="K20" s="338"/>
      <c r="L20" s="339"/>
      <c r="M20" s="1"/>
    </row>
  </sheetData>
  <sheetProtection sheet="1" objects="1" scenarios="1"/>
  <mergeCells count="33">
    <mergeCell ref="B11:E11"/>
    <mergeCell ref="F11:L11"/>
    <mergeCell ref="B14:E14"/>
    <mergeCell ref="B12:E12"/>
    <mergeCell ref="B13:E13"/>
    <mergeCell ref="F12:L12"/>
    <mergeCell ref="F13:L13"/>
    <mergeCell ref="F14:L14"/>
    <mergeCell ref="B20:E20"/>
    <mergeCell ref="F20:H20"/>
    <mergeCell ref="I20:L20"/>
    <mergeCell ref="B18:E18"/>
    <mergeCell ref="F18:H18"/>
    <mergeCell ref="I18:L18"/>
    <mergeCell ref="B19:E19"/>
    <mergeCell ref="F19:H19"/>
    <mergeCell ref="I19:L19"/>
    <mergeCell ref="B2:L2"/>
    <mergeCell ref="C3:L3"/>
    <mergeCell ref="C4:L4"/>
    <mergeCell ref="B17:E17"/>
    <mergeCell ref="F17:H17"/>
    <mergeCell ref="I17:L17"/>
    <mergeCell ref="B16:E16"/>
    <mergeCell ref="C5:L5"/>
    <mergeCell ref="C7:E7"/>
    <mergeCell ref="F7:H7"/>
    <mergeCell ref="I7:L7"/>
    <mergeCell ref="F16:H16"/>
    <mergeCell ref="I16:L16"/>
    <mergeCell ref="C6:L6"/>
    <mergeCell ref="F10:L10"/>
    <mergeCell ref="B10:E10"/>
  </mergeCells>
  <phoneticPr fontId="0" type="noConversion"/>
  <pageMargins left="0.74803149606299213" right="0.74803149606299213" top="0.98425196850393704" bottom="0.98425196850393704" header="0.51181102362204722" footer="0.51181102362204722"/>
  <pageSetup paperSize="9" scale="81" orientation="portrait" r:id="rId1"/>
  <headerFooter alignWithMargins="0">
    <oddHeader xml:space="preserve">&amp;CRECOMMENDATIONS&amp;R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7"/>
  <sheetViews>
    <sheetView workbookViewId="0">
      <selection activeCell="J17" sqref="J17"/>
    </sheetView>
  </sheetViews>
  <sheetFormatPr defaultRowHeight="12.75" x14ac:dyDescent="0.2"/>
  <sheetData>
    <row r="17" spans="10:10" x14ac:dyDescent="0.2">
      <c r="J17" s="30">
        <f>ExcelTool!J18</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2" sqref="B2"/>
    </sheetView>
  </sheetViews>
  <sheetFormatPr defaultRowHeight="12.75" x14ac:dyDescent="0.2"/>
  <cols>
    <col min="1" max="1" width="16.85546875" bestFit="1" customWidth="1"/>
    <col min="2" max="2" width="44.140625" bestFit="1" customWidth="1"/>
  </cols>
  <sheetData>
    <row r="1" spans="1:2" x14ac:dyDescent="0.2">
      <c r="A1" t="s">
        <v>232</v>
      </c>
      <c r="B1" t="s">
        <v>233</v>
      </c>
    </row>
    <row r="2" spans="1:2" x14ac:dyDescent="0.2">
      <c r="A2" t="s">
        <v>230</v>
      </c>
      <c r="B2" t="str">
        <f ca="1">(Comparison!$B$2&amp;" : "&amp;Comparison!E4)</f>
        <v xml:space="preserve"> INEWS Observation Chart Completion Audit : 0</v>
      </c>
    </row>
    <row r="3" spans="1:2" x14ac:dyDescent="0.2">
      <c r="A3" t="s">
        <v>24</v>
      </c>
      <c r="B3" t="str">
        <f>Comparison!B17&amp; ":" &amp;Comparison!E4</f>
        <v>Section 1: Documentation Standards:0</v>
      </c>
    </row>
    <row r="4" spans="1:2" x14ac:dyDescent="0.2">
      <c r="A4" t="s">
        <v>25</v>
      </c>
      <c r="B4" t="str">
        <f>Comparison!B28&amp; ":" &amp;Comparison!E4</f>
        <v>Section 2: Parameters:0</v>
      </c>
    </row>
    <row r="5" spans="1:2" x14ac:dyDescent="0.2">
      <c r="A5" t="s">
        <v>231</v>
      </c>
      <c r="B5" t="str">
        <f>Comparison!B38&amp; ":" &amp;Comparison!E4</f>
        <v>Section 3: Score:0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zoomScaleNormal="100" workbookViewId="0">
      <selection activeCell="E6" sqref="E6"/>
    </sheetView>
  </sheetViews>
  <sheetFormatPr defaultRowHeight="12.75" x14ac:dyDescent="0.2"/>
  <cols>
    <col min="1" max="1" width="31.140625" customWidth="1"/>
    <col min="2" max="2" width="68.7109375" style="169" customWidth="1"/>
  </cols>
  <sheetData>
    <row r="1" spans="1:2" ht="53.25" customHeight="1" thickBot="1" x14ac:dyDescent="0.25">
      <c r="A1" s="241"/>
      <c r="B1" s="241"/>
    </row>
    <row r="2" spans="1:2" ht="15.75" thickBot="1" x14ac:dyDescent="0.25">
      <c r="A2" s="244" t="s">
        <v>222</v>
      </c>
      <c r="B2" s="245"/>
    </row>
    <row r="3" spans="1:2" ht="30.75" thickBot="1" x14ac:dyDescent="0.25">
      <c r="A3" s="152" t="s">
        <v>135</v>
      </c>
      <c r="B3" s="154" t="s">
        <v>136</v>
      </c>
    </row>
    <row r="4" spans="1:2" ht="30.75" thickBot="1" x14ac:dyDescent="0.25">
      <c r="A4" s="148" t="s">
        <v>137</v>
      </c>
      <c r="B4" s="155" t="s">
        <v>138</v>
      </c>
    </row>
    <row r="5" spans="1:2" ht="15.75" thickBot="1" x14ac:dyDescent="0.25">
      <c r="A5" s="148" t="s">
        <v>139</v>
      </c>
      <c r="B5" s="156" t="s">
        <v>140</v>
      </c>
    </row>
    <row r="6" spans="1:2" ht="75.75" thickBot="1" x14ac:dyDescent="0.25">
      <c r="A6" s="148" t="s">
        <v>141</v>
      </c>
      <c r="B6" s="157" t="s">
        <v>142</v>
      </c>
    </row>
    <row r="7" spans="1:2" ht="30" x14ac:dyDescent="0.2">
      <c r="A7" s="246" t="s">
        <v>143</v>
      </c>
      <c r="B7" s="158" t="s">
        <v>144</v>
      </c>
    </row>
    <row r="8" spans="1:2" ht="60.75" thickBot="1" x14ac:dyDescent="0.25">
      <c r="A8" s="247"/>
      <c r="B8" s="159" t="s">
        <v>145</v>
      </c>
    </row>
    <row r="9" spans="1:2" ht="15.75" thickBot="1" x14ac:dyDescent="0.25">
      <c r="A9" s="148" t="s">
        <v>146</v>
      </c>
      <c r="B9" s="160" t="s">
        <v>147</v>
      </c>
    </row>
    <row r="10" spans="1:2" ht="45" x14ac:dyDescent="0.2">
      <c r="A10" s="248" t="s">
        <v>148</v>
      </c>
      <c r="B10" s="161" t="s">
        <v>149</v>
      </c>
    </row>
    <row r="11" spans="1:2" ht="30.75" thickBot="1" x14ac:dyDescent="0.25">
      <c r="A11" s="249"/>
      <c r="B11" s="157" t="s">
        <v>150</v>
      </c>
    </row>
    <row r="12" spans="1:2" ht="19.5" thickBot="1" x14ac:dyDescent="0.25">
      <c r="A12" s="153" t="s">
        <v>151</v>
      </c>
      <c r="B12" s="162"/>
    </row>
    <row r="13" spans="1:2" ht="15.75" thickBot="1" x14ac:dyDescent="0.25">
      <c r="A13" s="250" t="s">
        <v>203</v>
      </c>
      <c r="B13" s="251"/>
    </row>
    <row r="14" spans="1:2" ht="30.75" thickBot="1" x14ac:dyDescent="0.25">
      <c r="A14" s="148" t="s">
        <v>152</v>
      </c>
      <c r="B14" s="156" t="s">
        <v>153</v>
      </c>
    </row>
    <row r="15" spans="1:2" ht="30.75" thickBot="1" x14ac:dyDescent="0.25">
      <c r="A15" s="148" t="s">
        <v>154</v>
      </c>
      <c r="B15" s="156" t="s">
        <v>155</v>
      </c>
    </row>
    <row r="16" spans="1:2" ht="15.75" thickBot="1" x14ac:dyDescent="0.25">
      <c r="A16" s="148" t="s">
        <v>156</v>
      </c>
      <c r="B16" s="156" t="s">
        <v>157</v>
      </c>
    </row>
    <row r="17" spans="1:2" ht="15.75" thickBot="1" x14ac:dyDescent="0.25">
      <c r="A17" s="148" t="s">
        <v>158</v>
      </c>
      <c r="B17" s="156" t="s">
        <v>159</v>
      </c>
    </row>
    <row r="18" spans="1:2" ht="15.75" thickBot="1" x14ac:dyDescent="0.25">
      <c r="A18" s="242" t="s">
        <v>204</v>
      </c>
      <c r="B18" s="243"/>
    </row>
    <row r="19" spans="1:2" ht="30.75" thickBot="1" x14ac:dyDescent="0.25">
      <c r="A19" s="148" t="s">
        <v>152</v>
      </c>
      <c r="B19" s="156" t="s">
        <v>160</v>
      </c>
    </row>
    <row r="20" spans="1:2" ht="30.75" thickBot="1" x14ac:dyDescent="0.25">
      <c r="A20" s="148" t="s">
        <v>154</v>
      </c>
      <c r="B20" s="156" t="s">
        <v>161</v>
      </c>
    </row>
    <row r="21" spans="1:2" ht="15.75" thickBot="1" x14ac:dyDescent="0.25">
      <c r="A21" s="148" t="s">
        <v>156</v>
      </c>
      <c r="B21" s="156" t="s">
        <v>157</v>
      </c>
    </row>
    <row r="22" spans="1:2" ht="15.75" thickBot="1" x14ac:dyDescent="0.25">
      <c r="A22" s="148" t="s">
        <v>158</v>
      </c>
      <c r="B22" s="156" t="s">
        <v>159</v>
      </c>
    </row>
    <row r="23" spans="1:2" ht="15.75" thickBot="1" x14ac:dyDescent="0.25">
      <c r="A23" s="242" t="s">
        <v>205</v>
      </c>
      <c r="B23" s="243"/>
    </row>
    <row r="24" spans="1:2" ht="30.75" thickBot="1" x14ac:dyDescent="0.25">
      <c r="A24" s="148" t="s">
        <v>152</v>
      </c>
      <c r="B24" s="156" t="s">
        <v>162</v>
      </c>
    </row>
    <row r="25" spans="1:2" ht="30.75" thickBot="1" x14ac:dyDescent="0.25">
      <c r="A25" s="148" t="s">
        <v>154</v>
      </c>
      <c r="B25" s="156" t="s">
        <v>163</v>
      </c>
    </row>
    <row r="26" spans="1:2" ht="15.75" thickBot="1" x14ac:dyDescent="0.25">
      <c r="A26" s="148" t="s">
        <v>156</v>
      </c>
      <c r="B26" s="156" t="s">
        <v>164</v>
      </c>
    </row>
    <row r="27" spans="1:2" ht="15.75" thickBot="1" x14ac:dyDescent="0.25">
      <c r="A27" s="148" t="s">
        <v>158</v>
      </c>
      <c r="B27" s="156" t="s">
        <v>159</v>
      </c>
    </row>
    <row r="28" spans="1:2" ht="15.75" thickBot="1" x14ac:dyDescent="0.25">
      <c r="A28" s="242" t="s">
        <v>224</v>
      </c>
      <c r="B28" s="243"/>
    </row>
    <row r="29" spans="1:2" ht="75" x14ac:dyDescent="0.2">
      <c r="A29" s="248" t="s">
        <v>152</v>
      </c>
      <c r="B29" s="163" t="s">
        <v>223</v>
      </c>
    </row>
    <row r="30" spans="1:2" ht="30.75" thickBot="1" x14ac:dyDescent="0.25">
      <c r="A30" s="254"/>
      <c r="B30" s="164" t="s">
        <v>165</v>
      </c>
    </row>
    <row r="31" spans="1:2" ht="45.75" thickBot="1" x14ac:dyDescent="0.25">
      <c r="A31" s="148" t="s">
        <v>154</v>
      </c>
      <c r="B31" s="156" t="s">
        <v>166</v>
      </c>
    </row>
    <row r="32" spans="1:2" ht="30.75" thickBot="1" x14ac:dyDescent="0.25">
      <c r="A32" s="148" t="s">
        <v>156</v>
      </c>
      <c r="B32" s="156" t="s">
        <v>167</v>
      </c>
    </row>
    <row r="33" spans="1:2" ht="15.75" thickBot="1" x14ac:dyDescent="0.25">
      <c r="A33" s="148" t="s">
        <v>158</v>
      </c>
      <c r="B33" s="156" t="s">
        <v>159</v>
      </c>
    </row>
    <row r="34" spans="1:2" ht="15.75" thickBot="1" x14ac:dyDescent="0.25">
      <c r="A34" s="242" t="s">
        <v>206</v>
      </c>
      <c r="B34" s="243"/>
    </row>
    <row r="35" spans="1:2" ht="45.75" thickBot="1" x14ac:dyDescent="0.25">
      <c r="A35" s="148" t="s">
        <v>152</v>
      </c>
      <c r="B35" s="156" t="s">
        <v>168</v>
      </c>
    </row>
    <row r="36" spans="1:2" ht="30.75" thickBot="1" x14ac:dyDescent="0.25">
      <c r="A36" s="148" t="s">
        <v>154</v>
      </c>
      <c r="B36" s="156" t="s">
        <v>169</v>
      </c>
    </row>
    <row r="37" spans="1:2" ht="15.75" thickBot="1" x14ac:dyDescent="0.25">
      <c r="A37" s="148" t="s">
        <v>156</v>
      </c>
      <c r="B37" s="156" t="s">
        <v>170</v>
      </c>
    </row>
    <row r="38" spans="1:2" ht="15.75" thickBot="1" x14ac:dyDescent="0.25">
      <c r="A38" s="148" t="s">
        <v>158</v>
      </c>
      <c r="B38" s="156" t="s">
        <v>159</v>
      </c>
    </row>
    <row r="39" spans="1:2" ht="15.75" thickBot="1" x14ac:dyDescent="0.25">
      <c r="A39" s="242" t="s">
        <v>207</v>
      </c>
      <c r="B39" s="243"/>
    </row>
    <row r="40" spans="1:2" ht="45.75" thickBot="1" x14ac:dyDescent="0.25">
      <c r="A40" s="148" t="s">
        <v>152</v>
      </c>
      <c r="B40" s="156" t="s">
        <v>171</v>
      </c>
    </row>
    <row r="41" spans="1:2" ht="30.75" thickBot="1" x14ac:dyDescent="0.25">
      <c r="A41" s="148" t="s">
        <v>154</v>
      </c>
      <c r="B41" s="156" t="s">
        <v>172</v>
      </c>
    </row>
    <row r="42" spans="1:2" ht="30.75" thickBot="1" x14ac:dyDescent="0.25">
      <c r="A42" s="148" t="s">
        <v>156</v>
      </c>
      <c r="B42" s="156" t="s">
        <v>167</v>
      </c>
    </row>
    <row r="43" spans="1:2" ht="15.75" thickBot="1" x14ac:dyDescent="0.25">
      <c r="A43" s="148" t="s">
        <v>158</v>
      </c>
      <c r="B43" s="156" t="s">
        <v>159</v>
      </c>
    </row>
    <row r="44" spans="1:2" ht="15.75" thickBot="1" x14ac:dyDescent="0.25">
      <c r="A44" s="242" t="s">
        <v>208</v>
      </c>
      <c r="B44" s="243"/>
    </row>
    <row r="45" spans="1:2" ht="45.75" thickBot="1" x14ac:dyDescent="0.25">
      <c r="A45" s="148" t="s">
        <v>152</v>
      </c>
      <c r="B45" s="156" t="s">
        <v>173</v>
      </c>
    </row>
    <row r="46" spans="1:2" ht="30.75" thickBot="1" x14ac:dyDescent="0.25">
      <c r="A46" s="148" t="s">
        <v>154</v>
      </c>
      <c r="B46" s="156" t="s">
        <v>174</v>
      </c>
    </row>
    <row r="47" spans="1:2" ht="30.75" thickBot="1" x14ac:dyDescent="0.25">
      <c r="A47" s="148" t="s">
        <v>156</v>
      </c>
      <c r="B47" s="156" t="s">
        <v>167</v>
      </c>
    </row>
    <row r="48" spans="1:2" ht="15.75" thickBot="1" x14ac:dyDescent="0.25">
      <c r="A48" s="148" t="s">
        <v>158</v>
      </c>
      <c r="B48" s="156" t="s">
        <v>159</v>
      </c>
    </row>
    <row r="49" spans="1:2" ht="15.75" thickBot="1" x14ac:dyDescent="0.25">
      <c r="A49" s="242" t="s">
        <v>209</v>
      </c>
      <c r="B49" s="243"/>
    </row>
    <row r="50" spans="1:2" ht="45.75" thickBot="1" x14ac:dyDescent="0.25">
      <c r="A50" s="148" t="s">
        <v>152</v>
      </c>
      <c r="B50" s="156" t="s">
        <v>175</v>
      </c>
    </row>
    <row r="51" spans="1:2" ht="30.75" thickBot="1" x14ac:dyDescent="0.25">
      <c r="A51" s="148" t="s">
        <v>154</v>
      </c>
      <c r="B51" s="156" t="s">
        <v>176</v>
      </c>
    </row>
    <row r="52" spans="1:2" ht="15.75" thickBot="1" x14ac:dyDescent="0.25">
      <c r="A52" s="148" t="s">
        <v>156</v>
      </c>
      <c r="B52" s="156" t="s">
        <v>170</v>
      </c>
    </row>
    <row r="53" spans="1:2" ht="15.75" thickBot="1" x14ac:dyDescent="0.25">
      <c r="A53" s="148" t="s">
        <v>158</v>
      </c>
      <c r="B53" s="156" t="s">
        <v>159</v>
      </c>
    </row>
    <row r="54" spans="1:2" ht="15.75" thickBot="1" x14ac:dyDescent="0.25">
      <c r="A54" s="242" t="s">
        <v>210</v>
      </c>
      <c r="B54" s="243"/>
    </row>
    <row r="55" spans="1:2" ht="45.75" thickBot="1" x14ac:dyDescent="0.25">
      <c r="A55" s="148" t="s">
        <v>152</v>
      </c>
      <c r="B55" s="156" t="s">
        <v>177</v>
      </c>
    </row>
    <row r="56" spans="1:2" ht="45.75" thickBot="1" x14ac:dyDescent="0.25">
      <c r="A56" s="148" t="s">
        <v>154</v>
      </c>
      <c r="B56" s="156" t="s">
        <v>178</v>
      </c>
    </row>
    <row r="57" spans="1:2" ht="15.75" thickBot="1" x14ac:dyDescent="0.25">
      <c r="A57" s="148" t="s">
        <v>156</v>
      </c>
      <c r="B57" s="156" t="s">
        <v>170</v>
      </c>
    </row>
    <row r="58" spans="1:2" ht="15.75" thickBot="1" x14ac:dyDescent="0.25">
      <c r="A58" s="148" t="s">
        <v>158</v>
      </c>
      <c r="B58" s="156" t="s">
        <v>159</v>
      </c>
    </row>
    <row r="59" spans="1:2" ht="19.5" thickBot="1" x14ac:dyDescent="0.25">
      <c r="A59" s="252" t="s">
        <v>179</v>
      </c>
      <c r="B59" s="253"/>
    </row>
    <row r="60" spans="1:2" ht="15.75" thickBot="1" x14ac:dyDescent="0.25">
      <c r="A60" s="242" t="s">
        <v>211</v>
      </c>
      <c r="B60" s="243"/>
    </row>
    <row r="61" spans="1:2" ht="60.75" thickBot="1" x14ac:dyDescent="0.25">
      <c r="A61" s="148" t="s">
        <v>152</v>
      </c>
      <c r="B61" s="156" t="s">
        <v>180</v>
      </c>
    </row>
    <row r="62" spans="1:2" ht="45.75" thickBot="1" x14ac:dyDescent="0.25">
      <c r="A62" s="148" t="s">
        <v>154</v>
      </c>
      <c r="B62" s="156" t="s">
        <v>181</v>
      </c>
    </row>
    <row r="63" spans="1:2" ht="15.75" thickBot="1" x14ac:dyDescent="0.25">
      <c r="A63" s="148" t="s">
        <v>156</v>
      </c>
      <c r="B63" s="156" t="s">
        <v>170</v>
      </c>
    </row>
    <row r="64" spans="1:2" ht="15.75" thickBot="1" x14ac:dyDescent="0.25">
      <c r="A64" s="148" t="s">
        <v>158</v>
      </c>
      <c r="B64" s="156" t="s">
        <v>159</v>
      </c>
    </row>
    <row r="65" spans="1:2" ht="15.75" thickBot="1" x14ac:dyDescent="0.25">
      <c r="A65" s="242" t="s">
        <v>212</v>
      </c>
      <c r="B65" s="243"/>
    </row>
    <row r="66" spans="1:2" ht="45.75" thickBot="1" x14ac:dyDescent="0.25">
      <c r="A66" s="148" t="s">
        <v>152</v>
      </c>
      <c r="B66" s="156" t="s">
        <v>182</v>
      </c>
    </row>
    <row r="67" spans="1:2" ht="30.75" thickBot="1" x14ac:dyDescent="0.25">
      <c r="A67" s="148" t="s">
        <v>154</v>
      </c>
      <c r="B67" s="156" t="s">
        <v>183</v>
      </c>
    </row>
    <row r="68" spans="1:2" ht="15.75" thickBot="1" x14ac:dyDescent="0.25">
      <c r="A68" s="148" t="s">
        <v>156</v>
      </c>
      <c r="B68" s="156" t="s">
        <v>170</v>
      </c>
    </row>
    <row r="69" spans="1:2" ht="15.75" thickBot="1" x14ac:dyDescent="0.25">
      <c r="A69" s="148" t="s">
        <v>158</v>
      </c>
      <c r="B69" s="156" t="s">
        <v>159</v>
      </c>
    </row>
    <row r="70" spans="1:2" ht="15.75" thickBot="1" x14ac:dyDescent="0.25">
      <c r="A70" s="242" t="s">
        <v>213</v>
      </c>
      <c r="B70" s="243"/>
    </row>
    <row r="71" spans="1:2" ht="45.75" thickBot="1" x14ac:dyDescent="0.25">
      <c r="A71" s="148" t="s">
        <v>152</v>
      </c>
      <c r="B71" s="156" t="s">
        <v>184</v>
      </c>
    </row>
    <row r="72" spans="1:2" ht="30.75" thickBot="1" x14ac:dyDescent="0.25">
      <c r="A72" s="148" t="s">
        <v>154</v>
      </c>
      <c r="B72" s="156" t="s">
        <v>185</v>
      </c>
    </row>
    <row r="73" spans="1:2" ht="15.75" thickBot="1" x14ac:dyDescent="0.25">
      <c r="A73" s="148" t="s">
        <v>156</v>
      </c>
      <c r="B73" s="156" t="s">
        <v>170</v>
      </c>
    </row>
    <row r="74" spans="1:2" ht="15.75" thickBot="1" x14ac:dyDescent="0.25">
      <c r="A74" s="148" t="s">
        <v>158</v>
      </c>
      <c r="B74" s="156" t="s">
        <v>159</v>
      </c>
    </row>
    <row r="75" spans="1:2" ht="15.75" thickBot="1" x14ac:dyDescent="0.25">
      <c r="A75" s="148" t="s">
        <v>214</v>
      </c>
      <c r="B75" s="165"/>
    </row>
    <row r="76" spans="1:2" ht="48.75" thickBot="1" x14ac:dyDescent="0.25">
      <c r="A76" s="148" t="s">
        <v>152</v>
      </c>
      <c r="B76" s="156" t="s">
        <v>186</v>
      </c>
    </row>
    <row r="77" spans="1:2" ht="33.75" thickBot="1" x14ac:dyDescent="0.25">
      <c r="A77" s="148" t="s">
        <v>154</v>
      </c>
      <c r="B77" s="156" t="s">
        <v>187</v>
      </c>
    </row>
    <row r="78" spans="1:2" ht="15.75" thickBot="1" x14ac:dyDescent="0.25">
      <c r="A78" s="148" t="s">
        <v>156</v>
      </c>
      <c r="B78" s="156" t="s">
        <v>170</v>
      </c>
    </row>
    <row r="79" spans="1:2" ht="15.75" thickBot="1" x14ac:dyDescent="0.25">
      <c r="A79" s="148" t="s">
        <v>158</v>
      </c>
      <c r="B79" s="156" t="s">
        <v>159</v>
      </c>
    </row>
    <row r="80" spans="1:2" ht="15.75" thickBot="1" x14ac:dyDescent="0.25">
      <c r="A80" s="242" t="s">
        <v>215</v>
      </c>
      <c r="B80" s="243"/>
    </row>
    <row r="81" spans="1:2" ht="45.75" thickBot="1" x14ac:dyDescent="0.25">
      <c r="A81" s="148" t="s">
        <v>152</v>
      </c>
      <c r="B81" s="156" t="s">
        <v>188</v>
      </c>
    </row>
    <row r="82" spans="1:2" ht="30.75" thickBot="1" x14ac:dyDescent="0.25">
      <c r="A82" s="148" t="s">
        <v>154</v>
      </c>
      <c r="B82" s="156" t="s">
        <v>189</v>
      </c>
    </row>
    <row r="83" spans="1:2" ht="15.75" thickBot="1" x14ac:dyDescent="0.25">
      <c r="A83" s="148" t="s">
        <v>156</v>
      </c>
      <c r="B83" s="156" t="s">
        <v>170</v>
      </c>
    </row>
    <row r="84" spans="1:2" ht="15.75" thickBot="1" x14ac:dyDescent="0.25">
      <c r="A84" s="148" t="s">
        <v>158</v>
      </c>
      <c r="B84" s="156" t="s">
        <v>159</v>
      </c>
    </row>
    <row r="85" spans="1:2" ht="15.75" thickBot="1" x14ac:dyDescent="0.25">
      <c r="A85" s="242" t="s">
        <v>216</v>
      </c>
      <c r="B85" s="243"/>
    </row>
    <row r="86" spans="1:2" ht="45.75" thickBot="1" x14ac:dyDescent="0.25">
      <c r="A86" s="148" t="s">
        <v>152</v>
      </c>
      <c r="B86" s="156" t="s">
        <v>190</v>
      </c>
    </row>
    <row r="87" spans="1:2" ht="30.75" thickBot="1" x14ac:dyDescent="0.25">
      <c r="A87" s="148" t="s">
        <v>154</v>
      </c>
      <c r="B87" s="156" t="s">
        <v>191</v>
      </c>
    </row>
    <row r="88" spans="1:2" ht="15.75" thickBot="1" x14ac:dyDescent="0.25">
      <c r="A88" s="148" t="s">
        <v>156</v>
      </c>
      <c r="B88" s="156" t="s">
        <v>170</v>
      </c>
    </row>
    <row r="89" spans="1:2" ht="15.75" thickBot="1" x14ac:dyDescent="0.25">
      <c r="A89" s="148" t="s">
        <v>158</v>
      </c>
      <c r="B89" s="156" t="s">
        <v>159</v>
      </c>
    </row>
    <row r="90" spans="1:2" ht="15.75" thickBot="1" x14ac:dyDescent="0.25">
      <c r="A90" s="242" t="s">
        <v>217</v>
      </c>
      <c r="B90" s="243"/>
    </row>
    <row r="91" spans="1:2" ht="45.75" thickBot="1" x14ac:dyDescent="0.25">
      <c r="A91" s="148" t="s">
        <v>152</v>
      </c>
      <c r="B91" s="156" t="s">
        <v>192</v>
      </c>
    </row>
    <row r="92" spans="1:2" ht="30.75" thickBot="1" x14ac:dyDescent="0.25">
      <c r="A92" s="148" t="s">
        <v>154</v>
      </c>
      <c r="B92" s="156" t="s">
        <v>193</v>
      </c>
    </row>
    <row r="93" spans="1:2" ht="15.75" thickBot="1" x14ac:dyDescent="0.25">
      <c r="A93" s="148" t="s">
        <v>156</v>
      </c>
      <c r="B93" s="156" t="s">
        <v>170</v>
      </c>
    </row>
    <row r="94" spans="1:2" ht="15.75" thickBot="1" x14ac:dyDescent="0.25">
      <c r="A94" s="148" t="s">
        <v>158</v>
      </c>
      <c r="B94" s="156" t="s">
        <v>159</v>
      </c>
    </row>
    <row r="95" spans="1:2" ht="15.75" thickBot="1" x14ac:dyDescent="0.25">
      <c r="A95" s="242" t="s">
        <v>218</v>
      </c>
      <c r="B95" s="243"/>
    </row>
    <row r="96" spans="1:2" ht="45.75" thickBot="1" x14ac:dyDescent="0.25">
      <c r="A96" s="148" t="s">
        <v>152</v>
      </c>
      <c r="B96" s="156" t="s">
        <v>194</v>
      </c>
    </row>
    <row r="97" spans="1:2" ht="30.75" thickBot="1" x14ac:dyDescent="0.25">
      <c r="A97" s="148" t="s">
        <v>154</v>
      </c>
      <c r="B97" s="156" t="s">
        <v>195</v>
      </c>
    </row>
    <row r="98" spans="1:2" ht="15.75" thickBot="1" x14ac:dyDescent="0.25">
      <c r="A98" s="148" t="s">
        <v>156</v>
      </c>
      <c r="B98" s="156" t="s">
        <v>170</v>
      </c>
    </row>
    <row r="99" spans="1:2" ht="15.75" thickBot="1" x14ac:dyDescent="0.25">
      <c r="A99" s="148" t="s">
        <v>158</v>
      </c>
      <c r="B99" s="156" t="s">
        <v>159</v>
      </c>
    </row>
    <row r="100" spans="1:2" ht="19.5" thickBot="1" x14ac:dyDescent="0.25">
      <c r="A100" s="151" t="s">
        <v>196</v>
      </c>
      <c r="B100" s="166"/>
    </row>
    <row r="101" spans="1:2" ht="15.75" thickBot="1" x14ac:dyDescent="0.25">
      <c r="A101" s="242" t="s">
        <v>219</v>
      </c>
      <c r="B101" s="243"/>
    </row>
    <row r="102" spans="1:2" ht="30.75" thickBot="1" x14ac:dyDescent="0.25">
      <c r="A102" s="148" t="s">
        <v>152</v>
      </c>
      <c r="B102" s="156" t="s">
        <v>197</v>
      </c>
    </row>
    <row r="103" spans="1:2" ht="30.75" thickBot="1" x14ac:dyDescent="0.25">
      <c r="A103" s="148" t="s">
        <v>154</v>
      </c>
      <c r="B103" s="156" t="s">
        <v>198</v>
      </c>
    </row>
    <row r="104" spans="1:2" ht="15.75" thickBot="1" x14ac:dyDescent="0.25">
      <c r="A104" s="148" t="s">
        <v>156</v>
      </c>
      <c r="B104" s="156" t="s">
        <v>170</v>
      </c>
    </row>
    <row r="105" spans="1:2" ht="15.75" thickBot="1" x14ac:dyDescent="0.25">
      <c r="A105" s="148" t="s">
        <v>158</v>
      </c>
      <c r="B105" s="156" t="s">
        <v>159</v>
      </c>
    </row>
    <row r="106" spans="1:2" ht="15.75" thickBot="1" x14ac:dyDescent="0.25">
      <c r="A106" s="242" t="s">
        <v>220</v>
      </c>
      <c r="B106" s="243"/>
    </row>
    <row r="107" spans="1:2" ht="45.75" thickBot="1" x14ac:dyDescent="0.25">
      <c r="A107" s="148" t="s">
        <v>152</v>
      </c>
      <c r="B107" s="156" t="s">
        <v>199</v>
      </c>
    </row>
    <row r="108" spans="1:2" ht="45.75" thickBot="1" x14ac:dyDescent="0.25">
      <c r="A108" s="148" t="s">
        <v>154</v>
      </c>
      <c r="B108" s="156" t="s">
        <v>200</v>
      </c>
    </row>
    <row r="109" spans="1:2" ht="15.75" thickBot="1" x14ac:dyDescent="0.25">
      <c r="A109" s="148" t="s">
        <v>156</v>
      </c>
      <c r="B109" s="156" t="s">
        <v>170</v>
      </c>
    </row>
    <row r="110" spans="1:2" ht="15.75" thickBot="1" x14ac:dyDescent="0.25">
      <c r="A110" s="148" t="s">
        <v>158</v>
      </c>
      <c r="B110" s="156" t="s">
        <v>159</v>
      </c>
    </row>
    <row r="111" spans="1:2" ht="15.75" thickBot="1" x14ac:dyDescent="0.25">
      <c r="A111" s="242" t="s">
        <v>221</v>
      </c>
      <c r="B111" s="243"/>
    </row>
    <row r="112" spans="1:2" ht="45.75" thickBot="1" x14ac:dyDescent="0.25">
      <c r="A112" s="148" t="s">
        <v>152</v>
      </c>
      <c r="B112" s="156" t="s">
        <v>201</v>
      </c>
    </row>
    <row r="113" spans="1:3" ht="30.75" thickBot="1" x14ac:dyDescent="0.25">
      <c r="A113" s="148" t="s">
        <v>154</v>
      </c>
      <c r="B113" s="156" t="s">
        <v>202</v>
      </c>
    </row>
    <row r="114" spans="1:3" ht="15.75" thickBot="1" x14ac:dyDescent="0.25">
      <c r="A114" s="149" t="s">
        <v>156</v>
      </c>
      <c r="B114" s="167" t="s">
        <v>170</v>
      </c>
    </row>
    <row r="115" spans="1:3" ht="15.75" thickBot="1" x14ac:dyDescent="0.25">
      <c r="A115" s="150" t="s">
        <v>158</v>
      </c>
      <c r="B115" s="168" t="s">
        <v>159</v>
      </c>
      <c r="C115" s="147"/>
    </row>
  </sheetData>
  <sheetProtection sheet="1" objects="1" scenarios="1"/>
  <mergeCells count="25">
    <mergeCell ref="A7:A8"/>
    <mergeCell ref="A10:A11"/>
    <mergeCell ref="A13:B13"/>
    <mergeCell ref="A34:B34"/>
    <mergeCell ref="A59:B59"/>
    <mergeCell ref="A29:A30"/>
    <mergeCell ref="A28:B28"/>
    <mergeCell ref="A23:B23"/>
    <mergeCell ref="A18:B18"/>
    <mergeCell ref="A1:B1"/>
    <mergeCell ref="A111:B111"/>
    <mergeCell ref="A106:B106"/>
    <mergeCell ref="A101:B101"/>
    <mergeCell ref="A95:B95"/>
    <mergeCell ref="A90:B90"/>
    <mergeCell ref="A85:B85"/>
    <mergeCell ref="A80:B80"/>
    <mergeCell ref="A70:B70"/>
    <mergeCell ref="A65:B65"/>
    <mergeCell ref="A60:B60"/>
    <mergeCell ref="A54:B54"/>
    <mergeCell ref="A49:B49"/>
    <mergeCell ref="A44:B44"/>
    <mergeCell ref="A39:B39"/>
    <mergeCell ref="A2:B2"/>
  </mergeCells>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
  <sheetViews>
    <sheetView workbookViewId="0">
      <selection activeCell="I16" sqref="I16"/>
    </sheetView>
  </sheetViews>
  <sheetFormatPr defaultRowHeight="12.75" x14ac:dyDescent="0.2"/>
  <cols>
    <col min="1" max="1" width="17.5703125" customWidth="1"/>
    <col min="5" max="5" width="11.140625" customWidth="1"/>
  </cols>
  <sheetData>
    <row r="2" spans="1:13" x14ac:dyDescent="0.2">
      <c r="A2" s="125" t="s">
        <v>234</v>
      </c>
      <c r="B2" s="126"/>
      <c r="C2" s="126"/>
      <c r="D2" s="126"/>
      <c r="E2" s="127"/>
    </row>
    <row r="3" spans="1:13" x14ac:dyDescent="0.2">
      <c r="A3" s="128" t="s">
        <v>12</v>
      </c>
      <c r="B3" s="129"/>
      <c r="C3" s="129"/>
      <c r="D3" s="129"/>
      <c r="E3" s="130"/>
    </row>
    <row r="4" spans="1:13" x14ac:dyDescent="0.2">
      <c r="A4" s="128" t="s">
        <v>13</v>
      </c>
      <c r="B4" s="129"/>
      <c r="C4" s="129"/>
      <c r="D4" s="129"/>
      <c r="E4" s="130"/>
    </row>
    <row r="5" spans="1:13" x14ac:dyDescent="0.2">
      <c r="A5" s="128" t="s">
        <v>14</v>
      </c>
      <c r="B5" s="129"/>
      <c r="C5" s="129"/>
      <c r="D5" s="129"/>
      <c r="E5" s="130"/>
    </row>
    <row r="6" spans="1:13" x14ac:dyDescent="0.2">
      <c r="A6" s="131" t="s">
        <v>80</v>
      </c>
      <c r="B6" s="132"/>
      <c r="C6" s="132"/>
      <c r="D6" s="132"/>
      <c r="E6" s="133"/>
    </row>
    <row r="8" spans="1:13" ht="22.5" customHeight="1" x14ac:dyDescent="0.2">
      <c r="A8" s="261" t="s">
        <v>82</v>
      </c>
      <c r="B8" s="262"/>
      <c r="C8" s="262"/>
      <c r="D8" s="262"/>
      <c r="E8" s="262"/>
      <c r="F8" s="262"/>
      <c r="G8" s="262"/>
      <c r="H8" s="262"/>
      <c r="I8" s="262"/>
      <c r="J8" s="262"/>
      <c r="K8" s="262"/>
      <c r="L8" s="262"/>
      <c r="M8" s="263"/>
    </row>
    <row r="9" spans="1:13" ht="22.5" customHeight="1" x14ac:dyDescent="0.2">
      <c r="A9" s="255" t="s">
        <v>83</v>
      </c>
      <c r="B9" s="256"/>
      <c r="C9" s="256"/>
      <c r="D9" s="256"/>
      <c r="E9" s="256"/>
      <c r="F9" s="256"/>
      <c r="G9" s="256"/>
      <c r="H9" s="256"/>
      <c r="I9" s="256"/>
      <c r="J9" s="256"/>
      <c r="K9" s="256"/>
      <c r="L9" s="256"/>
      <c r="M9" s="257"/>
    </row>
    <row r="10" spans="1:13" ht="24.75" customHeight="1" x14ac:dyDescent="0.2">
      <c r="A10" s="258" t="s">
        <v>84</v>
      </c>
      <c r="B10" s="259"/>
      <c r="C10" s="259"/>
      <c r="D10" s="259"/>
      <c r="E10" s="259"/>
      <c r="F10" s="259"/>
      <c r="G10" s="259"/>
      <c r="H10" s="259"/>
      <c r="I10" s="259"/>
      <c r="J10" s="259"/>
      <c r="K10" s="259"/>
      <c r="L10" s="259"/>
      <c r="M10" s="260"/>
    </row>
  </sheetData>
  <sheetProtection sheet="1" objects="1" scenarios="1"/>
  <mergeCells count="3">
    <mergeCell ref="A9:M9"/>
    <mergeCell ref="A10:M10"/>
    <mergeCell ref="A8:M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workbookViewId="0">
      <selection activeCell="B17" sqref="B17"/>
    </sheetView>
  </sheetViews>
  <sheetFormatPr defaultRowHeight="12.75" x14ac:dyDescent="0.2"/>
  <cols>
    <col min="2" max="2" width="14.42578125" customWidth="1"/>
  </cols>
  <sheetData>
    <row r="4" spans="2:2" x14ac:dyDescent="0.2">
      <c r="B4" t="s">
        <v>39</v>
      </c>
    </row>
    <row r="5" spans="2:2" x14ac:dyDescent="0.2">
      <c r="B5" s="8" t="s">
        <v>67</v>
      </c>
    </row>
    <row r="6" spans="2:2" x14ac:dyDescent="0.2">
      <c r="B6" s="8" t="s">
        <v>68</v>
      </c>
    </row>
    <row r="7" spans="2:2" x14ac:dyDescent="0.2">
      <c r="B7" s="8" t="s">
        <v>69</v>
      </c>
    </row>
    <row r="8" spans="2:2" x14ac:dyDescent="0.2">
      <c r="B8" s="8" t="s">
        <v>70</v>
      </c>
    </row>
    <row r="9" spans="2:2" x14ac:dyDescent="0.2">
      <c r="B9" s="8" t="s">
        <v>71</v>
      </c>
    </row>
    <row r="10" spans="2:2" x14ac:dyDescent="0.2">
      <c r="B10" s="8" t="s">
        <v>72</v>
      </c>
    </row>
    <row r="11" spans="2:2" x14ac:dyDescent="0.2">
      <c r="B11" s="8" t="s">
        <v>73</v>
      </c>
    </row>
    <row r="12" spans="2:2" x14ac:dyDescent="0.2">
      <c r="B12" s="8" t="s">
        <v>74</v>
      </c>
    </row>
    <row r="13" spans="2:2" x14ac:dyDescent="0.2">
      <c r="B13" s="8" t="s">
        <v>75</v>
      </c>
    </row>
    <row r="14" spans="2:2" x14ac:dyDescent="0.2">
      <c r="B14" s="8" t="s">
        <v>76</v>
      </c>
    </row>
    <row r="15" spans="2:2" x14ac:dyDescent="0.2">
      <c r="B15" s="8" t="s">
        <v>77</v>
      </c>
    </row>
    <row r="16" spans="2:2" x14ac:dyDescent="0.2">
      <c r="B16" s="8" t="s">
        <v>78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V42"/>
  <sheetViews>
    <sheetView topLeftCell="A27" zoomScaleNormal="100" workbookViewId="0">
      <selection activeCell="A15" sqref="A15:XFD15"/>
    </sheetView>
  </sheetViews>
  <sheetFormatPr defaultColWidth="9.140625" defaultRowHeight="12.75" x14ac:dyDescent="0.2"/>
  <cols>
    <col min="1" max="1" width="3.7109375" style="1" customWidth="1"/>
    <col min="2" max="2" width="40.7109375" style="33" customWidth="1"/>
    <col min="3" max="12" width="10.7109375" style="1" customWidth="1"/>
    <col min="13" max="13" width="10.7109375" style="78" customWidth="1"/>
    <col min="14" max="256" width="10.7109375" style="1" customWidth="1"/>
    <col min="257" max="16384" width="9.140625" style="77"/>
  </cols>
  <sheetData>
    <row r="1" spans="1:256" ht="96.75" customHeight="1" x14ac:dyDescent="0.2">
      <c r="I1" s="264"/>
      <c r="J1" s="264"/>
      <c r="K1" s="264"/>
      <c r="L1" s="264"/>
    </row>
    <row r="2" spans="1:256" s="66" customFormat="1" ht="14.25" customHeight="1" x14ac:dyDescent="0.2">
      <c r="A2" s="92"/>
      <c r="B2" s="286" t="s">
        <v>81</v>
      </c>
      <c r="C2" s="286"/>
      <c r="D2" s="286"/>
      <c r="E2" s="286"/>
      <c r="F2" s="286"/>
      <c r="G2" s="286"/>
      <c r="H2" s="287"/>
      <c r="I2" s="287"/>
      <c r="J2" s="287"/>
      <c r="K2" s="287"/>
      <c r="L2" s="287"/>
      <c r="M2" s="4"/>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row>
    <row r="3" spans="1:256" s="66" customFormat="1" ht="15" customHeight="1" x14ac:dyDescent="0.2">
      <c r="A3" s="92"/>
      <c r="B3" s="79" t="s">
        <v>16</v>
      </c>
      <c r="C3" s="271"/>
      <c r="D3" s="266"/>
      <c r="E3" s="266"/>
      <c r="F3" s="288"/>
      <c r="G3" s="288"/>
      <c r="H3" s="288"/>
      <c r="I3" s="288"/>
      <c r="J3" s="288"/>
      <c r="K3" s="288"/>
      <c r="L3" s="289"/>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row>
    <row r="4" spans="1:256" s="66" customFormat="1" ht="15" customHeight="1" x14ac:dyDescent="0.2">
      <c r="A4" s="92"/>
      <c r="B4" s="79" t="s">
        <v>15</v>
      </c>
      <c r="C4" s="271"/>
      <c r="D4" s="266"/>
      <c r="E4" s="266"/>
      <c r="F4" s="288"/>
      <c r="G4" s="288"/>
      <c r="H4" s="288"/>
      <c r="I4" s="288"/>
      <c r="J4" s="288"/>
      <c r="K4" s="288"/>
      <c r="L4" s="289"/>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row>
    <row r="5" spans="1:256" s="66" customFormat="1" ht="15" customHeight="1" x14ac:dyDescent="0.2">
      <c r="A5" s="92"/>
      <c r="B5" s="80" t="s">
        <v>4</v>
      </c>
      <c r="C5" s="290"/>
      <c r="D5" s="290"/>
      <c r="E5" s="290"/>
      <c r="F5" s="290"/>
      <c r="G5" s="290"/>
      <c r="H5" s="290"/>
      <c r="I5" s="290"/>
      <c r="J5" s="290"/>
      <c r="K5" s="290"/>
      <c r="L5" s="290"/>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row>
    <row r="6" spans="1:256" s="66" customFormat="1" ht="15" customHeight="1" x14ac:dyDescent="0.2">
      <c r="A6" s="92"/>
      <c r="B6" s="79" t="s">
        <v>79</v>
      </c>
      <c r="C6" s="296">
        <v>2020</v>
      </c>
      <c r="D6" s="297"/>
      <c r="E6" s="297"/>
      <c r="F6" s="298"/>
      <c r="G6" s="298"/>
      <c r="H6" s="298"/>
      <c r="I6" s="298"/>
      <c r="J6" s="298"/>
      <c r="K6" s="298"/>
      <c r="L6" s="299"/>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c r="IU6" s="65"/>
      <c r="IV6" s="65"/>
    </row>
    <row r="7" spans="1:256" s="66" customFormat="1" ht="15" customHeight="1" x14ac:dyDescent="0.2">
      <c r="A7" s="92"/>
      <c r="B7" s="79" t="s">
        <v>1</v>
      </c>
      <c r="C7" s="277">
        <f>COUNTA(Month)</f>
        <v>0</v>
      </c>
      <c r="D7" s="278"/>
      <c r="E7" s="279"/>
      <c r="F7" s="291" t="s">
        <v>10</v>
      </c>
      <c r="G7" s="292"/>
      <c r="H7" s="292"/>
      <c r="I7" s="293">
        <f>SUM(No_of_Questions_Section_1,No_of_Questions_Section_2,No_of_Questions_Section_3)</f>
        <v>20</v>
      </c>
      <c r="J7" s="294"/>
      <c r="K7" s="294"/>
      <c r="L7" s="29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c r="IU7" s="65"/>
      <c r="IV7" s="65"/>
    </row>
    <row r="8" spans="1:256" s="66" customFormat="1" ht="15" customHeight="1" x14ac:dyDescent="0.2">
      <c r="A8" s="92"/>
      <c r="B8" s="79" t="s">
        <v>18</v>
      </c>
      <c r="C8" s="277">
        <v>9</v>
      </c>
      <c r="D8" s="278"/>
      <c r="E8" s="279"/>
      <c r="F8" s="280" t="s">
        <v>21</v>
      </c>
      <c r="G8" s="281"/>
      <c r="H8" s="282"/>
      <c r="I8" s="283">
        <v>8</v>
      </c>
      <c r="J8" s="284"/>
      <c r="K8" s="284"/>
      <c r="L8" s="28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c r="IU8" s="65"/>
      <c r="IV8" s="65"/>
    </row>
    <row r="9" spans="1:256" s="66" customFormat="1" ht="15" customHeight="1" x14ac:dyDescent="0.2">
      <c r="A9" s="92"/>
      <c r="B9" s="79" t="s">
        <v>19</v>
      </c>
      <c r="C9" s="277">
        <v>3</v>
      </c>
      <c r="D9" s="278"/>
      <c r="E9" s="279"/>
      <c r="F9" s="280"/>
      <c r="G9" s="281"/>
      <c r="H9" s="282"/>
      <c r="I9" s="283"/>
      <c r="J9" s="284"/>
      <c r="K9" s="284"/>
      <c r="L9" s="28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c r="IU9" s="65"/>
      <c r="IV9" s="65"/>
    </row>
    <row r="10" spans="1:256" s="66" customFormat="1" ht="15" hidden="1" customHeight="1" x14ac:dyDescent="0.2">
      <c r="A10" s="92"/>
      <c r="B10" s="79" t="s">
        <v>20</v>
      </c>
      <c r="C10" s="268"/>
      <c r="D10" s="269"/>
      <c r="E10" s="270"/>
      <c r="F10" s="271" t="s">
        <v>22</v>
      </c>
      <c r="G10" s="272"/>
      <c r="H10" s="273"/>
      <c r="I10" s="274"/>
      <c r="J10" s="275"/>
      <c r="K10" s="275"/>
      <c r="L10" s="276"/>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c r="IU10" s="65"/>
      <c r="IV10" s="65"/>
    </row>
    <row r="11" spans="1:256" s="66" customFormat="1" ht="15" hidden="1" customHeight="1" x14ac:dyDescent="0.2">
      <c r="A11" s="92"/>
      <c r="B11" s="79" t="s">
        <v>35</v>
      </c>
      <c r="C11" s="265"/>
      <c r="D11" s="266"/>
      <c r="E11" s="267"/>
      <c r="F11" s="67"/>
      <c r="G11" s="67"/>
      <c r="H11" s="67"/>
      <c r="I11" s="68"/>
      <c r="J11" s="69"/>
      <c r="K11" s="69"/>
      <c r="L11" s="70"/>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c r="IQ11" s="65"/>
      <c r="IR11" s="65"/>
      <c r="IS11" s="65"/>
      <c r="IT11" s="65"/>
      <c r="IU11" s="65"/>
      <c r="IV11" s="65"/>
    </row>
    <row r="12" spans="1:256" s="66" customFormat="1" ht="15" customHeight="1" x14ac:dyDescent="0.2">
      <c r="A12" s="92"/>
      <c r="B12" s="81"/>
      <c r="C12" s="5"/>
      <c r="D12" s="71"/>
      <c r="E12" s="71"/>
      <c r="F12" s="4"/>
      <c r="G12" s="4"/>
      <c r="H12" s="4"/>
      <c r="I12" s="4"/>
      <c r="J12" s="4"/>
      <c r="K12" s="4"/>
      <c r="L12" s="4"/>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c r="IN12" s="65"/>
      <c r="IO12" s="65"/>
      <c r="IP12" s="65"/>
      <c r="IQ12" s="65"/>
      <c r="IR12" s="65"/>
      <c r="IS12" s="65"/>
      <c r="IT12" s="65"/>
      <c r="IU12" s="65"/>
      <c r="IV12" s="65"/>
    </row>
    <row r="13" spans="1:256" s="66" customFormat="1" ht="12.75" customHeight="1" x14ac:dyDescent="0.2">
      <c r="A13" s="100"/>
      <c r="B13" s="101"/>
      <c r="C13" s="3"/>
      <c r="D13" s="3"/>
      <c r="E13" s="3"/>
      <c r="F13" s="4"/>
      <c r="G13" s="4"/>
      <c r="H13" s="4"/>
    </row>
    <row r="14" spans="1:256" s="73" customFormat="1" ht="12.75" customHeight="1" x14ac:dyDescent="0.2">
      <c r="A14" s="93"/>
      <c r="B14" s="102" t="s">
        <v>7</v>
      </c>
      <c r="C14" s="103">
        <v>1</v>
      </c>
      <c r="D14" s="103">
        <v>2</v>
      </c>
      <c r="E14" s="103">
        <v>3</v>
      </c>
      <c r="F14" s="103">
        <v>4</v>
      </c>
      <c r="G14" s="103">
        <v>5</v>
      </c>
      <c r="H14" s="103">
        <v>6</v>
      </c>
      <c r="I14" s="103">
        <v>7</v>
      </c>
      <c r="J14" s="103">
        <v>8</v>
      </c>
      <c r="K14" s="103">
        <v>9</v>
      </c>
      <c r="L14" s="103">
        <v>10</v>
      </c>
      <c r="M14" s="103">
        <v>11</v>
      </c>
      <c r="N14" s="103">
        <v>12</v>
      </c>
      <c r="O14" s="103">
        <v>13</v>
      </c>
      <c r="P14" s="103">
        <v>14</v>
      </c>
      <c r="Q14" s="103">
        <v>15</v>
      </c>
      <c r="R14" s="103">
        <v>16</v>
      </c>
      <c r="S14" s="103">
        <v>17</v>
      </c>
      <c r="T14" s="103">
        <v>18</v>
      </c>
      <c r="U14" s="103">
        <v>19</v>
      </c>
      <c r="V14" s="103">
        <v>20</v>
      </c>
      <c r="W14" s="103">
        <v>21</v>
      </c>
      <c r="X14" s="103">
        <v>22</v>
      </c>
      <c r="Y14" s="103">
        <v>23</v>
      </c>
      <c r="Z14" s="103">
        <v>24</v>
      </c>
      <c r="AA14" s="103">
        <v>25</v>
      </c>
      <c r="AB14" s="103">
        <v>26</v>
      </c>
      <c r="AC14" s="103">
        <v>27</v>
      </c>
      <c r="AD14" s="103">
        <v>28</v>
      </c>
      <c r="AE14" s="103">
        <v>29</v>
      </c>
      <c r="AF14" s="103">
        <v>30</v>
      </c>
      <c r="AG14" s="103">
        <v>31</v>
      </c>
      <c r="AH14" s="103">
        <v>32</v>
      </c>
      <c r="AI14" s="103">
        <v>33</v>
      </c>
      <c r="AJ14" s="103">
        <v>34</v>
      </c>
      <c r="AK14" s="103">
        <v>35</v>
      </c>
      <c r="AL14" s="103">
        <v>36</v>
      </c>
      <c r="AM14" s="103">
        <v>37</v>
      </c>
      <c r="AN14" s="103">
        <v>38</v>
      </c>
      <c r="AO14" s="103">
        <v>39</v>
      </c>
      <c r="AP14" s="103">
        <v>40</v>
      </c>
      <c r="AQ14" s="103">
        <v>41</v>
      </c>
      <c r="AR14" s="103">
        <v>42</v>
      </c>
      <c r="AS14" s="103">
        <v>43</v>
      </c>
      <c r="AT14" s="103">
        <v>44</v>
      </c>
      <c r="AU14" s="103">
        <v>45</v>
      </c>
      <c r="AV14" s="103">
        <v>46</v>
      </c>
      <c r="AW14" s="103">
        <v>47</v>
      </c>
      <c r="AX14" s="103">
        <v>48</v>
      </c>
      <c r="AY14" s="103">
        <v>49</v>
      </c>
      <c r="AZ14" s="103">
        <v>50</v>
      </c>
      <c r="BA14" s="103">
        <v>51</v>
      </c>
      <c r="BB14" s="103">
        <v>52</v>
      </c>
      <c r="BC14" s="103">
        <v>53</v>
      </c>
      <c r="BD14" s="103">
        <v>54</v>
      </c>
      <c r="BE14" s="103">
        <v>55</v>
      </c>
      <c r="BF14" s="103">
        <v>56</v>
      </c>
      <c r="BG14" s="103">
        <v>57</v>
      </c>
      <c r="BH14" s="103">
        <v>58</v>
      </c>
      <c r="BI14" s="103">
        <v>59</v>
      </c>
      <c r="BJ14" s="103">
        <v>60</v>
      </c>
      <c r="BK14" s="103">
        <v>61</v>
      </c>
      <c r="BL14" s="103">
        <v>62</v>
      </c>
      <c r="BM14" s="103">
        <v>63</v>
      </c>
      <c r="BN14" s="103">
        <v>64</v>
      </c>
      <c r="BO14" s="103">
        <v>65</v>
      </c>
      <c r="BP14" s="103">
        <v>66</v>
      </c>
      <c r="BQ14" s="103">
        <v>67</v>
      </c>
      <c r="BR14" s="103">
        <v>68</v>
      </c>
      <c r="BS14" s="103">
        <v>69</v>
      </c>
      <c r="BT14" s="103">
        <v>70</v>
      </c>
      <c r="BU14" s="103">
        <v>71</v>
      </c>
      <c r="BV14" s="103">
        <v>72</v>
      </c>
      <c r="BW14" s="103">
        <v>73</v>
      </c>
      <c r="BX14" s="103">
        <v>74</v>
      </c>
      <c r="BY14" s="103">
        <v>75</v>
      </c>
      <c r="BZ14" s="103">
        <v>76</v>
      </c>
      <c r="CA14" s="103">
        <v>77</v>
      </c>
      <c r="CB14" s="103">
        <v>78</v>
      </c>
      <c r="CC14" s="103">
        <v>79</v>
      </c>
      <c r="CD14" s="103">
        <v>80</v>
      </c>
      <c r="CE14" s="103">
        <v>81</v>
      </c>
      <c r="CF14" s="103">
        <v>82</v>
      </c>
      <c r="CG14" s="103">
        <v>83</v>
      </c>
      <c r="CH14" s="103">
        <v>84</v>
      </c>
      <c r="CI14" s="103">
        <v>85</v>
      </c>
      <c r="CJ14" s="103">
        <v>86</v>
      </c>
      <c r="CK14" s="103">
        <v>87</v>
      </c>
      <c r="CL14" s="103">
        <v>88</v>
      </c>
      <c r="CM14" s="103">
        <v>89</v>
      </c>
      <c r="CN14" s="103">
        <v>90</v>
      </c>
      <c r="CO14" s="103">
        <v>91</v>
      </c>
      <c r="CP14" s="103">
        <v>92</v>
      </c>
      <c r="CQ14" s="103">
        <v>93</v>
      </c>
      <c r="CR14" s="103">
        <v>94</v>
      </c>
      <c r="CS14" s="103">
        <v>95</v>
      </c>
      <c r="CT14" s="103">
        <v>96</v>
      </c>
      <c r="CU14" s="103">
        <v>97</v>
      </c>
      <c r="CV14" s="103">
        <v>98</v>
      </c>
      <c r="CW14" s="103">
        <v>99</v>
      </c>
      <c r="CX14" s="103">
        <v>100</v>
      </c>
      <c r="CY14" s="103">
        <v>101</v>
      </c>
      <c r="CZ14" s="103">
        <v>102</v>
      </c>
      <c r="DA14" s="103">
        <v>103</v>
      </c>
      <c r="DB14" s="103">
        <v>104</v>
      </c>
      <c r="DC14" s="103">
        <v>105</v>
      </c>
      <c r="DD14" s="103">
        <v>106</v>
      </c>
      <c r="DE14" s="103">
        <v>107</v>
      </c>
      <c r="DF14" s="103">
        <v>108</v>
      </c>
      <c r="DG14" s="103">
        <v>109</v>
      </c>
      <c r="DH14" s="103">
        <v>110</v>
      </c>
      <c r="DI14" s="103">
        <v>111</v>
      </c>
      <c r="DJ14" s="103">
        <v>112</v>
      </c>
      <c r="DK14" s="103">
        <v>113</v>
      </c>
      <c r="DL14" s="103">
        <v>114</v>
      </c>
      <c r="DM14" s="103">
        <v>115</v>
      </c>
      <c r="DN14" s="103">
        <v>116</v>
      </c>
      <c r="DO14" s="103">
        <v>117</v>
      </c>
      <c r="DP14" s="103">
        <v>118</v>
      </c>
      <c r="DQ14" s="103">
        <v>119</v>
      </c>
      <c r="DR14" s="103">
        <v>120</v>
      </c>
      <c r="DS14" s="103">
        <v>121</v>
      </c>
      <c r="DT14" s="103">
        <v>122</v>
      </c>
      <c r="DU14" s="103">
        <v>123</v>
      </c>
      <c r="DV14" s="103">
        <v>124</v>
      </c>
      <c r="DW14" s="103">
        <v>125</v>
      </c>
      <c r="DX14" s="103">
        <v>126</v>
      </c>
      <c r="DY14" s="103">
        <v>127</v>
      </c>
      <c r="DZ14" s="103">
        <v>128</v>
      </c>
      <c r="EA14" s="103">
        <v>129</v>
      </c>
      <c r="EB14" s="103">
        <v>130</v>
      </c>
      <c r="EC14" s="103">
        <v>131</v>
      </c>
      <c r="ED14" s="103">
        <v>132</v>
      </c>
      <c r="EE14" s="103">
        <v>133</v>
      </c>
      <c r="EF14" s="103">
        <v>134</v>
      </c>
      <c r="EG14" s="103">
        <v>135</v>
      </c>
      <c r="EH14" s="103">
        <v>136</v>
      </c>
      <c r="EI14" s="103">
        <v>137</v>
      </c>
      <c r="EJ14" s="103">
        <v>138</v>
      </c>
      <c r="EK14" s="103">
        <v>139</v>
      </c>
      <c r="EL14" s="103">
        <v>140</v>
      </c>
      <c r="EM14" s="103">
        <v>141</v>
      </c>
      <c r="EN14" s="103">
        <v>142</v>
      </c>
      <c r="EO14" s="103">
        <v>143</v>
      </c>
      <c r="EP14" s="103">
        <v>144</v>
      </c>
      <c r="EQ14" s="103">
        <v>145</v>
      </c>
      <c r="ER14" s="103">
        <v>146</v>
      </c>
      <c r="ES14" s="103">
        <v>147</v>
      </c>
      <c r="ET14" s="103">
        <v>148</v>
      </c>
      <c r="EU14" s="103">
        <v>149</v>
      </c>
      <c r="EV14" s="103">
        <v>150</v>
      </c>
      <c r="EW14" s="103">
        <v>151</v>
      </c>
      <c r="EX14" s="103">
        <v>152</v>
      </c>
      <c r="EY14" s="103">
        <v>153</v>
      </c>
      <c r="EZ14" s="103">
        <v>154</v>
      </c>
      <c r="FA14" s="103">
        <v>155</v>
      </c>
      <c r="FB14" s="103">
        <v>156</v>
      </c>
      <c r="FC14" s="103">
        <v>157</v>
      </c>
      <c r="FD14" s="103">
        <v>158</v>
      </c>
      <c r="FE14" s="103">
        <v>159</v>
      </c>
      <c r="FF14" s="103">
        <v>160</v>
      </c>
      <c r="FG14" s="103">
        <v>161</v>
      </c>
      <c r="FH14" s="103">
        <v>162</v>
      </c>
      <c r="FI14" s="103">
        <v>163</v>
      </c>
      <c r="FJ14" s="103">
        <v>164</v>
      </c>
      <c r="FK14" s="103">
        <v>165</v>
      </c>
      <c r="FL14" s="103">
        <v>166</v>
      </c>
      <c r="FM14" s="103">
        <v>167</v>
      </c>
      <c r="FN14" s="103">
        <v>168</v>
      </c>
      <c r="FO14" s="103">
        <v>169</v>
      </c>
      <c r="FP14" s="103">
        <v>170</v>
      </c>
      <c r="FQ14" s="103">
        <v>171</v>
      </c>
      <c r="FR14" s="103">
        <v>172</v>
      </c>
      <c r="FS14" s="103">
        <v>173</v>
      </c>
      <c r="FT14" s="103">
        <v>174</v>
      </c>
      <c r="FU14" s="103">
        <v>175</v>
      </c>
      <c r="FV14" s="103">
        <v>176</v>
      </c>
      <c r="FW14" s="103">
        <v>177</v>
      </c>
      <c r="FX14" s="103">
        <v>178</v>
      </c>
      <c r="FY14" s="103">
        <v>179</v>
      </c>
      <c r="FZ14" s="103">
        <v>180</v>
      </c>
      <c r="GA14" s="103">
        <v>181</v>
      </c>
      <c r="GB14" s="103">
        <v>182</v>
      </c>
      <c r="GC14" s="103">
        <v>183</v>
      </c>
      <c r="GD14" s="103">
        <v>184</v>
      </c>
      <c r="GE14" s="103">
        <v>185</v>
      </c>
      <c r="GF14" s="103">
        <v>186</v>
      </c>
      <c r="GG14" s="103">
        <v>187</v>
      </c>
      <c r="GH14" s="103">
        <v>188</v>
      </c>
      <c r="GI14" s="103">
        <v>189</v>
      </c>
      <c r="GJ14" s="103">
        <v>190</v>
      </c>
      <c r="GK14" s="103">
        <v>191</v>
      </c>
      <c r="GL14" s="103">
        <v>192</v>
      </c>
      <c r="GM14" s="103">
        <v>193</v>
      </c>
      <c r="GN14" s="103">
        <v>194</v>
      </c>
      <c r="GO14" s="103">
        <v>195</v>
      </c>
      <c r="GP14" s="103">
        <v>196</v>
      </c>
      <c r="GQ14" s="103">
        <v>197</v>
      </c>
      <c r="GR14" s="103">
        <v>198</v>
      </c>
      <c r="GS14" s="103">
        <v>199</v>
      </c>
      <c r="GT14" s="103">
        <v>200</v>
      </c>
      <c r="GU14" s="103">
        <v>201</v>
      </c>
      <c r="GV14" s="103">
        <v>202</v>
      </c>
      <c r="GW14" s="103">
        <v>203</v>
      </c>
      <c r="GX14" s="103">
        <v>204</v>
      </c>
      <c r="GY14" s="103">
        <v>205</v>
      </c>
      <c r="GZ14" s="103">
        <v>206</v>
      </c>
      <c r="HA14" s="103">
        <v>207</v>
      </c>
      <c r="HB14" s="103">
        <v>208</v>
      </c>
      <c r="HC14" s="103">
        <v>209</v>
      </c>
      <c r="HD14" s="103">
        <v>210</v>
      </c>
      <c r="HE14" s="103">
        <v>211</v>
      </c>
      <c r="HF14" s="103">
        <v>212</v>
      </c>
      <c r="HG14" s="103">
        <v>213</v>
      </c>
      <c r="HH14" s="103">
        <v>214</v>
      </c>
      <c r="HI14" s="103">
        <v>215</v>
      </c>
      <c r="HJ14" s="103">
        <v>216</v>
      </c>
      <c r="HK14" s="103">
        <v>217</v>
      </c>
      <c r="HL14" s="103">
        <v>218</v>
      </c>
      <c r="HM14" s="103">
        <v>219</v>
      </c>
      <c r="HN14" s="103">
        <v>220</v>
      </c>
      <c r="HO14" s="103">
        <v>221</v>
      </c>
      <c r="HP14" s="103">
        <v>222</v>
      </c>
      <c r="HQ14" s="103">
        <v>223</v>
      </c>
      <c r="HR14" s="103">
        <v>224</v>
      </c>
      <c r="HS14" s="103">
        <v>225</v>
      </c>
      <c r="HT14" s="103">
        <v>226</v>
      </c>
      <c r="HU14" s="103">
        <v>227</v>
      </c>
      <c r="HV14" s="103">
        <v>228</v>
      </c>
      <c r="HW14" s="103">
        <v>229</v>
      </c>
      <c r="HX14" s="103">
        <v>230</v>
      </c>
      <c r="HY14" s="103">
        <v>231</v>
      </c>
      <c r="HZ14" s="103">
        <v>232</v>
      </c>
      <c r="IA14" s="103">
        <v>233</v>
      </c>
      <c r="IB14" s="103">
        <v>234</v>
      </c>
      <c r="IC14" s="103">
        <v>235</v>
      </c>
      <c r="ID14" s="103">
        <v>236</v>
      </c>
      <c r="IE14" s="103">
        <v>237</v>
      </c>
      <c r="IF14" s="103">
        <v>238</v>
      </c>
      <c r="IG14" s="103">
        <v>239</v>
      </c>
      <c r="IH14" s="103">
        <v>240</v>
      </c>
      <c r="II14" s="103">
        <v>241</v>
      </c>
      <c r="IJ14" s="103">
        <v>242</v>
      </c>
      <c r="IK14" s="103">
        <v>243</v>
      </c>
      <c r="IL14" s="103">
        <v>244</v>
      </c>
      <c r="IM14" s="103">
        <v>245</v>
      </c>
      <c r="IN14" s="103">
        <v>246</v>
      </c>
      <c r="IO14" s="103">
        <v>247</v>
      </c>
      <c r="IP14" s="103">
        <v>248</v>
      </c>
      <c r="IQ14" s="103">
        <v>249</v>
      </c>
      <c r="IR14" s="103">
        <v>250</v>
      </c>
      <c r="IS14" s="103">
        <v>251</v>
      </c>
      <c r="IT14" s="103">
        <v>252</v>
      </c>
      <c r="IU14" s="103">
        <v>253</v>
      </c>
      <c r="IV14" s="103">
        <v>254</v>
      </c>
    </row>
    <row r="15" spans="1:256" s="210" customFormat="1" ht="28.5" customHeight="1" x14ac:dyDescent="0.2">
      <c r="A15" s="207"/>
      <c r="B15" s="208" t="s">
        <v>37</v>
      </c>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c r="II15" s="209"/>
      <c r="IJ15" s="209"/>
      <c r="IK15" s="209"/>
      <c r="IL15" s="209"/>
      <c r="IM15" s="209"/>
      <c r="IN15" s="209"/>
      <c r="IO15" s="209"/>
      <c r="IP15" s="209"/>
      <c r="IQ15" s="209"/>
      <c r="IR15" s="209"/>
      <c r="IS15" s="209"/>
      <c r="IT15" s="209"/>
      <c r="IU15" s="209"/>
      <c r="IV15" s="209"/>
    </row>
    <row r="16" spans="1:256" s="73" customFormat="1" ht="12.75" hidden="1" customHeight="1" x14ac:dyDescent="0.2">
      <c r="A16" s="93"/>
      <c r="B16" s="82" t="s">
        <v>36</v>
      </c>
      <c r="C16" s="72" t="str">
        <f t="shared" ref="C16:BN16" si="0">IF(Month="","",IF(Month="Jan","Quarter1",IF(Month="Feb","Quarter1",IF(Month="Mar","Quarter1",IF(Month="Apr","Quarter2",IF(Month="May","Quarter2",IF(Month="Jun","Quarter2",IF(Month="July","Quarter3",IF(Month="Aug","Quarter3",IF(Month="Aug","Quarter3",IF(Month="Sept","Quarter3",IF(Month="Oct","Quarter4",IF(Month="Nov","Quarter4",IF(Month="Dec","Quarter4"))))))))))))))</f>
        <v/>
      </c>
      <c r="D16" s="72" t="str">
        <f t="shared" si="0"/>
        <v/>
      </c>
      <c r="E16" s="72" t="str">
        <f t="shared" si="0"/>
        <v/>
      </c>
      <c r="F16" s="72" t="str">
        <f t="shared" si="0"/>
        <v/>
      </c>
      <c r="G16" s="72" t="str">
        <f t="shared" si="0"/>
        <v/>
      </c>
      <c r="H16" s="72" t="str">
        <f t="shared" si="0"/>
        <v/>
      </c>
      <c r="I16" s="72" t="str">
        <f t="shared" si="0"/>
        <v/>
      </c>
      <c r="J16" s="72" t="str">
        <f t="shared" si="0"/>
        <v/>
      </c>
      <c r="K16" s="72" t="str">
        <f t="shared" si="0"/>
        <v/>
      </c>
      <c r="L16" s="72" t="str">
        <f t="shared" si="0"/>
        <v/>
      </c>
      <c r="M16" s="72" t="str">
        <f t="shared" si="0"/>
        <v/>
      </c>
      <c r="N16" s="72" t="str">
        <f t="shared" si="0"/>
        <v/>
      </c>
      <c r="O16" s="72" t="str">
        <f t="shared" si="0"/>
        <v/>
      </c>
      <c r="P16" s="72" t="str">
        <f t="shared" si="0"/>
        <v/>
      </c>
      <c r="Q16" s="72" t="str">
        <f t="shared" si="0"/>
        <v/>
      </c>
      <c r="R16" s="72" t="str">
        <f t="shared" si="0"/>
        <v/>
      </c>
      <c r="S16" s="72" t="str">
        <f t="shared" si="0"/>
        <v/>
      </c>
      <c r="T16" s="72" t="str">
        <f t="shared" si="0"/>
        <v/>
      </c>
      <c r="U16" s="72" t="str">
        <f t="shared" si="0"/>
        <v/>
      </c>
      <c r="V16" s="72" t="str">
        <f t="shared" si="0"/>
        <v/>
      </c>
      <c r="W16" s="72" t="str">
        <f t="shared" si="0"/>
        <v/>
      </c>
      <c r="X16" s="72" t="str">
        <f t="shared" si="0"/>
        <v/>
      </c>
      <c r="Y16" s="72" t="str">
        <f t="shared" si="0"/>
        <v/>
      </c>
      <c r="Z16" s="72" t="str">
        <f t="shared" si="0"/>
        <v/>
      </c>
      <c r="AA16" s="72" t="str">
        <f t="shared" si="0"/>
        <v/>
      </c>
      <c r="AB16" s="72" t="str">
        <f t="shared" si="0"/>
        <v/>
      </c>
      <c r="AC16" s="72" t="str">
        <f t="shared" si="0"/>
        <v/>
      </c>
      <c r="AD16" s="72" t="str">
        <f t="shared" si="0"/>
        <v/>
      </c>
      <c r="AE16" s="72" t="str">
        <f t="shared" si="0"/>
        <v/>
      </c>
      <c r="AF16" s="72" t="str">
        <f t="shared" si="0"/>
        <v/>
      </c>
      <c r="AG16" s="72" t="str">
        <f t="shared" si="0"/>
        <v/>
      </c>
      <c r="AH16" s="72" t="str">
        <f t="shared" si="0"/>
        <v/>
      </c>
      <c r="AI16" s="72" t="str">
        <f t="shared" si="0"/>
        <v/>
      </c>
      <c r="AJ16" s="72" t="str">
        <f t="shared" si="0"/>
        <v/>
      </c>
      <c r="AK16" s="72" t="str">
        <f t="shared" si="0"/>
        <v/>
      </c>
      <c r="AL16" s="72" t="str">
        <f t="shared" si="0"/>
        <v/>
      </c>
      <c r="AM16" s="72" t="str">
        <f t="shared" si="0"/>
        <v/>
      </c>
      <c r="AN16" s="72" t="str">
        <f t="shared" si="0"/>
        <v/>
      </c>
      <c r="AO16" s="72" t="str">
        <f t="shared" si="0"/>
        <v/>
      </c>
      <c r="AP16" s="72" t="str">
        <f t="shared" si="0"/>
        <v/>
      </c>
      <c r="AQ16" s="72" t="str">
        <f t="shared" si="0"/>
        <v/>
      </c>
      <c r="AR16" s="72" t="str">
        <f t="shared" si="0"/>
        <v/>
      </c>
      <c r="AS16" s="72" t="str">
        <f t="shared" si="0"/>
        <v/>
      </c>
      <c r="AT16" s="72" t="str">
        <f t="shared" si="0"/>
        <v/>
      </c>
      <c r="AU16" s="72" t="str">
        <f t="shared" si="0"/>
        <v/>
      </c>
      <c r="AV16" s="72" t="str">
        <f t="shared" si="0"/>
        <v/>
      </c>
      <c r="AW16" s="72" t="str">
        <f t="shared" si="0"/>
        <v/>
      </c>
      <c r="AX16" s="72" t="str">
        <f t="shared" si="0"/>
        <v/>
      </c>
      <c r="AY16" s="72" t="str">
        <f t="shared" si="0"/>
        <v/>
      </c>
      <c r="AZ16" s="72" t="str">
        <f t="shared" si="0"/>
        <v/>
      </c>
      <c r="BA16" s="72" t="str">
        <f t="shared" si="0"/>
        <v/>
      </c>
      <c r="BB16" s="72" t="str">
        <f t="shared" si="0"/>
        <v/>
      </c>
      <c r="BC16" s="72" t="str">
        <f t="shared" si="0"/>
        <v/>
      </c>
      <c r="BD16" s="72" t="str">
        <f t="shared" si="0"/>
        <v/>
      </c>
      <c r="BE16" s="72" t="str">
        <f t="shared" si="0"/>
        <v/>
      </c>
      <c r="BF16" s="72" t="str">
        <f t="shared" si="0"/>
        <v/>
      </c>
      <c r="BG16" s="72" t="str">
        <f t="shared" si="0"/>
        <v/>
      </c>
      <c r="BH16" s="72" t="str">
        <f t="shared" si="0"/>
        <v/>
      </c>
      <c r="BI16" s="72" t="str">
        <f t="shared" si="0"/>
        <v/>
      </c>
      <c r="BJ16" s="72" t="str">
        <f t="shared" si="0"/>
        <v/>
      </c>
      <c r="BK16" s="72" t="str">
        <f t="shared" si="0"/>
        <v/>
      </c>
      <c r="BL16" s="72" t="str">
        <f t="shared" si="0"/>
        <v/>
      </c>
      <c r="BM16" s="72" t="str">
        <f t="shared" si="0"/>
        <v/>
      </c>
      <c r="BN16" s="72" t="str">
        <f t="shared" si="0"/>
        <v/>
      </c>
      <c r="BO16" s="72" t="str">
        <f t="shared" ref="BO16:DZ16" si="1">IF(Month="","",IF(Month="Jan","Quarter1",IF(Month="Feb","Quarter1",IF(Month="Mar","Quarter1",IF(Month="Apr","Quarter2",IF(Month="May","Quarter2",IF(Month="Jun","Quarter2",IF(Month="July","Quarter3",IF(Month="Aug","Quarter3",IF(Month="Aug","Quarter3",IF(Month="Sept","Quarter3",IF(Month="Oct","Quarter4",IF(Month="Nov","Quarter4",IF(Month="Dec","Quarter4"))))))))))))))</f>
        <v/>
      </c>
      <c r="BP16" s="72" t="str">
        <f t="shared" si="1"/>
        <v/>
      </c>
      <c r="BQ16" s="72" t="str">
        <f t="shared" si="1"/>
        <v/>
      </c>
      <c r="BR16" s="72" t="str">
        <f t="shared" si="1"/>
        <v/>
      </c>
      <c r="BS16" s="72" t="str">
        <f t="shared" si="1"/>
        <v/>
      </c>
      <c r="BT16" s="72" t="str">
        <f t="shared" si="1"/>
        <v/>
      </c>
      <c r="BU16" s="72" t="str">
        <f t="shared" si="1"/>
        <v/>
      </c>
      <c r="BV16" s="72" t="str">
        <f t="shared" si="1"/>
        <v/>
      </c>
      <c r="BW16" s="72" t="str">
        <f t="shared" si="1"/>
        <v/>
      </c>
      <c r="BX16" s="72" t="str">
        <f t="shared" si="1"/>
        <v/>
      </c>
      <c r="BY16" s="72" t="str">
        <f t="shared" si="1"/>
        <v/>
      </c>
      <c r="BZ16" s="72" t="str">
        <f t="shared" si="1"/>
        <v/>
      </c>
      <c r="CA16" s="72" t="str">
        <f t="shared" si="1"/>
        <v/>
      </c>
      <c r="CB16" s="72" t="str">
        <f t="shared" si="1"/>
        <v/>
      </c>
      <c r="CC16" s="72" t="str">
        <f t="shared" si="1"/>
        <v/>
      </c>
      <c r="CD16" s="72" t="str">
        <f t="shared" si="1"/>
        <v/>
      </c>
      <c r="CE16" s="72" t="str">
        <f t="shared" si="1"/>
        <v/>
      </c>
      <c r="CF16" s="72" t="str">
        <f t="shared" si="1"/>
        <v/>
      </c>
      <c r="CG16" s="72" t="str">
        <f t="shared" si="1"/>
        <v/>
      </c>
      <c r="CH16" s="72" t="str">
        <f t="shared" si="1"/>
        <v/>
      </c>
      <c r="CI16" s="72" t="str">
        <f t="shared" si="1"/>
        <v/>
      </c>
      <c r="CJ16" s="72" t="str">
        <f t="shared" si="1"/>
        <v/>
      </c>
      <c r="CK16" s="72" t="str">
        <f t="shared" si="1"/>
        <v/>
      </c>
      <c r="CL16" s="72" t="str">
        <f t="shared" si="1"/>
        <v/>
      </c>
      <c r="CM16" s="72" t="str">
        <f t="shared" si="1"/>
        <v/>
      </c>
      <c r="CN16" s="72" t="str">
        <f t="shared" si="1"/>
        <v/>
      </c>
      <c r="CO16" s="72" t="str">
        <f t="shared" si="1"/>
        <v/>
      </c>
      <c r="CP16" s="72" t="str">
        <f t="shared" si="1"/>
        <v/>
      </c>
      <c r="CQ16" s="72" t="str">
        <f t="shared" si="1"/>
        <v/>
      </c>
      <c r="CR16" s="72" t="str">
        <f t="shared" si="1"/>
        <v/>
      </c>
      <c r="CS16" s="72" t="str">
        <f t="shared" si="1"/>
        <v/>
      </c>
      <c r="CT16" s="72" t="str">
        <f t="shared" si="1"/>
        <v/>
      </c>
      <c r="CU16" s="72" t="str">
        <f t="shared" si="1"/>
        <v/>
      </c>
      <c r="CV16" s="72" t="str">
        <f t="shared" si="1"/>
        <v/>
      </c>
      <c r="CW16" s="72" t="str">
        <f t="shared" si="1"/>
        <v/>
      </c>
      <c r="CX16" s="72" t="str">
        <f t="shared" si="1"/>
        <v/>
      </c>
      <c r="CY16" s="72" t="str">
        <f t="shared" si="1"/>
        <v/>
      </c>
      <c r="CZ16" s="72" t="str">
        <f t="shared" si="1"/>
        <v/>
      </c>
      <c r="DA16" s="72" t="str">
        <f t="shared" si="1"/>
        <v/>
      </c>
      <c r="DB16" s="72" t="str">
        <f t="shared" si="1"/>
        <v/>
      </c>
      <c r="DC16" s="72" t="str">
        <f t="shared" si="1"/>
        <v/>
      </c>
      <c r="DD16" s="72" t="str">
        <f t="shared" si="1"/>
        <v/>
      </c>
      <c r="DE16" s="72" t="str">
        <f t="shared" si="1"/>
        <v/>
      </c>
      <c r="DF16" s="72" t="str">
        <f t="shared" si="1"/>
        <v/>
      </c>
      <c r="DG16" s="72" t="str">
        <f t="shared" si="1"/>
        <v/>
      </c>
      <c r="DH16" s="72" t="str">
        <f t="shared" si="1"/>
        <v/>
      </c>
      <c r="DI16" s="72" t="str">
        <f t="shared" si="1"/>
        <v/>
      </c>
      <c r="DJ16" s="72" t="str">
        <f t="shared" si="1"/>
        <v/>
      </c>
      <c r="DK16" s="72" t="str">
        <f t="shared" si="1"/>
        <v/>
      </c>
      <c r="DL16" s="72" t="str">
        <f t="shared" si="1"/>
        <v/>
      </c>
      <c r="DM16" s="72" t="str">
        <f t="shared" si="1"/>
        <v/>
      </c>
      <c r="DN16" s="72" t="str">
        <f t="shared" si="1"/>
        <v/>
      </c>
      <c r="DO16" s="72" t="str">
        <f t="shared" si="1"/>
        <v/>
      </c>
      <c r="DP16" s="72" t="str">
        <f t="shared" si="1"/>
        <v/>
      </c>
      <c r="DQ16" s="72" t="str">
        <f t="shared" si="1"/>
        <v/>
      </c>
      <c r="DR16" s="72" t="str">
        <f t="shared" si="1"/>
        <v/>
      </c>
      <c r="DS16" s="72" t="str">
        <f t="shared" si="1"/>
        <v/>
      </c>
      <c r="DT16" s="72" t="str">
        <f t="shared" si="1"/>
        <v/>
      </c>
      <c r="DU16" s="72" t="str">
        <f t="shared" si="1"/>
        <v/>
      </c>
      <c r="DV16" s="72" t="str">
        <f t="shared" si="1"/>
        <v/>
      </c>
      <c r="DW16" s="72" t="str">
        <f t="shared" si="1"/>
        <v/>
      </c>
      <c r="DX16" s="72" t="str">
        <f t="shared" si="1"/>
        <v/>
      </c>
      <c r="DY16" s="72" t="str">
        <f t="shared" si="1"/>
        <v/>
      </c>
      <c r="DZ16" s="72" t="str">
        <f t="shared" si="1"/>
        <v/>
      </c>
      <c r="EA16" s="72" t="str">
        <f t="shared" ref="EA16:GL16" si="2">IF(Month="","",IF(Month="Jan","Quarter1",IF(Month="Feb","Quarter1",IF(Month="Mar","Quarter1",IF(Month="Apr","Quarter2",IF(Month="May","Quarter2",IF(Month="Jun","Quarter2",IF(Month="July","Quarter3",IF(Month="Aug","Quarter3",IF(Month="Aug","Quarter3",IF(Month="Sept","Quarter3",IF(Month="Oct","Quarter4",IF(Month="Nov","Quarter4",IF(Month="Dec","Quarter4"))))))))))))))</f>
        <v/>
      </c>
      <c r="EB16" s="72" t="str">
        <f t="shared" si="2"/>
        <v/>
      </c>
      <c r="EC16" s="72" t="str">
        <f t="shared" si="2"/>
        <v/>
      </c>
      <c r="ED16" s="72" t="str">
        <f t="shared" si="2"/>
        <v/>
      </c>
      <c r="EE16" s="72" t="str">
        <f t="shared" si="2"/>
        <v/>
      </c>
      <c r="EF16" s="72" t="str">
        <f t="shared" si="2"/>
        <v/>
      </c>
      <c r="EG16" s="72" t="str">
        <f t="shared" si="2"/>
        <v/>
      </c>
      <c r="EH16" s="72" t="str">
        <f t="shared" si="2"/>
        <v/>
      </c>
      <c r="EI16" s="72" t="str">
        <f t="shared" si="2"/>
        <v/>
      </c>
      <c r="EJ16" s="72" t="str">
        <f t="shared" si="2"/>
        <v/>
      </c>
      <c r="EK16" s="72" t="str">
        <f t="shared" si="2"/>
        <v/>
      </c>
      <c r="EL16" s="72" t="str">
        <f t="shared" si="2"/>
        <v/>
      </c>
      <c r="EM16" s="72" t="str">
        <f t="shared" si="2"/>
        <v/>
      </c>
      <c r="EN16" s="72" t="str">
        <f t="shared" si="2"/>
        <v/>
      </c>
      <c r="EO16" s="72" t="str">
        <f t="shared" si="2"/>
        <v/>
      </c>
      <c r="EP16" s="72" t="str">
        <f t="shared" si="2"/>
        <v/>
      </c>
      <c r="EQ16" s="72" t="str">
        <f t="shared" si="2"/>
        <v/>
      </c>
      <c r="ER16" s="72" t="str">
        <f t="shared" si="2"/>
        <v/>
      </c>
      <c r="ES16" s="72" t="str">
        <f t="shared" si="2"/>
        <v/>
      </c>
      <c r="ET16" s="72" t="str">
        <f t="shared" si="2"/>
        <v/>
      </c>
      <c r="EU16" s="72" t="str">
        <f t="shared" si="2"/>
        <v/>
      </c>
      <c r="EV16" s="72" t="str">
        <f t="shared" si="2"/>
        <v/>
      </c>
      <c r="EW16" s="72" t="str">
        <f t="shared" si="2"/>
        <v/>
      </c>
      <c r="EX16" s="72" t="str">
        <f t="shared" si="2"/>
        <v/>
      </c>
      <c r="EY16" s="72" t="str">
        <f t="shared" si="2"/>
        <v/>
      </c>
      <c r="EZ16" s="72" t="str">
        <f t="shared" si="2"/>
        <v/>
      </c>
      <c r="FA16" s="72" t="str">
        <f t="shared" si="2"/>
        <v/>
      </c>
      <c r="FB16" s="72" t="str">
        <f t="shared" si="2"/>
        <v/>
      </c>
      <c r="FC16" s="72" t="str">
        <f t="shared" si="2"/>
        <v/>
      </c>
      <c r="FD16" s="72" t="str">
        <f t="shared" si="2"/>
        <v/>
      </c>
      <c r="FE16" s="72" t="str">
        <f t="shared" si="2"/>
        <v/>
      </c>
      <c r="FF16" s="72" t="str">
        <f t="shared" si="2"/>
        <v/>
      </c>
      <c r="FG16" s="72" t="str">
        <f t="shared" si="2"/>
        <v/>
      </c>
      <c r="FH16" s="72" t="str">
        <f t="shared" si="2"/>
        <v/>
      </c>
      <c r="FI16" s="72" t="str">
        <f t="shared" si="2"/>
        <v/>
      </c>
      <c r="FJ16" s="72" t="str">
        <f t="shared" si="2"/>
        <v/>
      </c>
      <c r="FK16" s="72" t="str">
        <f t="shared" si="2"/>
        <v/>
      </c>
      <c r="FL16" s="72" t="str">
        <f t="shared" si="2"/>
        <v/>
      </c>
      <c r="FM16" s="72" t="str">
        <f t="shared" si="2"/>
        <v/>
      </c>
      <c r="FN16" s="72" t="str">
        <f t="shared" si="2"/>
        <v/>
      </c>
      <c r="FO16" s="72" t="str">
        <f t="shared" si="2"/>
        <v/>
      </c>
      <c r="FP16" s="72" t="str">
        <f t="shared" si="2"/>
        <v/>
      </c>
      <c r="FQ16" s="72" t="str">
        <f t="shared" si="2"/>
        <v/>
      </c>
      <c r="FR16" s="72" t="str">
        <f t="shared" si="2"/>
        <v/>
      </c>
      <c r="FS16" s="72" t="str">
        <f t="shared" si="2"/>
        <v/>
      </c>
      <c r="FT16" s="72" t="str">
        <f t="shared" si="2"/>
        <v/>
      </c>
      <c r="FU16" s="72" t="str">
        <f t="shared" si="2"/>
        <v/>
      </c>
      <c r="FV16" s="72" t="str">
        <f t="shared" si="2"/>
        <v/>
      </c>
      <c r="FW16" s="72" t="str">
        <f t="shared" si="2"/>
        <v/>
      </c>
      <c r="FX16" s="72" t="str">
        <f t="shared" si="2"/>
        <v/>
      </c>
      <c r="FY16" s="72" t="str">
        <f t="shared" si="2"/>
        <v/>
      </c>
      <c r="FZ16" s="72" t="str">
        <f t="shared" si="2"/>
        <v/>
      </c>
      <c r="GA16" s="72" t="str">
        <f t="shared" si="2"/>
        <v/>
      </c>
      <c r="GB16" s="72" t="str">
        <f t="shared" si="2"/>
        <v/>
      </c>
      <c r="GC16" s="72" t="str">
        <f t="shared" si="2"/>
        <v/>
      </c>
      <c r="GD16" s="72" t="str">
        <f t="shared" si="2"/>
        <v/>
      </c>
      <c r="GE16" s="72" t="str">
        <f t="shared" si="2"/>
        <v/>
      </c>
      <c r="GF16" s="72" t="str">
        <f t="shared" si="2"/>
        <v/>
      </c>
      <c r="GG16" s="72" t="str">
        <f t="shared" si="2"/>
        <v/>
      </c>
      <c r="GH16" s="72" t="str">
        <f t="shared" si="2"/>
        <v/>
      </c>
      <c r="GI16" s="72" t="str">
        <f t="shared" si="2"/>
        <v/>
      </c>
      <c r="GJ16" s="72" t="str">
        <f t="shared" si="2"/>
        <v/>
      </c>
      <c r="GK16" s="72" t="str">
        <f t="shared" si="2"/>
        <v/>
      </c>
      <c r="GL16" s="72" t="str">
        <f t="shared" si="2"/>
        <v/>
      </c>
      <c r="GM16" s="72" t="str">
        <f t="shared" ref="GM16:IV16" si="3">IF(Month="","",IF(Month="Jan","Quarter1",IF(Month="Feb","Quarter1",IF(Month="Mar","Quarter1",IF(Month="Apr","Quarter2",IF(Month="May","Quarter2",IF(Month="Jun","Quarter2",IF(Month="July","Quarter3",IF(Month="Aug","Quarter3",IF(Month="Aug","Quarter3",IF(Month="Sept","Quarter3",IF(Month="Oct","Quarter4",IF(Month="Nov","Quarter4",IF(Month="Dec","Quarter4"))))))))))))))</f>
        <v/>
      </c>
      <c r="GN16" s="72" t="str">
        <f t="shared" si="3"/>
        <v/>
      </c>
      <c r="GO16" s="72" t="str">
        <f t="shared" si="3"/>
        <v/>
      </c>
      <c r="GP16" s="72" t="str">
        <f t="shared" si="3"/>
        <v/>
      </c>
      <c r="GQ16" s="72" t="str">
        <f t="shared" si="3"/>
        <v/>
      </c>
      <c r="GR16" s="72" t="str">
        <f t="shared" si="3"/>
        <v/>
      </c>
      <c r="GS16" s="72" t="str">
        <f t="shared" si="3"/>
        <v/>
      </c>
      <c r="GT16" s="72" t="str">
        <f t="shared" si="3"/>
        <v/>
      </c>
      <c r="GU16" s="72" t="str">
        <f t="shared" si="3"/>
        <v/>
      </c>
      <c r="GV16" s="72" t="str">
        <f t="shared" si="3"/>
        <v/>
      </c>
      <c r="GW16" s="72" t="str">
        <f t="shared" si="3"/>
        <v/>
      </c>
      <c r="GX16" s="72" t="str">
        <f t="shared" si="3"/>
        <v/>
      </c>
      <c r="GY16" s="72" t="str">
        <f t="shared" si="3"/>
        <v/>
      </c>
      <c r="GZ16" s="72" t="str">
        <f t="shared" si="3"/>
        <v/>
      </c>
      <c r="HA16" s="72" t="str">
        <f t="shared" si="3"/>
        <v/>
      </c>
      <c r="HB16" s="72" t="str">
        <f t="shared" si="3"/>
        <v/>
      </c>
      <c r="HC16" s="72" t="str">
        <f t="shared" si="3"/>
        <v/>
      </c>
      <c r="HD16" s="72" t="str">
        <f t="shared" si="3"/>
        <v/>
      </c>
      <c r="HE16" s="72" t="str">
        <f t="shared" si="3"/>
        <v/>
      </c>
      <c r="HF16" s="72" t="str">
        <f t="shared" si="3"/>
        <v/>
      </c>
      <c r="HG16" s="72" t="str">
        <f t="shared" si="3"/>
        <v/>
      </c>
      <c r="HH16" s="72" t="str">
        <f t="shared" si="3"/>
        <v/>
      </c>
      <c r="HI16" s="72" t="str">
        <f t="shared" si="3"/>
        <v/>
      </c>
      <c r="HJ16" s="72" t="str">
        <f t="shared" si="3"/>
        <v/>
      </c>
      <c r="HK16" s="72" t="str">
        <f t="shared" si="3"/>
        <v/>
      </c>
      <c r="HL16" s="72" t="str">
        <f t="shared" si="3"/>
        <v/>
      </c>
      <c r="HM16" s="72" t="str">
        <f t="shared" si="3"/>
        <v/>
      </c>
      <c r="HN16" s="72" t="str">
        <f t="shared" si="3"/>
        <v/>
      </c>
      <c r="HO16" s="72" t="str">
        <f t="shared" si="3"/>
        <v/>
      </c>
      <c r="HP16" s="72" t="str">
        <f t="shared" si="3"/>
        <v/>
      </c>
      <c r="HQ16" s="72" t="str">
        <f t="shared" si="3"/>
        <v/>
      </c>
      <c r="HR16" s="72" t="str">
        <f t="shared" si="3"/>
        <v/>
      </c>
      <c r="HS16" s="72" t="str">
        <f t="shared" si="3"/>
        <v/>
      </c>
      <c r="HT16" s="72" t="str">
        <f t="shared" si="3"/>
        <v/>
      </c>
      <c r="HU16" s="72" t="str">
        <f t="shared" si="3"/>
        <v/>
      </c>
      <c r="HV16" s="72" t="str">
        <f t="shared" si="3"/>
        <v/>
      </c>
      <c r="HW16" s="72" t="str">
        <f t="shared" si="3"/>
        <v/>
      </c>
      <c r="HX16" s="72" t="str">
        <f t="shared" si="3"/>
        <v/>
      </c>
      <c r="HY16" s="72" t="str">
        <f t="shared" si="3"/>
        <v/>
      </c>
      <c r="HZ16" s="72" t="str">
        <f t="shared" si="3"/>
        <v/>
      </c>
      <c r="IA16" s="72" t="str">
        <f t="shared" si="3"/>
        <v/>
      </c>
      <c r="IB16" s="72" t="str">
        <f t="shared" si="3"/>
        <v/>
      </c>
      <c r="IC16" s="72" t="str">
        <f t="shared" si="3"/>
        <v/>
      </c>
      <c r="ID16" s="72" t="str">
        <f t="shared" si="3"/>
        <v/>
      </c>
      <c r="IE16" s="72" t="str">
        <f t="shared" si="3"/>
        <v/>
      </c>
      <c r="IF16" s="72" t="str">
        <f t="shared" si="3"/>
        <v/>
      </c>
      <c r="IG16" s="72" t="str">
        <f t="shared" si="3"/>
        <v/>
      </c>
      <c r="IH16" s="72" t="str">
        <f t="shared" si="3"/>
        <v/>
      </c>
      <c r="II16" s="72" t="str">
        <f t="shared" si="3"/>
        <v/>
      </c>
      <c r="IJ16" s="72" t="str">
        <f t="shared" si="3"/>
        <v/>
      </c>
      <c r="IK16" s="72" t="str">
        <f t="shared" si="3"/>
        <v/>
      </c>
      <c r="IL16" s="72" t="str">
        <f t="shared" si="3"/>
        <v/>
      </c>
      <c r="IM16" s="72" t="str">
        <f t="shared" si="3"/>
        <v/>
      </c>
      <c r="IN16" s="72" t="str">
        <f t="shared" si="3"/>
        <v/>
      </c>
      <c r="IO16" s="72" t="str">
        <f t="shared" si="3"/>
        <v/>
      </c>
      <c r="IP16" s="72" t="str">
        <f t="shared" si="3"/>
        <v/>
      </c>
      <c r="IQ16" s="72" t="str">
        <f t="shared" si="3"/>
        <v/>
      </c>
      <c r="IR16" s="72" t="str">
        <f t="shared" si="3"/>
        <v/>
      </c>
      <c r="IS16" s="72" t="str">
        <f t="shared" si="3"/>
        <v/>
      </c>
      <c r="IT16" s="72" t="str">
        <f t="shared" si="3"/>
        <v/>
      </c>
      <c r="IU16" s="72" t="str">
        <f t="shared" si="3"/>
        <v/>
      </c>
      <c r="IV16" s="72" t="str">
        <f t="shared" si="3"/>
        <v/>
      </c>
    </row>
    <row r="17" spans="1:256" s="73" customFormat="1" ht="12.75" customHeight="1" thickBot="1" x14ac:dyDescent="0.25">
      <c r="A17" s="93"/>
      <c r="B17" s="96" t="s">
        <v>64</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row>
    <row r="18" spans="1:256" s="71" customFormat="1" ht="15" customHeight="1" x14ac:dyDescent="0.2">
      <c r="A18" s="94">
        <v>1</v>
      </c>
      <c r="B18" s="83" t="s">
        <v>46</v>
      </c>
      <c r="C18" s="74"/>
      <c r="D18" s="74"/>
      <c r="E18" s="74"/>
      <c r="F18" s="74"/>
      <c r="G18" s="74"/>
      <c r="H18" s="74"/>
      <c r="I18" s="74"/>
      <c r="J18" s="74"/>
      <c r="K18" s="74"/>
      <c r="L18" s="74"/>
      <c r="M18" s="74"/>
      <c r="N18" s="74"/>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c r="IU18" s="75"/>
      <c r="IV18" s="75"/>
    </row>
    <row r="19" spans="1:256" s="71" customFormat="1" ht="15" customHeight="1" x14ac:dyDescent="0.2">
      <c r="A19" s="94">
        <v>2</v>
      </c>
      <c r="B19" s="84" t="s">
        <v>47</v>
      </c>
      <c r="C19" s="74"/>
      <c r="D19" s="74"/>
      <c r="E19" s="74"/>
      <c r="F19" s="74"/>
      <c r="G19" s="74"/>
      <c r="H19" s="74"/>
      <c r="I19" s="74"/>
      <c r="J19" s="74"/>
      <c r="K19" s="74"/>
      <c r="L19" s="74"/>
      <c r="M19" s="74"/>
      <c r="N19" s="74"/>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s="71" customFormat="1" ht="15" customHeight="1" x14ac:dyDescent="0.2">
      <c r="A20" s="94">
        <v>3</v>
      </c>
      <c r="B20" s="84" t="s">
        <v>48</v>
      </c>
      <c r="C20" s="74"/>
      <c r="D20" s="74"/>
      <c r="E20" s="74"/>
      <c r="F20" s="74"/>
      <c r="G20" s="74"/>
      <c r="H20" s="74"/>
      <c r="I20" s="74"/>
      <c r="J20" s="74"/>
      <c r="K20" s="74"/>
      <c r="L20" s="74"/>
      <c r="M20" s="74"/>
      <c r="N20" s="74"/>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s="71" customFormat="1" ht="45" customHeight="1" x14ac:dyDescent="0.2">
      <c r="A21" s="94">
        <v>4</v>
      </c>
      <c r="B21" s="85" t="s">
        <v>49</v>
      </c>
      <c r="C21" s="74"/>
      <c r="D21" s="74"/>
      <c r="E21" s="74"/>
      <c r="F21" s="74"/>
      <c r="G21" s="74"/>
      <c r="H21" s="74"/>
      <c r="I21" s="74"/>
      <c r="J21" s="74"/>
      <c r="K21" s="74"/>
      <c r="L21" s="74"/>
      <c r="M21" s="74"/>
      <c r="N21" s="74"/>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75"/>
    </row>
    <row r="22" spans="1:256" s="71" customFormat="1" ht="30" customHeight="1" x14ac:dyDescent="0.2">
      <c r="A22" s="94">
        <v>5</v>
      </c>
      <c r="B22" s="84" t="s">
        <v>50</v>
      </c>
      <c r="C22" s="74"/>
      <c r="D22" s="74"/>
      <c r="E22" s="74"/>
      <c r="F22" s="74"/>
      <c r="G22" s="74"/>
      <c r="H22" s="74"/>
      <c r="I22" s="74"/>
      <c r="J22" s="74"/>
      <c r="K22" s="74"/>
      <c r="L22" s="74"/>
      <c r="M22" s="74"/>
      <c r="N22" s="74"/>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s="71" customFormat="1" ht="30" customHeight="1" x14ac:dyDescent="0.2">
      <c r="A23" s="94">
        <v>6</v>
      </c>
      <c r="B23" s="84" t="s">
        <v>51</v>
      </c>
      <c r="C23" s="74"/>
      <c r="D23" s="74"/>
      <c r="E23" s="74"/>
      <c r="F23" s="74"/>
      <c r="G23" s="74"/>
      <c r="H23" s="74"/>
      <c r="I23" s="74"/>
      <c r="J23" s="74"/>
      <c r="K23" s="74"/>
      <c r="L23" s="74"/>
      <c r="M23" s="74"/>
      <c r="N23" s="74"/>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c r="IV23" s="76"/>
    </row>
    <row r="24" spans="1:256" s="71" customFormat="1" ht="27" customHeight="1" thickBot="1" x14ac:dyDescent="0.25">
      <c r="A24" s="94">
        <v>7</v>
      </c>
      <c r="B24" s="195" t="s">
        <v>229</v>
      </c>
      <c r="C24" s="74"/>
      <c r="D24" s="74"/>
      <c r="E24" s="74"/>
      <c r="F24" s="74"/>
      <c r="G24" s="74"/>
      <c r="H24" s="74"/>
      <c r="I24" s="74"/>
      <c r="J24" s="74"/>
      <c r="K24" s="74"/>
      <c r="L24" s="74"/>
      <c r="M24" s="74"/>
      <c r="N24" s="74"/>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c r="IV24" s="76"/>
    </row>
    <row r="25" spans="1:256" s="71" customFormat="1" ht="15" customHeight="1" x14ac:dyDescent="0.2">
      <c r="A25" s="94">
        <v>8</v>
      </c>
      <c r="B25" s="86" t="s">
        <v>52</v>
      </c>
      <c r="C25" s="74"/>
      <c r="D25" s="74"/>
      <c r="E25" s="74"/>
      <c r="F25" s="74"/>
      <c r="G25" s="74"/>
      <c r="H25" s="74"/>
      <c r="I25" s="74"/>
      <c r="J25" s="74"/>
      <c r="K25" s="74"/>
      <c r="L25" s="74"/>
      <c r="M25" s="74"/>
      <c r="N25" s="74"/>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c r="IU25" s="75"/>
      <c r="IV25" s="75"/>
    </row>
    <row r="26" spans="1:256" s="71" customFormat="1" ht="30" customHeight="1" x14ac:dyDescent="0.2">
      <c r="A26" s="94">
        <v>9</v>
      </c>
      <c r="B26" s="87" t="s">
        <v>53</v>
      </c>
      <c r="C26" s="74"/>
      <c r="D26" s="74"/>
      <c r="E26" s="74"/>
      <c r="F26" s="74"/>
      <c r="G26" s="74"/>
      <c r="H26" s="74"/>
      <c r="I26" s="74"/>
      <c r="J26" s="74"/>
      <c r="K26" s="74"/>
      <c r="L26" s="74"/>
      <c r="M26" s="74"/>
      <c r="N26" s="74"/>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c r="IU26" s="75"/>
      <c r="IV26" s="75"/>
    </row>
    <row r="27" spans="1:256" s="71" customFormat="1" x14ac:dyDescent="0.2">
      <c r="A27" s="94"/>
      <c r="B27" s="96"/>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5"/>
      <c r="IP27" s="95"/>
      <c r="IQ27" s="95"/>
      <c r="IR27" s="95"/>
      <c r="IS27" s="95"/>
      <c r="IT27" s="95"/>
      <c r="IU27" s="95"/>
      <c r="IV27" s="95"/>
    </row>
    <row r="28" spans="1:256" s="71" customFormat="1" x14ac:dyDescent="0.2">
      <c r="A28" s="94"/>
      <c r="B28" s="96" t="s">
        <v>65</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c r="HL28" s="95"/>
      <c r="HM28" s="95"/>
      <c r="HN28" s="95"/>
      <c r="HO28" s="95"/>
      <c r="HP28" s="95"/>
      <c r="HQ28" s="95"/>
      <c r="HR28" s="95"/>
      <c r="HS28" s="95"/>
      <c r="HT28" s="95"/>
      <c r="HU28" s="95"/>
      <c r="HV28" s="95"/>
      <c r="HW28" s="95"/>
      <c r="HX28" s="95"/>
      <c r="HY28" s="95"/>
      <c r="HZ28" s="95"/>
      <c r="IA28" s="95"/>
      <c r="IB28" s="95"/>
      <c r="IC28" s="95"/>
      <c r="ID28" s="95"/>
      <c r="IE28" s="95"/>
      <c r="IF28" s="95"/>
      <c r="IG28" s="95"/>
      <c r="IH28" s="95"/>
      <c r="II28" s="95"/>
      <c r="IJ28" s="95"/>
      <c r="IK28" s="95"/>
      <c r="IL28" s="95"/>
      <c r="IM28" s="95"/>
      <c r="IN28" s="95"/>
      <c r="IO28" s="95"/>
      <c r="IP28" s="95"/>
      <c r="IQ28" s="95"/>
      <c r="IR28" s="95"/>
      <c r="IS28" s="95"/>
      <c r="IT28" s="95"/>
      <c r="IU28" s="95"/>
      <c r="IV28" s="95"/>
    </row>
    <row r="29" spans="1:256" s="71" customFormat="1" ht="30" customHeight="1" x14ac:dyDescent="0.2">
      <c r="A29" s="94">
        <v>1</v>
      </c>
      <c r="B29" s="87" t="s">
        <v>228</v>
      </c>
      <c r="C29" s="74"/>
      <c r="D29" s="74"/>
      <c r="E29" s="74"/>
      <c r="F29" s="74"/>
      <c r="G29" s="74"/>
      <c r="H29" s="74"/>
      <c r="I29" s="74"/>
      <c r="J29" s="74"/>
      <c r="K29" s="74"/>
      <c r="L29" s="74"/>
      <c r="M29" s="74"/>
      <c r="N29" s="74"/>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c r="IU29" s="76"/>
      <c r="IV29" s="76"/>
    </row>
    <row r="30" spans="1:256" s="71" customFormat="1" ht="15" customHeight="1" x14ac:dyDescent="0.2">
      <c r="A30" s="94">
        <v>2</v>
      </c>
      <c r="B30" s="87" t="s">
        <v>54</v>
      </c>
      <c r="C30" s="74"/>
      <c r="D30" s="74"/>
      <c r="E30" s="74"/>
      <c r="F30" s="74"/>
      <c r="G30" s="74"/>
      <c r="H30" s="74"/>
      <c r="I30" s="74"/>
      <c r="J30" s="74"/>
      <c r="K30" s="74"/>
      <c r="L30" s="74"/>
      <c r="M30" s="74"/>
      <c r="N30" s="74"/>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c r="IU30" s="76"/>
      <c r="IV30" s="76"/>
    </row>
    <row r="31" spans="1:256" s="71" customFormat="1" ht="15" customHeight="1" x14ac:dyDescent="0.2">
      <c r="A31" s="94">
        <v>3</v>
      </c>
      <c r="B31" s="87" t="s">
        <v>55</v>
      </c>
      <c r="C31" s="74"/>
      <c r="D31" s="74"/>
      <c r="E31" s="74"/>
      <c r="F31" s="74"/>
      <c r="G31" s="74"/>
      <c r="H31" s="74"/>
      <c r="I31" s="74"/>
      <c r="J31" s="74"/>
      <c r="K31" s="74"/>
      <c r="L31" s="74"/>
      <c r="M31" s="74"/>
      <c r="N31" s="74"/>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c r="IR31" s="76"/>
      <c r="IS31" s="76"/>
      <c r="IT31" s="76"/>
      <c r="IU31" s="76"/>
      <c r="IV31" s="76"/>
    </row>
    <row r="32" spans="1:256" s="71" customFormat="1" ht="15" customHeight="1" x14ac:dyDescent="0.25">
      <c r="A32" s="94">
        <v>4</v>
      </c>
      <c r="B32" s="87" t="s">
        <v>56</v>
      </c>
      <c r="C32" s="74"/>
      <c r="D32" s="74"/>
      <c r="E32" s="74"/>
      <c r="F32" s="74"/>
      <c r="G32" s="74"/>
      <c r="H32" s="74"/>
      <c r="I32" s="74"/>
      <c r="J32" s="74"/>
      <c r="K32" s="74"/>
      <c r="L32" s="74"/>
      <c r="M32" s="74"/>
      <c r="N32" s="74"/>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c r="IU32" s="76"/>
      <c r="IV32" s="76"/>
    </row>
    <row r="33" spans="1:256" s="71" customFormat="1" ht="15" customHeight="1" x14ac:dyDescent="0.2">
      <c r="A33" s="94">
        <v>5</v>
      </c>
      <c r="B33" s="87" t="s">
        <v>57</v>
      </c>
      <c r="C33" s="74"/>
      <c r="D33" s="74"/>
      <c r="E33" s="74"/>
      <c r="F33" s="74"/>
      <c r="G33" s="74"/>
      <c r="H33" s="74"/>
      <c r="I33" s="74"/>
      <c r="J33" s="74"/>
      <c r="K33" s="74"/>
      <c r="L33" s="74"/>
      <c r="M33" s="74"/>
      <c r="N33" s="74"/>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c r="HJ33" s="76"/>
      <c r="HK33" s="76"/>
      <c r="HL33" s="76"/>
      <c r="HM33" s="76"/>
      <c r="HN33" s="76"/>
      <c r="HO33" s="76"/>
      <c r="HP33" s="76"/>
      <c r="HQ33" s="76"/>
      <c r="HR33" s="76"/>
      <c r="HS33" s="76"/>
      <c r="HT33" s="76"/>
      <c r="HU33" s="76"/>
      <c r="HV33" s="76"/>
      <c r="HW33" s="76"/>
      <c r="HX33" s="76"/>
      <c r="HY33" s="76"/>
      <c r="HZ33" s="76"/>
      <c r="IA33" s="76"/>
      <c r="IB33" s="76"/>
      <c r="IC33" s="76"/>
      <c r="ID33" s="76"/>
      <c r="IE33" s="76"/>
      <c r="IF33" s="76"/>
      <c r="IG33" s="76"/>
      <c r="IH33" s="76"/>
      <c r="II33" s="76"/>
      <c r="IJ33" s="76"/>
      <c r="IK33" s="76"/>
      <c r="IL33" s="76"/>
      <c r="IM33" s="76"/>
      <c r="IN33" s="76"/>
      <c r="IO33" s="76"/>
      <c r="IP33" s="76"/>
      <c r="IQ33" s="76"/>
      <c r="IR33" s="76"/>
      <c r="IS33" s="76"/>
      <c r="IT33" s="76"/>
      <c r="IU33" s="76"/>
      <c r="IV33" s="76"/>
    </row>
    <row r="34" spans="1:256" s="71" customFormat="1" ht="15" customHeight="1" x14ac:dyDescent="0.2">
      <c r="A34" s="94">
        <v>6</v>
      </c>
      <c r="B34" s="87" t="s">
        <v>58</v>
      </c>
      <c r="C34" s="74"/>
      <c r="D34" s="74"/>
      <c r="E34" s="74"/>
      <c r="F34" s="74"/>
      <c r="G34" s="74"/>
      <c r="H34" s="74"/>
      <c r="I34" s="74"/>
      <c r="J34" s="74"/>
      <c r="K34" s="74"/>
      <c r="L34" s="74"/>
      <c r="M34" s="74"/>
      <c r="N34" s="74"/>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c r="IR34" s="76"/>
      <c r="IS34" s="76"/>
      <c r="IT34" s="76"/>
      <c r="IU34" s="76"/>
      <c r="IV34" s="76"/>
    </row>
    <row r="35" spans="1:256" s="71" customFormat="1" ht="15" customHeight="1" x14ac:dyDescent="0.2">
      <c r="A35" s="94">
        <v>7</v>
      </c>
      <c r="B35" s="87" t="s">
        <v>59</v>
      </c>
      <c r="C35" s="74"/>
      <c r="D35" s="74"/>
      <c r="E35" s="74"/>
      <c r="F35" s="74"/>
      <c r="G35" s="74"/>
      <c r="H35" s="74"/>
      <c r="I35" s="74"/>
      <c r="J35" s="74"/>
      <c r="K35" s="74"/>
      <c r="L35" s="74"/>
      <c r="M35" s="74"/>
      <c r="N35" s="74"/>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76"/>
      <c r="GB35" s="76"/>
      <c r="GC35" s="76"/>
      <c r="GD35" s="76"/>
      <c r="GE35" s="76"/>
      <c r="GF35" s="76"/>
      <c r="GG35" s="76"/>
      <c r="GH35" s="76"/>
      <c r="GI35" s="76"/>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c r="IR35" s="76"/>
      <c r="IS35" s="76"/>
      <c r="IT35" s="76"/>
      <c r="IU35" s="76"/>
      <c r="IV35" s="76"/>
    </row>
    <row r="36" spans="1:256" s="71" customFormat="1" ht="16.5" customHeight="1" x14ac:dyDescent="0.2">
      <c r="A36" s="94">
        <v>8</v>
      </c>
      <c r="B36" s="88" t="s">
        <v>60</v>
      </c>
      <c r="C36" s="74"/>
      <c r="D36" s="74"/>
      <c r="E36" s="74"/>
      <c r="F36" s="74"/>
      <c r="G36" s="74"/>
      <c r="H36" s="74"/>
      <c r="I36" s="74"/>
      <c r="J36" s="74"/>
      <c r="K36" s="74"/>
      <c r="L36" s="74"/>
      <c r="M36" s="74"/>
      <c r="N36" s="74"/>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c r="HJ36" s="76"/>
      <c r="HK36" s="76"/>
      <c r="HL36" s="76"/>
      <c r="HM36" s="76"/>
      <c r="HN36" s="76"/>
      <c r="HO36" s="76"/>
      <c r="HP36" s="76"/>
      <c r="HQ36" s="76"/>
      <c r="HR36" s="76"/>
      <c r="HS36" s="76"/>
      <c r="HT36" s="76"/>
      <c r="HU36" s="76"/>
      <c r="HV36" s="76"/>
      <c r="HW36" s="76"/>
      <c r="HX36" s="76"/>
      <c r="HY36" s="76"/>
      <c r="HZ36" s="76"/>
      <c r="IA36" s="76"/>
      <c r="IB36" s="76"/>
      <c r="IC36" s="76"/>
      <c r="ID36" s="76"/>
      <c r="IE36" s="76"/>
      <c r="IF36" s="76"/>
      <c r="IG36" s="76"/>
      <c r="IH36" s="76"/>
      <c r="II36" s="76"/>
      <c r="IJ36" s="76"/>
      <c r="IK36" s="76"/>
      <c r="IL36" s="76"/>
      <c r="IM36" s="76"/>
      <c r="IN36" s="76"/>
      <c r="IO36" s="76"/>
      <c r="IP36" s="76"/>
      <c r="IQ36" s="76"/>
      <c r="IR36" s="76"/>
      <c r="IS36" s="76"/>
      <c r="IT36" s="76"/>
      <c r="IU36" s="76"/>
      <c r="IV36" s="76"/>
    </row>
    <row r="37" spans="1:256" x14ac:dyDescent="0.2">
      <c r="A37" s="94"/>
      <c r="B37" s="97"/>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c r="EO37" s="95"/>
      <c r="EP37" s="95"/>
      <c r="EQ37" s="95"/>
      <c r="ER37" s="95"/>
      <c r="ES37" s="95"/>
      <c r="ET37" s="95"/>
      <c r="EU37" s="95"/>
      <c r="EV37" s="95"/>
      <c r="EW37" s="95"/>
      <c r="EX37" s="95"/>
      <c r="EY37" s="95"/>
      <c r="EZ37" s="95"/>
      <c r="FA37" s="95"/>
      <c r="FB37" s="95"/>
      <c r="FC37" s="95"/>
      <c r="FD37" s="95"/>
      <c r="FE37" s="95"/>
      <c r="FF37" s="95"/>
      <c r="FG37" s="95"/>
      <c r="FH37" s="95"/>
      <c r="FI37" s="95"/>
      <c r="FJ37" s="95"/>
      <c r="FK37" s="95"/>
      <c r="FL37" s="95"/>
      <c r="FM37" s="95"/>
      <c r="FN37" s="95"/>
      <c r="FO37" s="95"/>
      <c r="FP37" s="95"/>
      <c r="FQ37" s="95"/>
      <c r="FR37" s="95"/>
      <c r="FS37" s="95"/>
      <c r="FT37" s="95"/>
      <c r="FU37" s="95"/>
      <c r="FV37" s="95"/>
      <c r="FW37" s="95"/>
      <c r="FX37" s="95"/>
      <c r="FY37" s="95"/>
      <c r="FZ37" s="95"/>
      <c r="GA37" s="95"/>
      <c r="GB37" s="95"/>
      <c r="GC37" s="95"/>
      <c r="GD37" s="95"/>
      <c r="GE37" s="95"/>
      <c r="GF37" s="95"/>
      <c r="GG37" s="95"/>
      <c r="GH37" s="95"/>
      <c r="GI37" s="95"/>
      <c r="GJ37" s="95"/>
      <c r="GK37" s="95"/>
      <c r="GL37" s="95"/>
      <c r="GM37" s="95"/>
      <c r="GN37" s="95"/>
      <c r="GO37" s="95"/>
      <c r="GP37" s="95"/>
      <c r="GQ37" s="95"/>
      <c r="GR37" s="95"/>
      <c r="GS37" s="95"/>
      <c r="GT37" s="95"/>
      <c r="GU37" s="95"/>
      <c r="GV37" s="95"/>
      <c r="GW37" s="95"/>
      <c r="GX37" s="95"/>
      <c r="GY37" s="95"/>
      <c r="GZ37" s="95"/>
      <c r="HA37" s="95"/>
      <c r="HB37" s="95"/>
      <c r="HC37" s="95"/>
      <c r="HD37" s="95"/>
      <c r="HE37" s="95"/>
      <c r="HF37" s="95"/>
      <c r="HG37" s="95"/>
      <c r="HH37" s="95"/>
      <c r="HI37" s="95"/>
      <c r="HJ37" s="95"/>
      <c r="HK37" s="95"/>
      <c r="HL37" s="95"/>
      <c r="HM37" s="95"/>
      <c r="HN37" s="95"/>
      <c r="HO37" s="95"/>
      <c r="HP37" s="95"/>
      <c r="HQ37" s="95"/>
      <c r="HR37" s="95"/>
      <c r="HS37" s="95"/>
      <c r="HT37" s="95"/>
      <c r="HU37" s="95"/>
      <c r="HV37" s="95"/>
      <c r="HW37" s="95"/>
      <c r="HX37" s="95"/>
      <c r="HY37" s="95"/>
      <c r="HZ37" s="95"/>
      <c r="IA37" s="95"/>
      <c r="IB37" s="95"/>
      <c r="IC37" s="95"/>
      <c r="ID37" s="95"/>
      <c r="IE37" s="95"/>
      <c r="IF37" s="95"/>
      <c r="IG37" s="95"/>
      <c r="IH37" s="95"/>
      <c r="II37" s="95"/>
      <c r="IJ37" s="95"/>
      <c r="IK37" s="95"/>
      <c r="IL37" s="95"/>
      <c r="IM37" s="95"/>
      <c r="IN37" s="95"/>
      <c r="IO37" s="95"/>
      <c r="IP37" s="95"/>
      <c r="IQ37" s="95"/>
      <c r="IR37" s="95"/>
      <c r="IS37" s="95"/>
      <c r="IT37" s="95"/>
      <c r="IU37" s="95"/>
      <c r="IV37" s="95"/>
    </row>
    <row r="38" spans="1:256" ht="13.5" thickBot="1" x14ac:dyDescent="0.25">
      <c r="A38" s="94"/>
      <c r="B38" s="96" t="s">
        <v>66</v>
      </c>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5"/>
      <c r="FG38" s="95"/>
      <c r="FH38" s="95"/>
      <c r="FI38" s="95"/>
      <c r="FJ38" s="95"/>
      <c r="FK38" s="95"/>
      <c r="FL38" s="95"/>
      <c r="FM38" s="95"/>
      <c r="FN38" s="95"/>
      <c r="FO38" s="95"/>
      <c r="FP38" s="95"/>
      <c r="FQ38" s="95"/>
      <c r="FR38" s="95"/>
      <c r="FS38" s="95"/>
      <c r="FT38" s="95"/>
      <c r="FU38" s="95"/>
      <c r="FV38" s="95"/>
      <c r="FW38" s="95"/>
      <c r="FX38" s="95"/>
      <c r="FY38" s="95"/>
      <c r="FZ38" s="95"/>
      <c r="GA38" s="95"/>
      <c r="GB38" s="95"/>
      <c r="GC38" s="95"/>
      <c r="GD38" s="95"/>
      <c r="GE38" s="95"/>
      <c r="GF38" s="95"/>
      <c r="GG38" s="95"/>
      <c r="GH38" s="95"/>
      <c r="GI38" s="95"/>
      <c r="GJ38" s="95"/>
      <c r="GK38" s="95"/>
      <c r="GL38" s="95"/>
      <c r="GM38" s="95"/>
      <c r="GN38" s="95"/>
      <c r="GO38" s="95"/>
      <c r="GP38" s="95"/>
      <c r="GQ38" s="95"/>
      <c r="GR38" s="95"/>
      <c r="GS38" s="95"/>
      <c r="GT38" s="95"/>
      <c r="GU38" s="95"/>
      <c r="GV38" s="95"/>
      <c r="GW38" s="95"/>
      <c r="GX38" s="95"/>
      <c r="GY38" s="95"/>
      <c r="GZ38" s="95"/>
      <c r="HA38" s="95"/>
      <c r="HB38" s="95"/>
      <c r="HC38" s="95"/>
      <c r="HD38" s="95"/>
      <c r="HE38" s="95"/>
      <c r="HF38" s="95"/>
      <c r="HG38" s="95"/>
      <c r="HH38" s="95"/>
      <c r="HI38" s="95"/>
      <c r="HJ38" s="95"/>
      <c r="HK38" s="95"/>
      <c r="HL38" s="95"/>
      <c r="HM38" s="95"/>
      <c r="HN38" s="95"/>
      <c r="HO38" s="95"/>
      <c r="HP38" s="95"/>
      <c r="HQ38" s="95"/>
      <c r="HR38" s="95"/>
      <c r="HS38" s="95"/>
      <c r="HT38" s="95"/>
      <c r="HU38" s="95"/>
      <c r="HV38" s="95"/>
      <c r="HW38" s="95"/>
      <c r="HX38" s="95"/>
      <c r="HY38" s="95"/>
      <c r="HZ38" s="95"/>
      <c r="IA38" s="95"/>
      <c r="IB38" s="95"/>
      <c r="IC38" s="95"/>
      <c r="ID38" s="95"/>
      <c r="IE38" s="95"/>
      <c r="IF38" s="95"/>
      <c r="IG38" s="95"/>
      <c r="IH38" s="95"/>
      <c r="II38" s="95"/>
      <c r="IJ38" s="95"/>
      <c r="IK38" s="95"/>
      <c r="IL38" s="95"/>
      <c r="IM38" s="95"/>
      <c r="IN38" s="95"/>
      <c r="IO38" s="95"/>
      <c r="IP38" s="95"/>
      <c r="IQ38" s="95"/>
      <c r="IR38" s="95"/>
      <c r="IS38" s="95"/>
      <c r="IT38" s="95"/>
      <c r="IU38" s="95"/>
      <c r="IV38" s="95"/>
    </row>
    <row r="39" spans="1:256" ht="24.75" customHeight="1" x14ac:dyDescent="0.2">
      <c r="A39" s="94">
        <v>1</v>
      </c>
      <c r="B39" s="89" t="s">
        <v>61</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c r="IV39" s="74"/>
    </row>
    <row r="40" spans="1:256" ht="24" x14ac:dyDescent="0.2">
      <c r="A40" s="94">
        <v>2</v>
      </c>
      <c r="B40" s="90" t="s">
        <v>62</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4"/>
      <c r="IV40" s="74"/>
    </row>
    <row r="41" spans="1:256" ht="18.75" customHeight="1" x14ac:dyDescent="0.2">
      <c r="A41" s="94">
        <v>3</v>
      </c>
      <c r="B41" s="91" t="s">
        <v>63</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4"/>
      <c r="IV41" s="74"/>
    </row>
    <row r="42" spans="1:256" x14ac:dyDescent="0.2">
      <c r="A42" s="94"/>
      <c r="B42" s="98"/>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99"/>
      <c r="EN42" s="99"/>
      <c r="EO42" s="99"/>
      <c r="EP42" s="99"/>
      <c r="EQ42" s="99"/>
      <c r="ER42" s="99"/>
      <c r="ES42" s="99"/>
      <c r="ET42" s="99"/>
      <c r="EU42" s="99"/>
      <c r="EV42" s="99"/>
      <c r="EW42" s="99"/>
      <c r="EX42" s="99"/>
      <c r="EY42" s="99"/>
      <c r="EZ42" s="99"/>
      <c r="FA42" s="99"/>
      <c r="FB42" s="99"/>
      <c r="FC42" s="99"/>
      <c r="FD42" s="99"/>
      <c r="FE42" s="99"/>
      <c r="FF42" s="99"/>
      <c r="FG42" s="99"/>
      <c r="FH42" s="99"/>
      <c r="FI42" s="99"/>
      <c r="FJ42" s="99"/>
      <c r="FK42" s="99"/>
      <c r="FL42" s="99"/>
      <c r="FM42" s="99"/>
      <c r="FN42" s="99"/>
      <c r="FO42" s="99"/>
      <c r="FP42" s="99"/>
      <c r="FQ42" s="99"/>
      <c r="FR42" s="99"/>
      <c r="FS42" s="99"/>
      <c r="FT42" s="99"/>
      <c r="FU42" s="99"/>
      <c r="FV42" s="99"/>
      <c r="FW42" s="99"/>
      <c r="FX42" s="99"/>
      <c r="FY42" s="99"/>
      <c r="FZ42" s="99"/>
      <c r="GA42" s="99"/>
      <c r="GB42" s="99"/>
      <c r="GC42" s="99"/>
      <c r="GD42" s="99"/>
      <c r="GE42" s="99"/>
      <c r="GF42" s="99"/>
      <c r="GG42" s="99"/>
      <c r="GH42" s="99"/>
      <c r="GI42" s="99"/>
      <c r="GJ42" s="99"/>
      <c r="GK42" s="99"/>
      <c r="GL42" s="99"/>
      <c r="GM42" s="99"/>
      <c r="GN42" s="99"/>
      <c r="GO42" s="99"/>
      <c r="GP42" s="99"/>
      <c r="GQ42" s="99"/>
      <c r="GR42" s="99"/>
      <c r="GS42" s="99"/>
      <c r="GT42" s="99"/>
      <c r="GU42" s="99"/>
      <c r="GV42" s="99"/>
      <c r="GW42" s="99"/>
      <c r="GX42" s="99"/>
      <c r="GY42" s="99"/>
      <c r="GZ42" s="99"/>
      <c r="HA42" s="99"/>
      <c r="HB42" s="99"/>
      <c r="HC42" s="99"/>
      <c r="HD42" s="99"/>
      <c r="HE42" s="99"/>
      <c r="HF42" s="99"/>
      <c r="HG42" s="99"/>
      <c r="HH42" s="99"/>
      <c r="HI42" s="99"/>
      <c r="HJ42" s="99"/>
      <c r="HK42" s="99"/>
      <c r="HL42" s="99"/>
      <c r="HM42" s="99"/>
      <c r="HN42" s="99"/>
      <c r="HO42" s="99"/>
      <c r="HP42" s="99"/>
      <c r="HQ42" s="99"/>
      <c r="HR42" s="99"/>
      <c r="HS42" s="99"/>
      <c r="HT42" s="99"/>
      <c r="HU42" s="99"/>
      <c r="HV42" s="99"/>
      <c r="HW42" s="99"/>
      <c r="HX42" s="99"/>
      <c r="HY42" s="99"/>
      <c r="HZ42" s="99"/>
      <c r="IA42" s="99"/>
      <c r="IB42" s="99"/>
      <c r="IC42" s="99"/>
      <c r="ID42" s="99"/>
      <c r="IE42" s="99"/>
      <c r="IF42" s="99"/>
      <c r="IG42" s="99"/>
      <c r="IH42" s="99"/>
      <c r="II42" s="99"/>
      <c r="IJ42" s="99"/>
      <c r="IK42" s="99"/>
      <c r="IL42" s="99"/>
      <c r="IM42" s="99"/>
      <c r="IN42" s="99"/>
      <c r="IO42" s="99"/>
      <c r="IP42" s="99"/>
      <c r="IQ42" s="99"/>
      <c r="IR42" s="99"/>
      <c r="IS42" s="99"/>
      <c r="IT42" s="99"/>
      <c r="IU42" s="99"/>
      <c r="IV42" s="99"/>
    </row>
  </sheetData>
  <sheetProtection sheet="1" objects="1" scenarios="1"/>
  <mergeCells count="19">
    <mergeCell ref="F7:H7"/>
    <mergeCell ref="I7:L7"/>
    <mergeCell ref="C6:L6"/>
    <mergeCell ref="I1:L1"/>
    <mergeCell ref="C11:E11"/>
    <mergeCell ref="C10:E10"/>
    <mergeCell ref="F10:H10"/>
    <mergeCell ref="I10:L10"/>
    <mergeCell ref="C8:E8"/>
    <mergeCell ref="F8:H8"/>
    <mergeCell ref="I8:L8"/>
    <mergeCell ref="C9:E9"/>
    <mergeCell ref="F9:H9"/>
    <mergeCell ref="I9:L9"/>
    <mergeCell ref="B2:L2"/>
    <mergeCell ref="C3:L3"/>
    <mergeCell ref="C4:L4"/>
    <mergeCell ref="C5:L5"/>
    <mergeCell ref="C7:E7"/>
  </mergeCells>
  <phoneticPr fontId="0" type="noConversion"/>
  <dataValidations count="2">
    <dataValidation type="list" allowBlank="1" showInputMessage="1" showErrorMessage="1" sqref="C39:IV41 C18:IV26 C29:IV36">
      <formula1>"Yes, No, N/A"</formula1>
    </dataValidation>
    <dataValidation type="list" allowBlank="1" showInputMessage="1" showErrorMessage="1" sqref="C15:IV15">
      <formula1>Audit_Period</formula1>
    </dataValidation>
  </dataValidations>
  <pageMargins left="0.23622047244094491" right="0.23622047244094491" top="0.74803149606299213" bottom="0.74803149606299213" header="0.31496062992125984" footer="0.31496062992125984"/>
  <pageSetup paperSize="9" scale="85" orientation="portrait" r:id="rId1"/>
  <headerFooter alignWithMargins="0">
    <oddHeader>&amp;C
Audit Tool</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67"/>
  <sheetViews>
    <sheetView zoomScaleNormal="100" workbookViewId="0">
      <selection activeCell="C44" sqref="C44"/>
    </sheetView>
  </sheetViews>
  <sheetFormatPr defaultColWidth="9.140625" defaultRowHeight="12.75" x14ac:dyDescent="0.2"/>
  <cols>
    <col min="1" max="1" width="3.7109375" style="122" customWidth="1"/>
    <col min="2" max="2" width="41.28515625" style="33" customWidth="1"/>
    <col min="3" max="6" width="12.7109375" style="1" customWidth="1"/>
    <col min="7" max="16384" width="9.140625" style="1"/>
  </cols>
  <sheetData>
    <row r="1" spans="1:252" s="77" customFormat="1" ht="72" customHeight="1" x14ac:dyDescent="0.2">
      <c r="A1" s="118"/>
      <c r="B1" s="33"/>
      <c r="C1" s="1"/>
      <c r="D1" s="1"/>
      <c r="E1" s="1"/>
      <c r="F1" s="1"/>
      <c r="G1" s="1"/>
      <c r="H1" s="1"/>
      <c r="I1" s="7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2" ht="15.75" x14ac:dyDescent="0.25">
      <c r="A2" s="119"/>
      <c r="B2" s="300" t="str">
        <f ca="1">OFFSET(ExcelTool!B2,0,0,1,1)</f>
        <v xml:space="preserve"> INEWS Observation Chart Completion Audit</v>
      </c>
      <c r="C2" s="300"/>
      <c r="D2" s="300"/>
      <c r="E2" s="300"/>
      <c r="F2" s="301"/>
    </row>
    <row r="3" spans="1:252" x14ac:dyDescent="0.2">
      <c r="A3" s="119"/>
      <c r="B3" s="25" t="str">
        <f>ExcelTool!B3</f>
        <v>Hospital</v>
      </c>
      <c r="C3" s="302">
        <f>ExcelTool!C3</f>
        <v>0</v>
      </c>
      <c r="D3" s="302"/>
      <c r="E3" s="302"/>
      <c r="F3" s="302"/>
      <c r="G3" s="2"/>
      <c r="H3" s="3"/>
      <c r="I3" s="5"/>
      <c r="J3" s="5"/>
    </row>
    <row r="4" spans="1:252" x14ac:dyDescent="0.2">
      <c r="A4" s="119"/>
      <c r="B4" s="25" t="str">
        <f>ExcelTool!B4</f>
        <v>Ward/ Area</v>
      </c>
      <c r="C4" s="302">
        <f>ExcelTool!C4</f>
        <v>0</v>
      </c>
      <c r="D4" s="302"/>
      <c r="E4" s="302"/>
      <c r="F4" s="302"/>
      <c r="G4" s="6"/>
      <c r="H4" s="3"/>
      <c r="I4" s="5"/>
      <c r="J4" s="5"/>
    </row>
    <row r="5" spans="1:252" x14ac:dyDescent="0.2">
      <c r="A5" s="119"/>
      <c r="B5" s="25" t="str">
        <f>ExcelTool!B5</f>
        <v>Auditor(s)</v>
      </c>
      <c r="C5" s="302">
        <f>ExcelTool!C5</f>
        <v>0</v>
      </c>
      <c r="D5" s="302"/>
      <c r="E5" s="302"/>
      <c r="F5" s="302"/>
      <c r="G5" s="4"/>
      <c r="H5" s="4"/>
      <c r="I5" s="5"/>
      <c r="J5" s="5"/>
    </row>
    <row r="6" spans="1:252" x14ac:dyDescent="0.2">
      <c r="A6" s="119"/>
      <c r="B6" s="25" t="str">
        <f>ExcelTool!B6</f>
        <v>Audit Year</v>
      </c>
      <c r="C6" s="304">
        <f>ExcelTool!C6</f>
        <v>2020</v>
      </c>
      <c r="D6" s="305"/>
      <c r="E6" s="305"/>
      <c r="F6" s="305"/>
      <c r="G6" s="4"/>
      <c r="H6" s="4"/>
      <c r="I6" s="5"/>
      <c r="J6" s="5"/>
    </row>
    <row r="7" spans="1:252" x14ac:dyDescent="0.2">
      <c r="A7" s="119"/>
      <c r="B7" s="25" t="str">
        <f>ExcelTool!B7</f>
        <v>No. in Audit</v>
      </c>
      <c r="C7" s="9">
        <f>ExcelTool!C7</f>
        <v>0</v>
      </c>
      <c r="D7" s="303" t="str">
        <f>ExcelTool!F7</f>
        <v>No. of Questions</v>
      </c>
      <c r="E7" s="303"/>
      <c r="F7" s="10">
        <f>ExcelTool!I7</f>
        <v>20</v>
      </c>
      <c r="G7" s="4"/>
      <c r="H7" s="4"/>
      <c r="I7" s="5"/>
      <c r="J7" s="5"/>
    </row>
    <row r="8" spans="1:252" hidden="1" x14ac:dyDescent="0.2">
      <c r="A8" s="119"/>
      <c r="B8" s="25"/>
      <c r="C8" s="9"/>
      <c r="D8" s="64"/>
      <c r="E8" s="64"/>
      <c r="F8" s="10"/>
      <c r="G8" s="4"/>
      <c r="H8" s="4"/>
      <c r="I8" s="5"/>
      <c r="J8" s="5"/>
    </row>
    <row r="9" spans="1:252" hidden="1" x14ac:dyDescent="0.2">
      <c r="A9" s="119"/>
      <c r="B9" s="25"/>
      <c r="C9" s="9"/>
      <c r="D9" s="64"/>
      <c r="E9" s="64"/>
      <c r="F9" s="10"/>
      <c r="G9" s="4"/>
      <c r="H9" s="4"/>
      <c r="I9" s="5"/>
      <c r="J9" s="5"/>
    </row>
    <row r="10" spans="1:252" hidden="1" x14ac:dyDescent="0.2">
      <c r="A10" s="119"/>
      <c r="B10" s="25"/>
      <c r="C10" s="9"/>
      <c r="D10" s="64"/>
      <c r="E10" s="64"/>
      <c r="F10" s="10"/>
      <c r="G10" s="4"/>
      <c r="H10" s="4"/>
      <c r="I10" s="5"/>
      <c r="J10" s="5"/>
    </row>
    <row r="11" spans="1:252" hidden="1" x14ac:dyDescent="0.2">
      <c r="A11" s="119"/>
      <c r="B11" s="25"/>
      <c r="C11" s="9"/>
      <c r="D11" s="64"/>
      <c r="E11" s="64"/>
      <c r="F11" s="10"/>
      <c r="G11" s="4"/>
      <c r="H11" s="4"/>
      <c r="I11" s="5"/>
      <c r="J11" s="5"/>
    </row>
    <row r="12" spans="1:252" hidden="1" x14ac:dyDescent="0.2">
      <c r="A12" s="119"/>
      <c r="B12" s="25"/>
      <c r="C12" s="9"/>
      <c r="D12" s="64"/>
      <c r="E12" s="64"/>
      <c r="F12" s="10"/>
      <c r="G12" s="4"/>
      <c r="H12" s="4"/>
      <c r="I12" s="5"/>
      <c r="J12" s="5"/>
    </row>
    <row r="13" spans="1:252" hidden="1" x14ac:dyDescent="0.2">
      <c r="A13" s="119"/>
      <c r="B13" s="25"/>
      <c r="C13" s="9"/>
      <c r="D13" s="64"/>
      <c r="E13" s="64"/>
      <c r="F13" s="10"/>
      <c r="G13" s="4"/>
      <c r="H13" s="4"/>
      <c r="I13" s="5"/>
      <c r="J13" s="5"/>
    </row>
    <row r="14" spans="1:252" hidden="1" x14ac:dyDescent="0.2">
      <c r="A14" s="119"/>
      <c r="B14" s="25"/>
      <c r="C14" s="9"/>
      <c r="D14" s="64"/>
      <c r="E14" s="64"/>
      <c r="F14" s="10"/>
      <c r="G14" s="4"/>
      <c r="H14" s="4"/>
      <c r="I14" s="5"/>
      <c r="J14" s="5"/>
    </row>
    <row r="15" spans="1:252" x14ac:dyDescent="0.2">
      <c r="A15" s="119"/>
      <c r="B15" s="25"/>
      <c r="C15" s="63"/>
      <c r="D15" s="112"/>
      <c r="E15" s="113"/>
      <c r="F15" s="113"/>
      <c r="G15" s="4"/>
      <c r="H15" s="4"/>
      <c r="I15" s="5"/>
      <c r="J15" s="5"/>
    </row>
    <row r="16" spans="1:252" ht="12.75" customHeight="1" x14ac:dyDescent="0.2">
      <c r="A16" s="119"/>
      <c r="B16" s="27" t="s">
        <v>11</v>
      </c>
      <c r="C16" s="14" t="s">
        <v>2</v>
      </c>
      <c r="D16" s="14" t="s">
        <v>5</v>
      </c>
      <c r="E16" s="14" t="s">
        <v>6</v>
      </c>
      <c r="F16" s="15" t="s">
        <v>3</v>
      </c>
    </row>
    <row r="17" spans="1:6" ht="12.75" customHeight="1" x14ac:dyDescent="0.2">
      <c r="A17" s="119"/>
      <c r="B17" s="114" t="str">
        <f>ExcelTool!B17</f>
        <v>Section 1: Documentation Standards</v>
      </c>
      <c r="C17" s="106"/>
      <c r="D17" s="106"/>
      <c r="E17" s="106"/>
      <c r="F17" s="107"/>
    </row>
    <row r="18" spans="1:6" x14ac:dyDescent="0.2">
      <c r="A18" s="120">
        <f>ExcelTool!A18</f>
        <v>1</v>
      </c>
      <c r="B18" s="115" t="str">
        <f>ExcelTool!B18</f>
        <v>Patient Name is recorded?</v>
      </c>
      <c r="C18" s="16">
        <f>COUNTIF(ExcelTool!18:18,$C$16)</f>
        <v>0</v>
      </c>
      <c r="D18" s="16">
        <f>COUNTIF(ExcelTool!18:18,$D$16)</f>
        <v>0</v>
      </c>
      <c r="E18" s="16">
        <f>COUNTIF(ExcelTool!18:18,$E$16)</f>
        <v>0</v>
      </c>
      <c r="F18" s="17" t="str">
        <f>IF(ISERROR(((C18/(No._in_Audit-E18)*100))),"NA",((C18/(No._in_Audit-E18)*100)))</f>
        <v>NA</v>
      </c>
    </row>
    <row r="19" spans="1:6" x14ac:dyDescent="0.2">
      <c r="A19" s="120">
        <f>ExcelTool!A19</f>
        <v>2</v>
      </c>
      <c r="B19" s="115" t="str">
        <f>ExcelTool!B19</f>
        <v>Date of Birth Recorded?</v>
      </c>
      <c r="C19" s="16">
        <f>COUNTIF(ExcelTool!19:19,$C$16)</f>
        <v>0</v>
      </c>
      <c r="D19" s="16">
        <f>COUNTIF(ExcelTool!19:19,$D$16)</f>
        <v>0</v>
      </c>
      <c r="E19" s="16">
        <f>COUNTIF(ExcelTool!19:19,$E$16)</f>
        <v>0</v>
      </c>
      <c r="F19" s="17" t="str">
        <f>IF(ISERROR(((C19/(No._in_Audit-E19)*100))),"NA",((C19/(No._in_Audit-E19)*100)))</f>
        <v>NA</v>
      </c>
    </row>
    <row r="20" spans="1:6" x14ac:dyDescent="0.2">
      <c r="A20" s="120">
        <f>ExcelTool!A20</f>
        <v>3</v>
      </c>
      <c r="B20" s="115" t="str">
        <f>ExcelTool!B20</f>
        <v>Healthcare Record Number is recorded?</v>
      </c>
      <c r="C20" s="16">
        <f>COUNTIF(ExcelTool!20:20,$C$16)</f>
        <v>0</v>
      </c>
      <c r="D20" s="16">
        <f>COUNTIF(ExcelTool!20:20,$D$16)</f>
        <v>0</v>
      </c>
      <c r="E20" s="16">
        <f>COUNTIF(ExcelTool!20:20,$E$16)</f>
        <v>0</v>
      </c>
      <c r="F20" s="17" t="str">
        <f t="shared" ref="F20:F24" si="0">IF(ISERROR(((C20/(No._in_Audit-E20)*100))),"NA",((C20/(No._in_Audit-E20)*100)))</f>
        <v>NA</v>
      </c>
    </row>
    <row r="21" spans="1:6" ht="38.25" x14ac:dyDescent="0.2">
      <c r="A21" s="120">
        <f>ExcelTool!A21</f>
        <v>4</v>
      </c>
      <c r="B21" s="115" t="str">
        <f>ExcelTool!B21</f>
        <v>INEWS Observations completed 6 hourly for first 24 hours following admission?
 (if admitted during audit timeframe)</v>
      </c>
      <c r="C21" s="16">
        <f>COUNTIF(ExcelTool!21:21,$C$16)</f>
        <v>0</v>
      </c>
      <c r="D21" s="16">
        <f>COUNTIF(ExcelTool!21:21,$D$16)</f>
        <v>0</v>
      </c>
      <c r="E21" s="16">
        <f>COUNTIF(ExcelTool!21:21,$E$16)</f>
        <v>0</v>
      </c>
      <c r="F21" s="17" t="str">
        <f t="shared" si="0"/>
        <v>NA</v>
      </c>
    </row>
    <row r="22" spans="1:6" ht="25.5" x14ac:dyDescent="0.2">
      <c r="A22" s="120">
        <f>ExcelTool!A22</f>
        <v>5</v>
      </c>
      <c r="B22" s="115" t="str">
        <f>ExcelTool!B22</f>
        <v>INEWS Observations are assessed at least 12 hourly in past 48 hours?</v>
      </c>
      <c r="C22" s="16">
        <f>COUNTIF(ExcelTool!22:22,$C$16)</f>
        <v>0</v>
      </c>
      <c r="D22" s="16">
        <f>COUNTIF(ExcelTool!22:22,$D$16)</f>
        <v>0</v>
      </c>
      <c r="E22" s="16">
        <f>COUNTIF(ExcelTool!22:22,$E$16)</f>
        <v>0</v>
      </c>
      <c r="F22" s="17" t="str">
        <f t="shared" si="0"/>
        <v>NA</v>
      </c>
    </row>
    <row r="23" spans="1:6" ht="25.5" x14ac:dyDescent="0.2">
      <c r="A23" s="120">
        <f>ExcelTool!A23</f>
        <v>6</v>
      </c>
      <c r="B23" s="115" t="str">
        <f>ExcelTool!B23</f>
        <v>Frequency of monitoring increased as patient’s clinical condition required?</v>
      </c>
      <c r="C23" s="16">
        <f>COUNTIF(ExcelTool!23:23,$C$16)</f>
        <v>0</v>
      </c>
      <c r="D23" s="16">
        <f>COUNTIF(ExcelTool!23:23,$D$16)</f>
        <v>0</v>
      </c>
      <c r="E23" s="16">
        <f>COUNTIF(ExcelTool!23:23,$E$16)</f>
        <v>0</v>
      </c>
      <c r="F23" s="17" t="str">
        <f t="shared" si="0"/>
        <v>NA</v>
      </c>
    </row>
    <row r="24" spans="1:6" x14ac:dyDescent="0.2">
      <c r="A24" s="120">
        <f>ExcelTool!A24</f>
        <v>7</v>
      </c>
      <c r="B24" s="115" t="str">
        <f>ExcelTool!B24</f>
        <v>Reassess within (min/hrs)' section completed?</v>
      </c>
      <c r="C24" s="16">
        <f>COUNTIF(ExcelTool!24:24,$C$16)</f>
        <v>0</v>
      </c>
      <c r="D24" s="16">
        <f>COUNTIF(ExcelTool!24:24,$D$16)</f>
        <v>0</v>
      </c>
      <c r="E24" s="16">
        <f>COUNTIF(ExcelTool!24:24,$E$16)</f>
        <v>0</v>
      </c>
      <c r="F24" s="17" t="str">
        <f t="shared" si="0"/>
        <v>NA</v>
      </c>
    </row>
    <row r="25" spans="1:6" ht="25.5" x14ac:dyDescent="0.2">
      <c r="A25" s="120">
        <f>ExcelTool!A25</f>
        <v>8</v>
      </c>
      <c r="B25" s="115" t="str">
        <f>ExcelTool!B25</f>
        <v>INEWS observation set is dated for every entry?</v>
      </c>
      <c r="C25" s="16">
        <f>COUNTIF(ExcelTool!25:25,$C$16)</f>
        <v>0</v>
      </c>
      <c r="D25" s="16">
        <f>COUNTIF(ExcelTool!25:25,$D$16)</f>
        <v>0</v>
      </c>
      <c r="E25" s="16">
        <f>COUNTIF(ExcelTool!25:25,$E$16)</f>
        <v>0</v>
      </c>
      <c r="F25" s="17" t="str">
        <f t="shared" ref="F25" si="1">IF(ISERROR(((C25/(No._in_Audit-E25)*100))),"NA",((C25/(No._in_Audit-E25)*100)))</f>
        <v>NA</v>
      </c>
    </row>
    <row r="26" spans="1:6" ht="25.5" x14ac:dyDescent="0.2">
      <c r="A26" s="120">
        <f>ExcelTool!A26</f>
        <v>9</v>
      </c>
      <c r="B26" s="115" t="str">
        <f>ExcelTool!B26</f>
        <v>INEWS Observation set is timed using the 24-hour clock for every entry?</v>
      </c>
      <c r="C26" s="16">
        <f>COUNTIF(ExcelTool!26:26,$C$16)</f>
        <v>0</v>
      </c>
      <c r="D26" s="16">
        <f>COUNTIF(ExcelTool!26:26,$D$16)</f>
        <v>0</v>
      </c>
      <c r="E26" s="16">
        <f>COUNTIF(ExcelTool!26:26,$E$16)</f>
        <v>0</v>
      </c>
      <c r="F26" s="17" t="str">
        <f>IF(ISERROR(((C26/(No._in_Audit-E26)*100))),"NA",((C26/(No._in_Audit-E26)*100)))</f>
        <v>NA</v>
      </c>
    </row>
    <row r="27" spans="1:6" x14ac:dyDescent="0.2">
      <c r="A27" s="119"/>
      <c r="B27" s="114" t="s">
        <v>32</v>
      </c>
      <c r="C27" s="106">
        <f>SUM(C18:C26)</f>
        <v>0</v>
      </c>
      <c r="D27" s="106">
        <f>SUM(D18:D26)</f>
        <v>0</v>
      </c>
      <c r="E27" s="106">
        <f>SUM(E18:E26)</f>
        <v>0</v>
      </c>
      <c r="F27" s="107" t="str">
        <f>IF(ISERROR(((C27/(No._in_Audit*No_of_Questions_Section_1-E27)*100))),"NA",((C27/(No._in_Audit*No_of_Questions_Section_1-E27)*100)))</f>
        <v>NA</v>
      </c>
    </row>
    <row r="28" spans="1:6" x14ac:dyDescent="0.2">
      <c r="A28" s="119"/>
      <c r="B28" s="114" t="str">
        <f>ExcelTool!B28</f>
        <v>Section 2: Parameters</v>
      </c>
      <c r="C28" s="106"/>
      <c r="D28" s="106"/>
      <c r="E28" s="106"/>
      <c r="F28" s="107"/>
    </row>
    <row r="29" spans="1:6" ht="25.5" x14ac:dyDescent="0.2">
      <c r="A29" s="120">
        <f>ExcelTool!A29</f>
        <v>1</v>
      </c>
      <c r="B29" s="115" t="str">
        <f>ExcelTool!B29</f>
        <v>Healthcare Worker / Patient / Family Concern recorded?</v>
      </c>
      <c r="C29" s="16">
        <f>COUNTIF(ExcelTool!29:29,$C$16)</f>
        <v>0</v>
      </c>
      <c r="D29" s="16">
        <f>COUNTIF(ExcelTool!29:29,$D$16)</f>
        <v>0</v>
      </c>
      <c r="E29" s="16">
        <f>COUNTIF(ExcelTool!29:29,$E$16)</f>
        <v>0</v>
      </c>
      <c r="F29" s="17" t="str">
        <f t="shared" ref="F29:F36" si="2">IF(ISERROR(((C29/(No._in_Audit-E29)*100))),"NA",((C29/(No._in_Audit-E29)*100)))</f>
        <v>NA</v>
      </c>
    </row>
    <row r="30" spans="1:6" x14ac:dyDescent="0.2">
      <c r="A30" s="120">
        <f>ExcelTool!A30</f>
        <v>2</v>
      </c>
      <c r="B30" s="115" t="str">
        <f>ExcelTool!B30</f>
        <v>Respiratory rate - recorded every time?</v>
      </c>
      <c r="C30" s="16">
        <f>COUNTIF(ExcelTool!30:30,$C$16)</f>
        <v>0</v>
      </c>
      <c r="D30" s="16">
        <f>COUNTIF(ExcelTool!30:30,$D$16)</f>
        <v>0</v>
      </c>
      <c r="E30" s="16">
        <f>COUNTIF(ExcelTool!30:30,$E$16)</f>
        <v>0</v>
      </c>
      <c r="F30" s="17" t="str">
        <f t="shared" si="2"/>
        <v>NA</v>
      </c>
    </row>
    <row r="31" spans="1:6" x14ac:dyDescent="0.2">
      <c r="A31" s="120">
        <f>ExcelTool!A31</f>
        <v>3</v>
      </c>
      <c r="B31" s="115" t="str">
        <f>ExcelTool!B31</f>
        <v>Oxygen Saturation - recorded every time?</v>
      </c>
      <c r="C31" s="16">
        <f>COUNTIF(ExcelTool!31:31,$C$16)</f>
        <v>0</v>
      </c>
      <c r="D31" s="16">
        <f>COUNTIF(ExcelTool!31:31,$D$16)</f>
        <v>0</v>
      </c>
      <c r="E31" s="16">
        <f>COUNTIF(ExcelTool!31:31,$E$16)</f>
        <v>0</v>
      </c>
      <c r="F31" s="17" t="str">
        <f t="shared" si="2"/>
        <v>NA</v>
      </c>
    </row>
    <row r="32" spans="1:6" x14ac:dyDescent="0.2">
      <c r="A32" s="120">
        <f>ExcelTool!A32</f>
        <v>4</v>
      </c>
      <c r="B32" s="115" t="str">
        <f>ExcelTool!B32</f>
        <v>FiO2 - recorded every time?</v>
      </c>
      <c r="C32" s="16">
        <f>COUNTIF(ExcelTool!32:32,$C$16)</f>
        <v>0</v>
      </c>
      <c r="D32" s="16">
        <f>COUNTIF(ExcelTool!32:32,$D$16)</f>
        <v>0</v>
      </c>
      <c r="E32" s="16">
        <f>COUNTIF(ExcelTool!32:32,$E$16)</f>
        <v>0</v>
      </c>
      <c r="F32" s="17" t="str">
        <f t="shared" si="2"/>
        <v>NA</v>
      </c>
    </row>
    <row r="33" spans="1:6" x14ac:dyDescent="0.2">
      <c r="A33" s="120">
        <f>ExcelTool!A33</f>
        <v>5</v>
      </c>
      <c r="B33" s="115" t="str">
        <f>ExcelTool!B33</f>
        <v>Heart Rate - recorded every time?</v>
      </c>
      <c r="C33" s="16">
        <f>COUNTIF(ExcelTool!33:33,$C$16)</f>
        <v>0</v>
      </c>
      <c r="D33" s="16">
        <f>COUNTIF(ExcelTool!33:33,$D$16)</f>
        <v>0</v>
      </c>
      <c r="E33" s="16">
        <f>COUNTIF(ExcelTool!33:33,$E$16)</f>
        <v>0</v>
      </c>
      <c r="F33" s="17" t="str">
        <f t="shared" si="2"/>
        <v>NA</v>
      </c>
    </row>
    <row r="34" spans="1:6" x14ac:dyDescent="0.2">
      <c r="A34" s="120">
        <f>ExcelTool!A34</f>
        <v>6</v>
      </c>
      <c r="B34" s="115" t="str">
        <f>ExcelTool!B34</f>
        <v xml:space="preserve">Blood Pressure -recorded every time? </v>
      </c>
      <c r="C34" s="16">
        <f>COUNTIF(ExcelTool!34:34,$C$16)</f>
        <v>0</v>
      </c>
      <c r="D34" s="16">
        <f>COUNTIF(ExcelTool!34:34,$D$16)</f>
        <v>0</v>
      </c>
      <c r="E34" s="16">
        <f>COUNTIF(ExcelTool!34:34,$E$16)</f>
        <v>0</v>
      </c>
      <c r="F34" s="17" t="str">
        <f t="shared" si="2"/>
        <v>NA</v>
      </c>
    </row>
    <row r="35" spans="1:6" x14ac:dyDescent="0.2">
      <c r="A35" s="120">
        <f>ExcelTool!A35</f>
        <v>7</v>
      </c>
      <c r="B35" s="115" t="str">
        <f>ExcelTool!B35</f>
        <v>ACVPU Response - recorded every time?</v>
      </c>
      <c r="C35" s="16">
        <f>COUNTIF(ExcelTool!35:35,$C$16)</f>
        <v>0</v>
      </c>
      <c r="D35" s="16">
        <f>COUNTIF(ExcelTool!35:35,$D$16)</f>
        <v>0</v>
      </c>
      <c r="E35" s="16">
        <f>COUNTIF(ExcelTool!35:35,$E$16)</f>
        <v>0</v>
      </c>
      <c r="F35" s="17" t="str">
        <f t="shared" si="2"/>
        <v>NA</v>
      </c>
    </row>
    <row r="36" spans="1:6" x14ac:dyDescent="0.2">
      <c r="A36" s="120">
        <f>ExcelTool!A36</f>
        <v>8</v>
      </c>
      <c r="B36" s="115" t="str">
        <f>ExcelTool!B36</f>
        <v>Temperature - recorded every time?</v>
      </c>
      <c r="C36" s="16">
        <f>COUNTIF(ExcelTool!36:36,$C$16)</f>
        <v>0</v>
      </c>
      <c r="D36" s="16">
        <f>COUNTIF(ExcelTool!36:36,$D$16)</f>
        <v>0</v>
      </c>
      <c r="E36" s="16">
        <f>COUNTIF(ExcelTool!36:36,$E$16)</f>
        <v>0</v>
      </c>
      <c r="F36" s="17" t="str">
        <f t="shared" si="2"/>
        <v>NA</v>
      </c>
    </row>
    <row r="37" spans="1:6" x14ac:dyDescent="0.2">
      <c r="A37" s="119"/>
      <c r="B37" s="114" t="s">
        <v>33</v>
      </c>
      <c r="C37" s="106">
        <f>SUM(C29:C36)</f>
        <v>0</v>
      </c>
      <c r="D37" s="106">
        <f>SUM(D29:D36)</f>
        <v>0</v>
      </c>
      <c r="E37" s="106">
        <f>SUM(E29:E36)</f>
        <v>0</v>
      </c>
      <c r="F37" s="107" t="str">
        <f>IF(ISERROR(((C37/(No._in_Audit*No_of_Questions_Section_2-E37)*100))),"NA",((C37/(No._in_Audit*No_of_Questions_Section_2-E37)*100)))</f>
        <v>NA</v>
      </c>
    </row>
    <row r="38" spans="1:6" x14ac:dyDescent="0.2">
      <c r="A38" s="119"/>
      <c r="B38" s="114" t="str">
        <f>ExcelTool!B38</f>
        <v>Section 3: Score</v>
      </c>
      <c r="C38" s="106"/>
      <c r="D38" s="106"/>
      <c r="E38" s="106"/>
      <c r="F38" s="107"/>
    </row>
    <row r="39" spans="1:6" x14ac:dyDescent="0.2">
      <c r="A39" s="120">
        <f>ExcelTool!A39</f>
        <v>1</v>
      </c>
      <c r="B39" s="115" t="str">
        <f>ExcelTool!B39</f>
        <v>INEWS Score is initialled every time?</v>
      </c>
      <c r="C39" s="16">
        <f>COUNTIF(ExcelTool!39:39,$C$16)</f>
        <v>0</v>
      </c>
      <c r="D39" s="16">
        <f>COUNTIF(ExcelTool!39:39,$D$16)</f>
        <v>0</v>
      </c>
      <c r="E39" s="16">
        <f>COUNTIF(ExcelTool!39:39,$E$16)</f>
        <v>0</v>
      </c>
      <c r="F39" s="17" t="str">
        <f t="shared" ref="F39:F40" si="3">IF(ISERROR(((C39/(No._in_Audit-E39)*100))),"NA",((C39/(No._in_Audit-E39)*100)))</f>
        <v>NA</v>
      </c>
    </row>
    <row r="40" spans="1:6" ht="25.5" x14ac:dyDescent="0.2">
      <c r="A40" s="120">
        <f>ExcelTool!A40</f>
        <v>2</v>
      </c>
      <c r="B40" s="115" t="str">
        <f>ExcelTool!B40</f>
        <v>INEWS score is totalled for each set of observations?</v>
      </c>
      <c r="C40" s="16">
        <f>COUNTIF(ExcelTool!40:40,$C$16)</f>
        <v>0</v>
      </c>
      <c r="D40" s="16">
        <f>COUNTIF(ExcelTool!40:40,$D$16)</f>
        <v>0</v>
      </c>
      <c r="E40" s="16">
        <f>COUNTIF(ExcelTool!40:40,$E$16)</f>
        <v>0</v>
      </c>
      <c r="F40" s="17" t="str">
        <f t="shared" si="3"/>
        <v>NA</v>
      </c>
    </row>
    <row r="41" spans="1:6" ht="25.5" x14ac:dyDescent="0.2">
      <c r="A41" s="120">
        <f>ExcelTool!A41</f>
        <v>3</v>
      </c>
      <c r="B41" s="115" t="str">
        <f>ExcelTool!B41</f>
        <v>INEWS Score is calculated accurately every time?</v>
      </c>
      <c r="C41" s="16">
        <f>COUNTIF(ExcelTool!41:41,$C$16)</f>
        <v>0</v>
      </c>
      <c r="D41" s="16">
        <f>COUNTIF(ExcelTool!41:41,$D$16)</f>
        <v>0</v>
      </c>
      <c r="E41" s="16">
        <f>COUNTIF(ExcelTool!41:41,$E$16)</f>
        <v>0</v>
      </c>
      <c r="F41" s="17" t="str">
        <f t="shared" ref="F41" si="4">IF(ISERROR(((C41/(No._in_Audit-E41)*100))),"NA",((C41/(No._in_Audit-E41)*100)))</f>
        <v>NA</v>
      </c>
    </row>
    <row r="42" spans="1:6" x14ac:dyDescent="0.2">
      <c r="A42" s="119"/>
      <c r="B42" s="114" t="s">
        <v>34</v>
      </c>
      <c r="C42" s="106">
        <f>SUM(C39:C41)</f>
        <v>0</v>
      </c>
      <c r="D42" s="106">
        <f>SUM(D39:D41)</f>
        <v>0</v>
      </c>
      <c r="E42" s="106">
        <f>SUM(E39:E41)</f>
        <v>0</v>
      </c>
      <c r="F42" s="107" t="str">
        <f>IF(ISERROR(((C42/(No._in_Audit*No_of_Questions_Section_3-E42)*100))),"NA",((C42/(No._in_Audit*No_of_Questions_Section_3-E42)*100)))</f>
        <v>NA</v>
      </c>
    </row>
    <row r="43" spans="1:6" x14ac:dyDescent="0.2">
      <c r="A43" s="119"/>
      <c r="B43" s="108" t="s">
        <v>23</v>
      </c>
      <c r="C43" s="109">
        <f>SUM(C27,C37,C42)</f>
        <v>0</v>
      </c>
      <c r="D43" s="109">
        <f>SUM(D27,D37,D42)</f>
        <v>0</v>
      </c>
      <c r="E43" s="109">
        <f>SUM(E27,E37,E42)</f>
        <v>0</v>
      </c>
      <c r="F43" s="107" t="str">
        <f>IF(ISERROR(((C43/(No._in_Audit*No._of_Questions-E43)*100))),"NA",((C43/(No._in_Audit*No._of_Questions-E43)*100)))</f>
        <v>NA</v>
      </c>
    </row>
    <row r="44" spans="1:6" x14ac:dyDescent="0.2">
      <c r="A44" s="121"/>
      <c r="B44" s="116"/>
      <c r="C44" s="117"/>
      <c r="D44" s="117"/>
      <c r="E44" s="117"/>
      <c r="F44" s="117"/>
    </row>
    <row r="45" spans="1:6" x14ac:dyDescent="0.2">
      <c r="A45" s="121"/>
      <c r="B45" s="116"/>
      <c r="C45" s="117"/>
      <c r="D45" s="117"/>
      <c r="E45" s="117"/>
      <c r="F45" s="117"/>
    </row>
    <row r="46" spans="1:6" x14ac:dyDescent="0.2">
      <c r="A46" s="121"/>
      <c r="B46" s="307" t="s">
        <v>30</v>
      </c>
      <c r="C46" s="307"/>
      <c r="D46" s="307"/>
      <c r="E46" s="307"/>
      <c r="F46" s="307"/>
    </row>
    <row r="47" spans="1:6" x14ac:dyDescent="0.2">
      <c r="A47" s="121"/>
      <c r="B47" s="31" t="s">
        <v>29</v>
      </c>
      <c r="C47" s="307" t="s">
        <v>3</v>
      </c>
      <c r="D47" s="307"/>
      <c r="E47" s="307"/>
      <c r="F47" s="307"/>
    </row>
    <row r="48" spans="1:6" x14ac:dyDescent="0.2">
      <c r="A48" s="121"/>
      <c r="B48" s="32" t="s">
        <v>24</v>
      </c>
      <c r="C48" s="306" t="str">
        <f>F27</f>
        <v>NA</v>
      </c>
      <c r="D48" s="292"/>
      <c r="E48" s="292"/>
      <c r="F48" s="292"/>
    </row>
    <row r="49" spans="1:6" x14ac:dyDescent="0.2">
      <c r="A49" s="121"/>
      <c r="B49" s="32" t="s">
        <v>25</v>
      </c>
      <c r="C49" s="306" t="str">
        <f>F37</f>
        <v>NA</v>
      </c>
      <c r="D49" s="292"/>
      <c r="E49" s="292"/>
      <c r="F49" s="292"/>
    </row>
    <row r="50" spans="1:6" x14ac:dyDescent="0.2">
      <c r="A50" s="121"/>
      <c r="B50" s="32" t="s">
        <v>26</v>
      </c>
      <c r="C50" s="306" t="str">
        <f>F42</f>
        <v>NA</v>
      </c>
      <c r="D50" s="292"/>
      <c r="E50" s="292"/>
      <c r="F50" s="292"/>
    </row>
    <row r="51" spans="1:6" x14ac:dyDescent="0.2">
      <c r="A51" s="121"/>
      <c r="B51" s="32" t="s">
        <v>23</v>
      </c>
      <c r="C51" s="306" t="str">
        <f>F43</f>
        <v>NA</v>
      </c>
      <c r="D51" s="292"/>
      <c r="E51" s="292"/>
      <c r="F51" s="292"/>
    </row>
    <row r="90" spans="2:2" x14ac:dyDescent="0.2">
      <c r="B90" s="61" t="s">
        <v>42</v>
      </c>
    </row>
    <row r="117" spans="2:2" x14ac:dyDescent="0.2">
      <c r="B117" s="61" t="s">
        <v>43</v>
      </c>
    </row>
    <row r="167" spans="2:2" x14ac:dyDescent="0.2">
      <c r="B167" s="61" t="s">
        <v>44</v>
      </c>
    </row>
  </sheetData>
  <sheetProtection sheet="1" objects="1" scenarios="1"/>
  <mergeCells count="12">
    <mergeCell ref="C51:F51"/>
    <mergeCell ref="B46:F46"/>
    <mergeCell ref="C47:F47"/>
    <mergeCell ref="C48:F48"/>
    <mergeCell ref="C49:F49"/>
    <mergeCell ref="C50:F50"/>
    <mergeCell ref="B2:F2"/>
    <mergeCell ref="C3:F3"/>
    <mergeCell ref="C4:F4"/>
    <mergeCell ref="C5:F5"/>
    <mergeCell ref="D7:E7"/>
    <mergeCell ref="C6:F6"/>
  </mergeCells>
  <phoneticPr fontId="0" type="noConversion"/>
  <pageMargins left="0.35433070866141736" right="0" top="0.98425196850393704" bottom="0.39370078740157483" header="0.51181102362204722" footer="0.51181102362204722"/>
  <pageSetup paperSize="9" orientation="portrait" r:id="rId1"/>
  <headerFooter alignWithMargins="0">
    <oddHeader>&amp;CResults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66"/>
  <sheetViews>
    <sheetView topLeftCell="A72" zoomScaleNormal="100" workbookViewId="0">
      <selection activeCell="E42" sqref="E42"/>
    </sheetView>
  </sheetViews>
  <sheetFormatPr defaultColWidth="9.140625" defaultRowHeight="12.75" x14ac:dyDescent="0.2"/>
  <cols>
    <col min="1" max="1" width="3.7109375" style="7" customWidth="1"/>
    <col min="2" max="2" width="41.28515625" style="33" customWidth="1"/>
    <col min="3" max="6" width="12.7109375" style="1" customWidth="1"/>
    <col min="7" max="16384" width="9.140625" style="1"/>
  </cols>
  <sheetData>
    <row r="1" spans="1:252" s="77" customFormat="1" ht="62.25" customHeight="1" x14ac:dyDescent="0.2">
      <c r="A1" s="118"/>
      <c r="B1" s="33"/>
      <c r="C1" s="1"/>
      <c r="D1" s="1"/>
      <c r="E1" s="1"/>
      <c r="F1" s="1"/>
      <c r="G1" s="1"/>
      <c r="H1" s="1"/>
      <c r="I1" s="78"/>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2" ht="15.75" x14ac:dyDescent="0.25">
      <c r="A2" s="104"/>
      <c r="B2" s="308" t="str">
        <f ca="1">OFFSET(ExcelTool!B2,0,0,1,1)</f>
        <v xml:space="preserve"> INEWS Observation Chart Completion Audit</v>
      </c>
      <c r="C2" s="308"/>
      <c r="D2" s="308"/>
      <c r="E2" s="308"/>
      <c r="F2" s="309"/>
    </row>
    <row r="3" spans="1:252" x14ac:dyDescent="0.2">
      <c r="A3" s="104"/>
      <c r="B3" s="25" t="str">
        <f>ExcelTool!B3</f>
        <v>Hospital</v>
      </c>
      <c r="C3" s="302">
        <f>ExcelTool!C3</f>
        <v>0</v>
      </c>
      <c r="D3" s="302"/>
      <c r="E3" s="302"/>
      <c r="F3" s="302"/>
      <c r="G3" s="2"/>
      <c r="H3" s="3"/>
      <c r="J3" s="4"/>
      <c r="K3" s="4"/>
      <c r="L3" s="4"/>
      <c r="M3" s="5"/>
      <c r="N3" s="5"/>
    </row>
    <row r="4" spans="1:252" x14ac:dyDescent="0.2">
      <c r="A4" s="104"/>
      <c r="B4" s="25" t="str">
        <f>ExcelTool!B4</f>
        <v>Ward/ Area</v>
      </c>
      <c r="C4" s="310">
        <f>ExcelTool!C4</f>
        <v>0</v>
      </c>
      <c r="D4" s="311"/>
      <c r="E4" s="311"/>
      <c r="F4" s="312"/>
      <c r="G4" s="6"/>
      <c r="H4" s="3"/>
      <c r="J4" s="4"/>
      <c r="K4" s="4"/>
      <c r="L4" s="4"/>
      <c r="M4" s="5"/>
      <c r="N4" s="5"/>
    </row>
    <row r="5" spans="1:252" x14ac:dyDescent="0.2">
      <c r="A5" s="104"/>
      <c r="B5" s="25" t="str">
        <f>ExcelTool!B5</f>
        <v>Auditor(s)</v>
      </c>
      <c r="C5" s="302">
        <f>ExcelTool!C5</f>
        <v>0</v>
      </c>
      <c r="D5" s="302"/>
      <c r="E5" s="302"/>
      <c r="F5" s="302"/>
      <c r="G5" s="4"/>
      <c r="H5" s="4"/>
      <c r="J5" s="4"/>
      <c r="K5" s="4"/>
      <c r="L5" s="4"/>
      <c r="M5" s="5"/>
      <c r="N5" s="5"/>
    </row>
    <row r="6" spans="1:252" x14ac:dyDescent="0.2">
      <c r="A6" s="104"/>
      <c r="B6" s="25" t="str">
        <f>ExcelTool!B6</f>
        <v>Audit Year</v>
      </c>
      <c r="C6" s="313">
        <f>ExcelTool!C6</f>
        <v>2020</v>
      </c>
      <c r="D6" s="314"/>
      <c r="E6" s="314"/>
      <c r="F6" s="315"/>
      <c r="G6" s="4"/>
      <c r="H6" s="4"/>
      <c r="J6" s="4"/>
      <c r="K6" s="4"/>
      <c r="L6" s="4"/>
      <c r="M6" s="5"/>
      <c r="N6" s="5"/>
    </row>
    <row r="7" spans="1:252" x14ac:dyDescent="0.2">
      <c r="A7" s="104"/>
      <c r="B7" s="25" t="str">
        <f>ExcelTool!B7</f>
        <v>No. in Audit</v>
      </c>
      <c r="C7" s="9">
        <f>ExcelTool!C7</f>
        <v>0</v>
      </c>
      <c r="D7" s="303" t="str">
        <f>ExcelTool!F7</f>
        <v>No. of Questions</v>
      </c>
      <c r="E7" s="303"/>
      <c r="F7" s="10">
        <f>ExcelTool!I7</f>
        <v>20</v>
      </c>
      <c r="G7" s="4"/>
      <c r="H7" s="4"/>
      <c r="J7" s="4"/>
      <c r="K7" s="4"/>
      <c r="L7" s="4"/>
      <c r="M7" s="5"/>
      <c r="N7" s="5"/>
    </row>
    <row r="8" spans="1:252" x14ac:dyDescent="0.2">
      <c r="A8" s="104"/>
      <c r="B8" s="60" t="s">
        <v>40</v>
      </c>
      <c r="C8" s="316" t="s">
        <v>67</v>
      </c>
      <c r="D8" s="317"/>
      <c r="E8" s="317"/>
      <c r="F8" s="318"/>
      <c r="G8" s="4"/>
      <c r="H8" s="4"/>
      <c r="J8" s="4"/>
      <c r="K8" s="4"/>
      <c r="L8" s="4"/>
      <c r="M8" s="5"/>
      <c r="N8" s="5"/>
    </row>
    <row r="9" spans="1:252" x14ac:dyDescent="0.2">
      <c r="A9" s="104"/>
      <c r="B9" s="25" t="s">
        <v>41</v>
      </c>
      <c r="C9" s="310">
        <f>COUNTIF(ExcelTool!15:15,Specified_Audit)</f>
        <v>0</v>
      </c>
      <c r="D9" s="319"/>
      <c r="E9" s="319"/>
      <c r="F9" s="320"/>
      <c r="G9" s="4"/>
      <c r="H9" s="4"/>
      <c r="J9" s="4"/>
      <c r="K9" s="4"/>
      <c r="L9" s="4"/>
      <c r="M9" s="5"/>
      <c r="N9" s="5"/>
    </row>
    <row r="10" spans="1:252" hidden="1" x14ac:dyDescent="0.2">
      <c r="A10" s="104"/>
      <c r="B10" s="26"/>
      <c r="C10" s="18"/>
      <c r="D10" s="19"/>
      <c r="E10" s="19"/>
      <c r="F10" s="20"/>
      <c r="G10" s="4"/>
      <c r="H10" s="4"/>
      <c r="J10" s="4"/>
      <c r="K10" s="4"/>
      <c r="L10" s="4"/>
      <c r="M10" s="5"/>
      <c r="N10" s="5"/>
    </row>
    <row r="11" spans="1:252" hidden="1" x14ac:dyDescent="0.2">
      <c r="A11" s="104"/>
      <c r="B11" s="26"/>
      <c r="C11" s="18"/>
      <c r="D11" s="19"/>
      <c r="E11" s="19"/>
      <c r="F11" s="20"/>
      <c r="G11" s="4"/>
      <c r="H11" s="4"/>
      <c r="J11" s="4"/>
      <c r="K11" s="4"/>
      <c r="L11" s="4"/>
      <c r="M11" s="5"/>
      <c r="N11" s="5"/>
    </row>
    <row r="12" spans="1:252" hidden="1" x14ac:dyDescent="0.2">
      <c r="A12" s="104"/>
      <c r="B12" s="26"/>
      <c r="C12" s="18"/>
      <c r="D12" s="19"/>
      <c r="E12" s="19"/>
      <c r="F12" s="20"/>
      <c r="G12" s="4"/>
      <c r="H12" s="4"/>
      <c r="J12" s="4"/>
      <c r="K12" s="4"/>
      <c r="L12" s="4"/>
      <c r="M12" s="5"/>
      <c r="N12" s="5"/>
    </row>
    <row r="13" spans="1:252" hidden="1" x14ac:dyDescent="0.2">
      <c r="A13" s="104"/>
      <c r="B13" s="26"/>
      <c r="C13" s="18"/>
      <c r="D13" s="19"/>
      <c r="E13" s="19"/>
      <c r="F13" s="20"/>
      <c r="G13" s="4"/>
      <c r="H13" s="4"/>
      <c r="J13" s="4"/>
      <c r="K13" s="4"/>
      <c r="L13" s="4"/>
      <c r="M13" s="5"/>
      <c r="N13" s="5"/>
    </row>
    <row r="14" spans="1:252" hidden="1" x14ac:dyDescent="0.2">
      <c r="A14" s="104"/>
      <c r="B14" s="26"/>
      <c r="C14" s="18"/>
      <c r="D14" s="19"/>
      <c r="E14" s="19"/>
      <c r="F14" s="20"/>
      <c r="G14" s="4"/>
      <c r="H14" s="4"/>
      <c r="J14" s="4"/>
      <c r="K14" s="4"/>
      <c r="L14" s="4"/>
      <c r="M14" s="5"/>
      <c r="N14" s="5"/>
    </row>
    <row r="15" spans="1:252" x14ac:dyDescent="0.2">
      <c r="A15" s="104"/>
      <c r="B15" s="26"/>
      <c r="C15" s="11"/>
      <c r="D15" s="12"/>
      <c r="E15" s="13"/>
      <c r="F15" s="13"/>
      <c r="G15" s="4"/>
      <c r="H15" s="4"/>
      <c r="J15" s="4"/>
      <c r="K15" s="4"/>
      <c r="L15" s="4"/>
      <c r="M15" s="5"/>
      <c r="N15" s="5"/>
    </row>
    <row r="16" spans="1:252" ht="12.75" customHeight="1" x14ac:dyDescent="0.2">
      <c r="A16" s="104"/>
      <c r="B16" s="27" t="s">
        <v>11</v>
      </c>
      <c r="C16" s="14" t="s">
        <v>2</v>
      </c>
      <c r="D16" s="14" t="s">
        <v>5</v>
      </c>
      <c r="E16" s="14" t="s">
        <v>6</v>
      </c>
      <c r="F16" s="15" t="s">
        <v>3</v>
      </c>
    </row>
    <row r="17" spans="1:6" ht="12.75" customHeight="1" x14ac:dyDescent="0.2">
      <c r="A17" s="104"/>
      <c r="B17" s="105" t="str">
        <f>ExcelTool!B17</f>
        <v>Section 1: Documentation Standards</v>
      </c>
      <c r="C17" s="106"/>
      <c r="D17" s="106"/>
      <c r="E17" s="106"/>
      <c r="F17" s="107"/>
    </row>
    <row r="18" spans="1:6" x14ac:dyDescent="0.2">
      <c r="A18" s="94">
        <f>ExcelTool!A18</f>
        <v>1</v>
      </c>
      <c r="B18" s="29" t="str">
        <f>ExcelTool!B18</f>
        <v>Patient Name is recorded?</v>
      </c>
      <c r="C18" s="16">
        <f>COUNTIFS(ExcelTool!$15:$15,Specified_Audit,ExcelTool!18:18,$C$16)</f>
        <v>0</v>
      </c>
      <c r="D18" s="16">
        <f>COUNTIFS(ExcelTool!$15:$15,Specified_Audit,ExcelTool!18:18,$D$16)</f>
        <v>0</v>
      </c>
      <c r="E18" s="16">
        <f>COUNTIFS(ExcelTool!$15:$15,Specified_Audit,ExcelTool!18:18,$E$16)</f>
        <v>0</v>
      </c>
      <c r="F18" s="17" t="str">
        <f t="shared" ref="F18:F24" si="0">IF(ISERROR(((C18/(No_in_Specified_Audit-E18)*100))),"NA",((C18/(No_in_Specified_Audit-E18)*100)))</f>
        <v>NA</v>
      </c>
    </row>
    <row r="19" spans="1:6" x14ac:dyDescent="0.2">
      <c r="A19" s="94">
        <f>ExcelTool!A19</f>
        <v>2</v>
      </c>
      <c r="B19" s="29" t="str">
        <f>ExcelTool!B19</f>
        <v>Date of Birth Recorded?</v>
      </c>
      <c r="C19" s="16">
        <f>COUNTIFS(ExcelTool!$15:$15,Specified_Audit,ExcelTool!19:19,$C$16)</f>
        <v>0</v>
      </c>
      <c r="D19" s="16">
        <f>COUNTIFS(ExcelTool!$15:$15,Specified_Audit,ExcelTool!19:19,$D$16)</f>
        <v>0</v>
      </c>
      <c r="E19" s="16">
        <f>COUNTIFS(ExcelTool!$15:$15,Specified_Audit,ExcelTool!19:19,$E$16)</f>
        <v>0</v>
      </c>
      <c r="F19" s="17" t="str">
        <f t="shared" si="0"/>
        <v>NA</v>
      </c>
    </row>
    <row r="20" spans="1:6" x14ac:dyDescent="0.2">
      <c r="A20" s="94">
        <f>ExcelTool!A20</f>
        <v>3</v>
      </c>
      <c r="B20" s="29" t="str">
        <f>ExcelTool!B20</f>
        <v>Healthcare Record Number is recorded?</v>
      </c>
      <c r="C20" s="16">
        <f>COUNTIFS(ExcelTool!$15:$15,Specified_Audit,ExcelTool!20:20,$C$16)</f>
        <v>0</v>
      </c>
      <c r="D20" s="16">
        <f>COUNTIFS(ExcelTool!$15:$15,Specified_Audit,ExcelTool!20:20,$D$16)</f>
        <v>0</v>
      </c>
      <c r="E20" s="16">
        <f>COUNTIFS(ExcelTool!$15:$15,Specified_Audit,ExcelTool!20:20,$E$16)</f>
        <v>0</v>
      </c>
      <c r="F20" s="17" t="str">
        <f t="shared" si="0"/>
        <v>NA</v>
      </c>
    </row>
    <row r="21" spans="1:6" ht="38.25" x14ac:dyDescent="0.2">
      <c r="A21" s="94">
        <f>ExcelTool!A21</f>
        <v>4</v>
      </c>
      <c r="B21" s="29" t="str">
        <f>ExcelTool!B21</f>
        <v>INEWS Observations completed 6 hourly for first 24 hours following admission?
 (if admitted during audit timeframe)</v>
      </c>
      <c r="C21" s="16">
        <f>COUNTIFS(ExcelTool!$15:$15,Specified_Audit,ExcelTool!21:21,$C$16)</f>
        <v>0</v>
      </c>
      <c r="D21" s="16">
        <f>COUNTIFS(ExcelTool!$15:$15,Specified_Audit,ExcelTool!21:21,$D$16)</f>
        <v>0</v>
      </c>
      <c r="E21" s="16">
        <f>COUNTIFS(ExcelTool!$15:$15,Specified_Audit,ExcelTool!21:21,$E$16)</f>
        <v>0</v>
      </c>
      <c r="F21" s="17" t="str">
        <f t="shared" si="0"/>
        <v>NA</v>
      </c>
    </row>
    <row r="22" spans="1:6" ht="25.5" x14ac:dyDescent="0.2">
      <c r="A22" s="94">
        <f>ExcelTool!A22</f>
        <v>5</v>
      </c>
      <c r="B22" s="29" t="str">
        <f>ExcelTool!B22</f>
        <v>INEWS Observations are assessed at least 12 hourly in past 48 hours?</v>
      </c>
      <c r="C22" s="16">
        <f>COUNTIFS(ExcelTool!$15:$15,Specified_Audit,ExcelTool!22:22,$C$16)</f>
        <v>0</v>
      </c>
      <c r="D22" s="16">
        <f>COUNTIFS(ExcelTool!$15:$15,Specified_Audit,ExcelTool!22:22,$D$16)</f>
        <v>0</v>
      </c>
      <c r="E22" s="16">
        <f>COUNTIFS(ExcelTool!$15:$15,Specified_Audit,ExcelTool!22:22,$E$16)</f>
        <v>0</v>
      </c>
      <c r="F22" s="17" t="str">
        <f t="shared" si="0"/>
        <v>NA</v>
      </c>
    </row>
    <row r="23" spans="1:6" ht="25.5" x14ac:dyDescent="0.2">
      <c r="A23" s="94">
        <f>ExcelTool!A23</f>
        <v>6</v>
      </c>
      <c r="B23" s="29" t="str">
        <f>ExcelTool!B23</f>
        <v>Frequency of monitoring increased as patient’s clinical condition required?</v>
      </c>
      <c r="C23" s="16">
        <f>COUNTIFS(ExcelTool!$15:$15,Specified_Audit,ExcelTool!23:23,$C$16)</f>
        <v>0</v>
      </c>
      <c r="D23" s="16">
        <f>COUNTIFS(ExcelTool!$15:$15,Specified_Audit,ExcelTool!23:23,$D$16)</f>
        <v>0</v>
      </c>
      <c r="E23" s="16">
        <f>COUNTIFS(ExcelTool!$15:$15,Specified_Audit,ExcelTool!23:23,$E$16)</f>
        <v>0</v>
      </c>
      <c r="F23" s="17" t="str">
        <f t="shared" si="0"/>
        <v>NA</v>
      </c>
    </row>
    <row r="24" spans="1:6" x14ac:dyDescent="0.2">
      <c r="A24" s="94">
        <f>ExcelTool!A24</f>
        <v>7</v>
      </c>
      <c r="B24" s="29" t="str">
        <f>ExcelTool!B24</f>
        <v>Reassess within (min/hrs)' section completed?</v>
      </c>
      <c r="C24" s="16">
        <f>COUNTIFS(ExcelTool!$15:$15,Specified_Audit,ExcelTool!24:24,$C$16)</f>
        <v>0</v>
      </c>
      <c r="D24" s="16">
        <f>COUNTIFS(ExcelTool!$15:$15,Specified_Audit,ExcelTool!24:24,$D$16)</f>
        <v>0</v>
      </c>
      <c r="E24" s="16">
        <f>COUNTIFS(ExcelTool!$15:$15,Specified_Audit,ExcelTool!24:24,$E$16)</f>
        <v>0</v>
      </c>
      <c r="F24" s="17" t="str">
        <f t="shared" si="0"/>
        <v>NA</v>
      </c>
    </row>
    <row r="25" spans="1:6" ht="25.5" x14ac:dyDescent="0.2">
      <c r="A25" s="94">
        <v>8</v>
      </c>
      <c r="B25" s="29" t="str">
        <f>ExcelTool!B25</f>
        <v>INEWS observation set is dated for every entry?</v>
      </c>
      <c r="C25" s="16">
        <f>COUNTIFS(ExcelTool!$15:$15,Specified_Audit,ExcelTool!25:25,$C$16)</f>
        <v>0</v>
      </c>
      <c r="D25" s="16">
        <f>COUNTIFS(ExcelTool!$15:$15,Specified_Audit,ExcelTool!25:25,$D$16)</f>
        <v>0</v>
      </c>
      <c r="E25" s="16">
        <f>COUNTIFS(ExcelTool!$15:$15,Specified_Audit,ExcelTool!25:25,$E$16)</f>
        <v>0</v>
      </c>
      <c r="F25" s="17" t="str">
        <f>IF(ISERROR(((C25/(No_in_Specified_Audit-E25)*100))),"NA",((C25/(No_in_Specified_Audit-E25)*100)))</f>
        <v>NA</v>
      </c>
    </row>
    <row r="26" spans="1:6" ht="25.5" x14ac:dyDescent="0.2">
      <c r="A26" s="94">
        <v>9</v>
      </c>
      <c r="B26" s="29" t="str">
        <f>ExcelTool!B26</f>
        <v>INEWS Observation set is timed using the 24-hour clock for every entry?</v>
      </c>
      <c r="C26" s="16">
        <f>COUNTIFS(ExcelTool!$15:$15,Specified_Audit,ExcelTool!26:26,$C$16)</f>
        <v>0</v>
      </c>
      <c r="D26" s="16">
        <f>COUNTIFS(ExcelTool!$15:$15,Specified_Audit,ExcelTool!26:26,$D$16)</f>
        <v>0</v>
      </c>
      <c r="E26" s="16">
        <f>COUNTIFS(ExcelTool!$15:$15,Specified_Audit,ExcelTool!26:26,$E$16)</f>
        <v>0</v>
      </c>
      <c r="F26" s="17" t="str">
        <f>IF(ISERROR(((C26/(No_in_Specified_Audit-E26)*100))),"NA",((C26/(No_in_Specified_Audit-E26)*100)))</f>
        <v>NA</v>
      </c>
    </row>
    <row r="27" spans="1:6" x14ac:dyDescent="0.2">
      <c r="A27" s="94"/>
      <c r="B27" s="105" t="s">
        <v>32</v>
      </c>
      <c r="C27" s="106">
        <f>SUM(C18:C26)</f>
        <v>0</v>
      </c>
      <c r="D27" s="106">
        <f>SUM(D18:D26)</f>
        <v>0</v>
      </c>
      <c r="E27" s="106">
        <f>SUM(E18:E26)</f>
        <v>0</v>
      </c>
      <c r="F27" s="107" t="str">
        <f>IF(ISERROR(((C27/(No_in_Specified_Audit*No_of_Questions_Section_1-E27)*100))),"NA",((C27/(No_in_Specified_Audit*No_of_Questions_Section_1-E27)*100)))</f>
        <v>NA</v>
      </c>
    </row>
    <row r="28" spans="1:6" x14ac:dyDescent="0.2">
      <c r="A28" s="94"/>
      <c r="B28" s="105" t="str">
        <f>ExcelTool!B28</f>
        <v>Section 2: Parameters</v>
      </c>
      <c r="C28" s="106"/>
      <c r="D28" s="106"/>
      <c r="E28" s="106"/>
      <c r="F28" s="107"/>
    </row>
    <row r="29" spans="1:6" ht="25.5" x14ac:dyDescent="0.2">
      <c r="A29" s="94">
        <v>1</v>
      </c>
      <c r="B29" s="29" t="str">
        <f>ExcelTool!B29</f>
        <v>Healthcare Worker / Patient / Family Concern recorded?</v>
      </c>
      <c r="C29" s="16">
        <f>COUNTIFS(ExcelTool!$15:$15,Specified_Audit,ExcelTool!29:29,$C$16)</f>
        <v>0</v>
      </c>
      <c r="D29" s="16">
        <f>COUNTIFS(ExcelTool!$15:$15,Specified_Audit,ExcelTool!29:29,$D$16)</f>
        <v>0</v>
      </c>
      <c r="E29" s="16">
        <f>COUNTIFS(ExcelTool!$15:$15,Specified_Audit,ExcelTool!29:29,$E$16)</f>
        <v>0</v>
      </c>
      <c r="F29" s="17" t="str">
        <f t="shared" ref="F29:F36" si="1">IF(ISERROR(((C29/(No_in_Specified_Audit-E29)*100))),"NA",((C29/(No_in_Specified_Audit-E29)*100)))</f>
        <v>NA</v>
      </c>
    </row>
    <row r="30" spans="1:6" x14ac:dyDescent="0.2">
      <c r="A30" s="94">
        <v>2</v>
      </c>
      <c r="B30" s="29" t="str">
        <f>ExcelTool!B30</f>
        <v>Respiratory rate - recorded every time?</v>
      </c>
      <c r="C30" s="16">
        <f>COUNTIFS(ExcelTool!$15:$15,Specified_Audit,ExcelTool!30:30,$C$16)</f>
        <v>0</v>
      </c>
      <c r="D30" s="16">
        <f>COUNTIFS(ExcelTool!$15:$15,Specified_Audit,ExcelTool!30:30,$D$16)</f>
        <v>0</v>
      </c>
      <c r="E30" s="16">
        <f>COUNTIFS(ExcelTool!$15:$15,Specified_Audit,ExcelTool!30:30,$E$16)</f>
        <v>0</v>
      </c>
      <c r="F30" s="17" t="str">
        <f t="shared" si="1"/>
        <v>NA</v>
      </c>
    </row>
    <row r="31" spans="1:6" x14ac:dyDescent="0.2">
      <c r="A31" s="94">
        <v>3</v>
      </c>
      <c r="B31" s="29" t="str">
        <f>ExcelTool!B31</f>
        <v>Oxygen Saturation - recorded every time?</v>
      </c>
      <c r="C31" s="16">
        <f>COUNTIFS(ExcelTool!$15:$15,Specified_Audit,ExcelTool!31:31,$C$16)</f>
        <v>0</v>
      </c>
      <c r="D31" s="16">
        <f>COUNTIFS(ExcelTool!$15:$15,Specified_Audit,ExcelTool!31:31,$D$16)</f>
        <v>0</v>
      </c>
      <c r="E31" s="16">
        <f>COUNTIFS(ExcelTool!$15:$15,Specified_Audit,ExcelTool!31:31,$E$16)</f>
        <v>0</v>
      </c>
      <c r="F31" s="17" t="str">
        <f t="shared" si="1"/>
        <v>NA</v>
      </c>
    </row>
    <row r="32" spans="1:6" x14ac:dyDescent="0.2">
      <c r="A32" s="94">
        <v>4</v>
      </c>
      <c r="B32" s="29" t="str">
        <f>ExcelTool!B32</f>
        <v>FiO2 - recorded every time?</v>
      </c>
      <c r="C32" s="16">
        <f>COUNTIFS(ExcelTool!$15:$15,Specified_Audit,ExcelTool!32:32,$C$16)</f>
        <v>0</v>
      </c>
      <c r="D32" s="16">
        <f>COUNTIFS(ExcelTool!$15:$15,Specified_Audit,ExcelTool!32:32,$D$16)</f>
        <v>0</v>
      </c>
      <c r="E32" s="16">
        <f>COUNTIFS(ExcelTool!$15:$15,Specified_Audit,ExcelTool!32:32,$E$16)</f>
        <v>0</v>
      </c>
      <c r="F32" s="17" t="str">
        <f t="shared" si="1"/>
        <v>NA</v>
      </c>
    </row>
    <row r="33" spans="1:6" x14ac:dyDescent="0.2">
      <c r="A33" s="94">
        <v>5</v>
      </c>
      <c r="B33" s="29" t="str">
        <f>ExcelTool!B33</f>
        <v>Heart Rate - recorded every time?</v>
      </c>
      <c r="C33" s="16">
        <f>COUNTIFS(ExcelTool!$15:$15,Specified_Audit,ExcelTool!33:33,$C$16)</f>
        <v>0</v>
      </c>
      <c r="D33" s="16">
        <f>COUNTIFS(ExcelTool!$15:$15,Specified_Audit,ExcelTool!33:33,$D$16)</f>
        <v>0</v>
      </c>
      <c r="E33" s="16">
        <f>COUNTIFS(ExcelTool!$15:$15,Specified_Audit,ExcelTool!33:33,$E$16)</f>
        <v>0</v>
      </c>
      <c r="F33" s="17" t="str">
        <f t="shared" si="1"/>
        <v>NA</v>
      </c>
    </row>
    <row r="34" spans="1:6" x14ac:dyDescent="0.2">
      <c r="A34" s="94">
        <v>6</v>
      </c>
      <c r="B34" s="29" t="str">
        <f>ExcelTool!B34</f>
        <v xml:space="preserve">Blood Pressure -recorded every time? </v>
      </c>
      <c r="C34" s="16">
        <f>COUNTIFS(ExcelTool!$15:$15,Specified_Audit,ExcelTool!34:34,$C$16)</f>
        <v>0</v>
      </c>
      <c r="D34" s="16">
        <f>COUNTIFS(ExcelTool!$15:$15,Specified_Audit,ExcelTool!34:34,$D$16)</f>
        <v>0</v>
      </c>
      <c r="E34" s="16">
        <f>COUNTIFS(ExcelTool!$15:$15,Specified_Audit,ExcelTool!34:34,$E$16)</f>
        <v>0</v>
      </c>
      <c r="F34" s="17" t="str">
        <f t="shared" si="1"/>
        <v>NA</v>
      </c>
    </row>
    <row r="35" spans="1:6" x14ac:dyDescent="0.2">
      <c r="A35" s="94">
        <v>7</v>
      </c>
      <c r="B35" s="29" t="str">
        <f>ExcelTool!B35</f>
        <v>ACVPU Response - recorded every time?</v>
      </c>
      <c r="C35" s="16">
        <f>COUNTIFS(ExcelTool!$15:$15,Specified_Audit,ExcelTool!35:35,$C$16)</f>
        <v>0</v>
      </c>
      <c r="D35" s="16">
        <f>COUNTIFS(ExcelTool!$15:$15,Specified_Audit,ExcelTool!35:35,$D$16)</f>
        <v>0</v>
      </c>
      <c r="E35" s="16">
        <f>COUNTIFS(ExcelTool!$15:$15,Specified_Audit,ExcelTool!35:35,$E$16)</f>
        <v>0</v>
      </c>
      <c r="F35" s="17" t="str">
        <f t="shared" si="1"/>
        <v>NA</v>
      </c>
    </row>
    <row r="36" spans="1:6" x14ac:dyDescent="0.2">
      <c r="A36" s="94">
        <v>8</v>
      </c>
      <c r="B36" s="29" t="str">
        <f>ExcelTool!B36</f>
        <v>Temperature - recorded every time?</v>
      </c>
      <c r="C36" s="16">
        <f>COUNTIFS(ExcelTool!$15:$15,Specified_Audit,ExcelTool!36:36,$C$16)</f>
        <v>0</v>
      </c>
      <c r="D36" s="16">
        <f>COUNTIFS(ExcelTool!$15:$15,Specified_Audit,ExcelTool!36:36,$D$16)</f>
        <v>0</v>
      </c>
      <c r="E36" s="16">
        <f>COUNTIFS(ExcelTool!$15:$15,Specified_Audit,ExcelTool!36:36,$E$16)</f>
        <v>0</v>
      </c>
      <c r="F36" s="17" t="str">
        <f t="shared" si="1"/>
        <v>NA</v>
      </c>
    </row>
    <row r="37" spans="1:6" x14ac:dyDescent="0.2">
      <c r="A37" s="94"/>
      <c r="B37" s="105" t="s">
        <v>33</v>
      </c>
      <c r="C37" s="106">
        <f>SUM(C29:C36)</f>
        <v>0</v>
      </c>
      <c r="D37" s="106">
        <f>SUM(D29:D36)</f>
        <v>0</v>
      </c>
      <c r="E37" s="106">
        <f>SUM(E29:E36)</f>
        <v>0</v>
      </c>
      <c r="F37" s="107" t="str">
        <f>IF(ISERROR(((C37/(No_in_Specified_Audit*No_of_Questions_Section_2-E37)*100))),"NA",((C37/(No_in_Specified_Audit*No_of_Questions_Section_2-E37)*100)))</f>
        <v>NA</v>
      </c>
    </row>
    <row r="38" spans="1:6" x14ac:dyDescent="0.2">
      <c r="A38" s="94"/>
      <c r="B38" s="105" t="str">
        <f>ExcelTool!B38</f>
        <v>Section 3: Score</v>
      </c>
      <c r="C38" s="106"/>
      <c r="D38" s="106"/>
      <c r="E38" s="106"/>
      <c r="F38" s="107"/>
    </row>
    <row r="39" spans="1:6" x14ac:dyDescent="0.2">
      <c r="A39" s="94">
        <f>ExcelTool!A39</f>
        <v>1</v>
      </c>
      <c r="B39" s="29" t="str">
        <f>ExcelTool!B39</f>
        <v>INEWS Score is initialled every time?</v>
      </c>
      <c r="C39" s="16">
        <f>COUNTIFS(ExcelTool!$15:$15,Specified_Audit,ExcelTool!39:39,$C$16)</f>
        <v>0</v>
      </c>
      <c r="D39" s="16">
        <f>COUNTIFS(ExcelTool!$15:$15,Specified_Audit,ExcelTool!39:39,$D$16)</f>
        <v>0</v>
      </c>
      <c r="E39" s="16">
        <f>COUNTIFS(ExcelTool!$15:$15,Specified_Audit,ExcelTool!39:39,$E$16)</f>
        <v>0</v>
      </c>
      <c r="F39" s="17" t="str">
        <f t="shared" ref="F39:F41" si="2">IF(ISERROR(((C39/(No_in_Specified_Audit-E39)*100))),"NA",((C39/(No_in_Specified_Audit-E39)*100)))</f>
        <v>NA</v>
      </c>
    </row>
    <row r="40" spans="1:6" ht="25.5" x14ac:dyDescent="0.2">
      <c r="A40" s="94">
        <f>ExcelTool!A40</f>
        <v>2</v>
      </c>
      <c r="B40" s="29" t="str">
        <f>ExcelTool!B40</f>
        <v>INEWS score is totalled for each set of observations?</v>
      </c>
      <c r="C40" s="16">
        <f>COUNTIFS(ExcelTool!$15:$15,Specified_Audit,ExcelTool!40:40,$C$16)</f>
        <v>0</v>
      </c>
      <c r="D40" s="16">
        <f>COUNTIFS(ExcelTool!$15:$15,Specified_Audit,ExcelTool!40:40,$D$16)</f>
        <v>0</v>
      </c>
      <c r="E40" s="16">
        <f>COUNTIFS(ExcelTool!$15:$15,Specified_Audit,ExcelTool!40:40,$E$16)</f>
        <v>0</v>
      </c>
      <c r="F40" s="17" t="str">
        <f t="shared" si="2"/>
        <v>NA</v>
      </c>
    </row>
    <row r="41" spans="1:6" ht="25.5" x14ac:dyDescent="0.2">
      <c r="A41" s="94">
        <f>ExcelTool!A41</f>
        <v>3</v>
      </c>
      <c r="B41" s="29" t="str">
        <f>ExcelTool!B41</f>
        <v>INEWS Score is calculated accurately every time?</v>
      </c>
      <c r="C41" s="16">
        <f>COUNTIFS(ExcelTool!$15:$15,Specified_Audit,ExcelTool!41:41,$C$16)</f>
        <v>0</v>
      </c>
      <c r="D41" s="16">
        <f>COUNTIFS(ExcelTool!$15:$15,Specified_Audit,ExcelTool!41:41,$D$16)</f>
        <v>0</v>
      </c>
      <c r="E41" s="16">
        <f>COUNTIFS(ExcelTool!$15:$15,Specified_Audit,ExcelTool!41:41,$E$16)</f>
        <v>0</v>
      </c>
      <c r="F41" s="17" t="str">
        <f t="shared" si="2"/>
        <v>NA</v>
      </c>
    </row>
    <row r="42" spans="1:6" x14ac:dyDescent="0.2">
      <c r="A42" s="94"/>
      <c r="B42" s="105" t="s">
        <v>34</v>
      </c>
      <c r="C42" s="106">
        <f>SUM(C39:C41)</f>
        <v>0</v>
      </c>
      <c r="D42" s="106">
        <f>SUM(D39:D41)</f>
        <v>0</v>
      </c>
      <c r="E42" s="106">
        <f>SUM(E39:E41)</f>
        <v>0</v>
      </c>
      <c r="F42" s="107" t="str">
        <f>IF(ISERROR(((C42/(No_in_Specified_Audit*No_of_Questions_Section_3-E42)*100))),"NA",((C42/(No_in_Specified_Audit*No_of_Questions_Section_3-E42)*100)))</f>
        <v>NA</v>
      </c>
    </row>
    <row r="43" spans="1:6" x14ac:dyDescent="0.2">
      <c r="A43" s="94"/>
      <c r="B43" s="110" t="s">
        <v>23</v>
      </c>
      <c r="C43" s="109">
        <f>SUM(C27,C37,C42)</f>
        <v>0</v>
      </c>
      <c r="D43" s="109">
        <f>SUM(D27,D37,D42)</f>
        <v>0</v>
      </c>
      <c r="E43" s="109">
        <f>SUM(E27,E37,E42)</f>
        <v>0</v>
      </c>
      <c r="F43" s="107" t="str">
        <f>IF(ISERROR(((C43/(No_in_Specified_Audit*No._of_Questions-E43)*100))),"NA",((C43/(No_in_Specified_Audit*No._of_Questions-E43)*100)))</f>
        <v>NA</v>
      </c>
    </row>
    <row r="44" spans="1:6" x14ac:dyDescent="0.2">
      <c r="B44" s="47"/>
      <c r="C44" s="35"/>
      <c r="D44" s="35"/>
      <c r="E44" s="35"/>
      <c r="F44" s="35"/>
    </row>
    <row r="45" spans="1:6" x14ac:dyDescent="0.2">
      <c r="B45" s="47"/>
      <c r="C45" s="35"/>
      <c r="D45" s="35"/>
      <c r="E45" s="35"/>
      <c r="F45" s="35"/>
    </row>
    <row r="46" spans="1:6" x14ac:dyDescent="0.2">
      <c r="B46" s="321" t="s">
        <v>30</v>
      </c>
      <c r="C46" s="321"/>
      <c r="D46" s="321"/>
      <c r="E46" s="321"/>
      <c r="F46" s="321"/>
    </row>
    <row r="47" spans="1:6" x14ac:dyDescent="0.2">
      <c r="B47" s="45" t="s">
        <v>29</v>
      </c>
      <c r="C47" s="322" t="s">
        <v>3</v>
      </c>
      <c r="D47" s="322"/>
      <c r="E47" s="322"/>
      <c r="F47" s="322"/>
    </row>
    <row r="48" spans="1:6" x14ac:dyDescent="0.2">
      <c r="B48" s="46" t="s">
        <v>24</v>
      </c>
      <c r="C48" s="306" t="str">
        <f>F27</f>
        <v>NA</v>
      </c>
      <c r="D48" s="292"/>
      <c r="E48" s="292"/>
      <c r="F48" s="292"/>
    </row>
    <row r="49" spans="2:6" x14ac:dyDescent="0.2">
      <c r="B49" s="46" t="s">
        <v>25</v>
      </c>
      <c r="C49" s="306" t="str">
        <f>F37</f>
        <v>NA</v>
      </c>
      <c r="D49" s="292"/>
      <c r="E49" s="292"/>
      <c r="F49" s="292"/>
    </row>
    <row r="50" spans="2:6" x14ac:dyDescent="0.2">
      <c r="B50" s="46" t="s">
        <v>26</v>
      </c>
      <c r="C50" s="306" t="str">
        <f>F42</f>
        <v>NA</v>
      </c>
      <c r="D50" s="292"/>
      <c r="E50" s="292"/>
      <c r="F50" s="292"/>
    </row>
    <row r="51" spans="2:6" x14ac:dyDescent="0.2">
      <c r="B51" s="46" t="s">
        <v>23</v>
      </c>
      <c r="C51" s="306" t="str">
        <f>F43</f>
        <v>NA</v>
      </c>
      <c r="D51" s="292"/>
      <c r="E51" s="292"/>
      <c r="F51" s="292"/>
    </row>
    <row r="52" spans="2:6" x14ac:dyDescent="0.2">
      <c r="B52" s="47"/>
      <c r="C52" s="35"/>
      <c r="D52" s="35"/>
      <c r="E52" s="35"/>
      <c r="F52" s="35"/>
    </row>
    <row r="53" spans="2:6" x14ac:dyDescent="0.2">
      <c r="B53" s="47"/>
      <c r="C53" s="35"/>
      <c r="D53" s="35"/>
      <c r="E53" s="35"/>
      <c r="F53" s="35"/>
    </row>
    <row r="54" spans="2:6" x14ac:dyDescent="0.2">
      <c r="B54" s="47"/>
      <c r="C54" s="35"/>
      <c r="D54" s="35"/>
      <c r="E54" s="35"/>
      <c r="F54" s="35"/>
    </row>
    <row r="55" spans="2:6" x14ac:dyDescent="0.2">
      <c r="B55" s="47"/>
      <c r="C55" s="35"/>
      <c r="D55" s="35"/>
      <c r="E55" s="35"/>
      <c r="F55" s="35"/>
    </row>
    <row r="56" spans="2:6" x14ac:dyDescent="0.2">
      <c r="B56" s="47"/>
      <c r="C56" s="35"/>
      <c r="D56" s="35"/>
      <c r="E56" s="35"/>
      <c r="F56" s="35"/>
    </row>
    <row r="57" spans="2:6" x14ac:dyDescent="0.2">
      <c r="B57" s="47"/>
      <c r="C57" s="35"/>
      <c r="D57" s="35"/>
      <c r="E57" s="35"/>
      <c r="F57" s="35"/>
    </row>
    <row r="58" spans="2:6" x14ac:dyDescent="0.2">
      <c r="B58" s="47"/>
      <c r="C58" s="35"/>
      <c r="D58" s="35"/>
      <c r="E58" s="35"/>
      <c r="F58" s="35"/>
    </row>
    <row r="59" spans="2:6" x14ac:dyDescent="0.2">
      <c r="B59" s="47"/>
      <c r="C59" s="35"/>
      <c r="D59" s="35"/>
      <c r="E59" s="35"/>
      <c r="F59" s="35"/>
    </row>
    <row r="60" spans="2:6" x14ac:dyDescent="0.2">
      <c r="B60" s="47"/>
      <c r="C60" s="35"/>
      <c r="D60" s="35"/>
      <c r="E60" s="35"/>
      <c r="F60" s="35"/>
    </row>
    <row r="61" spans="2:6" x14ac:dyDescent="0.2">
      <c r="B61" s="47"/>
      <c r="C61" s="35"/>
      <c r="D61" s="35"/>
      <c r="E61" s="35"/>
      <c r="F61" s="35"/>
    </row>
    <row r="62" spans="2:6" x14ac:dyDescent="0.2">
      <c r="B62" s="47"/>
      <c r="C62" s="35"/>
      <c r="D62" s="35"/>
      <c r="E62" s="35"/>
      <c r="F62" s="35"/>
    </row>
    <row r="63" spans="2:6" x14ac:dyDescent="0.2">
      <c r="B63" s="47"/>
      <c r="C63" s="35"/>
      <c r="D63" s="35"/>
      <c r="E63" s="35"/>
      <c r="F63" s="35"/>
    </row>
    <row r="64" spans="2:6" x14ac:dyDescent="0.2">
      <c r="B64" s="47"/>
      <c r="C64" s="35"/>
      <c r="D64" s="35"/>
      <c r="E64" s="35"/>
      <c r="F64" s="35"/>
    </row>
    <row r="65" spans="2:6" x14ac:dyDescent="0.2">
      <c r="B65" s="47"/>
      <c r="C65" s="35"/>
      <c r="D65" s="35"/>
      <c r="E65" s="35"/>
      <c r="F65" s="35"/>
    </row>
    <row r="66" spans="2:6" x14ac:dyDescent="0.2">
      <c r="B66" s="47"/>
      <c r="C66" s="35"/>
      <c r="D66" s="35"/>
      <c r="E66" s="35"/>
      <c r="F66" s="35"/>
    </row>
    <row r="67" spans="2:6" x14ac:dyDescent="0.2">
      <c r="B67" s="47"/>
      <c r="C67" s="35"/>
      <c r="D67" s="35"/>
      <c r="E67" s="35"/>
      <c r="F67" s="35"/>
    </row>
    <row r="68" spans="2:6" x14ac:dyDescent="0.2">
      <c r="B68" s="47"/>
      <c r="C68" s="35"/>
      <c r="D68" s="35"/>
      <c r="E68" s="35"/>
      <c r="F68" s="35"/>
    </row>
    <row r="69" spans="2:6" x14ac:dyDescent="0.2">
      <c r="B69" s="47"/>
      <c r="C69" s="35"/>
      <c r="D69" s="35"/>
      <c r="E69" s="35"/>
      <c r="F69" s="35"/>
    </row>
    <row r="70" spans="2:6" x14ac:dyDescent="0.2">
      <c r="B70" s="47"/>
      <c r="C70" s="35"/>
      <c r="D70" s="35"/>
      <c r="E70" s="35"/>
      <c r="F70" s="35"/>
    </row>
    <row r="71" spans="2:6" x14ac:dyDescent="0.2">
      <c r="B71" s="47"/>
      <c r="C71" s="35"/>
      <c r="D71" s="35"/>
      <c r="E71" s="35"/>
      <c r="F71" s="35"/>
    </row>
    <row r="72" spans="2:6" x14ac:dyDescent="0.2">
      <c r="B72" s="47"/>
      <c r="C72" s="35"/>
      <c r="D72" s="35"/>
      <c r="E72" s="35"/>
      <c r="F72" s="35"/>
    </row>
    <row r="73" spans="2:6" x14ac:dyDescent="0.2">
      <c r="B73" s="47"/>
      <c r="C73" s="35"/>
      <c r="D73" s="35"/>
      <c r="E73" s="35"/>
      <c r="F73" s="35"/>
    </row>
    <row r="74" spans="2:6" x14ac:dyDescent="0.2">
      <c r="B74" s="47"/>
      <c r="C74" s="35"/>
      <c r="D74" s="35"/>
      <c r="E74" s="35"/>
      <c r="F74" s="35"/>
    </row>
    <row r="75" spans="2:6" x14ac:dyDescent="0.2">
      <c r="B75" s="47"/>
      <c r="C75" s="35"/>
      <c r="D75" s="35"/>
      <c r="E75" s="35"/>
      <c r="F75" s="35"/>
    </row>
    <row r="76" spans="2:6" x14ac:dyDescent="0.2">
      <c r="B76" s="47"/>
      <c r="C76" s="35"/>
      <c r="D76" s="35"/>
      <c r="E76" s="35"/>
      <c r="F76" s="35"/>
    </row>
    <row r="77" spans="2:6" x14ac:dyDescent="0.2">
      <c r="B77" s="47"/>
      <c r="C77" s="35"/>
      <c r="D77" s="35"/>
      <c r="E77" s="35"/>
      <c r="F77" s="35"/>
    </row>
    <row r="78" spans="2:6" x14ac:dyDescent="0.2">
      <c r="B78" s="47"/>
      <c r="C78" s="35"/>
      <c r="D78" s="35"/>
      <c r="E78" s="35"/>
      <c r="F78" s="35"/>
    </row>
    <row r="79" spans="2:6" x14ac:dyDescent="0.2">
      <c r="B79" s="47"/>
      <c r="C79" s="35"/>
      <c r="D79" s="35"/>
      <c r="E79" s="35"/>
      <c r="F79" s="35"/>
    </row>
    <row r="80" spans="2:6" x14ac:dyDescent="0.2">
      <c r="B80" s="47"/>
      <c r="C80" s="35"/>
      <c r="D80" s="35"/>
      <c r="E80" s="35"/>
      <c r="F80" s="35"/>
    </row>
    <row r="81" spans="2:6" x14ac:dyDescent="0.2">
      <c r="B81" s="47"/>
      <c r="C81" s="35"/>
      <c r="D81" s="35"/>
      <c r="E81" s="35"/>
      <c r="F81" s="35"/>
    </row>
    <row r="82" spans="2:6" x14ac:dyDescent="0.2">
      <c r="B82" s="47"/>
      <c r="C82" s="35"/>
      <c r="D82" s="35"/>
      <c r="E82" s="35"/>
      <c r="F82" s="35"/>
    </row>
    <row r="83" spans="2:6" x14ac:dyDescent="0.2">
      <c r="B83" s="47"/>
      <c r="C83" s="35"/>
      <c r="D83" s="35"/>
      <c r="E83" s="35"/>
      <c r="F83" s="35"/>
    </row>
    <row r="84" spans="2:6" x14ac:dyDescent="0.2">
      <c r="B84" s="47"/>
      <c r="C84" s="35"/>
      <c r="D84" s="35"/>
      <c r="E84" s="35"/>
      <c r="F84" s="35"/>
    </row>
    <row r="85" spans="2:6" x14ac:dyDescent="0.2">
      <c r="B85" s="47"/>
      <c r="C85" s="35"/>
      <c r="D85" s="35"/>
      <c r="E85" s="35"/>
      <c r="F85" s="35"/>
    </row>
    <row r="86" spans="2:6" x14ac:dyDescent="0.2">
      <c r="B86" s="47"/>
      <c r="C86" s="35"/>
      <c r="D86" s="35"/>
      <c r="E86" s="35"/>
      <c r="F86" s="35"/>
    </row>
    <row r="87" spans="2:6" x14ac:dyDescent="0.2">
      <c r="B87" s="47"/>
      <c r="C87" s="35"/>
      <c r="D87" s="35"/>
      <c r="E87" s="35"/>
      <c r="F87" s="35"/>
    </row>
    <row r="88" spans="2:6" x14ac:dyDescent="0.2">
      <c r="B88" s="47"/>
      <c r="C88" s="35"/>
      <c r="D88" s="35"/>
      <c r="E88" s="35"/>
      <c r="F88" s="35"/>
    </row>
    <row r="89" spans="2:6" x14ac:dyDescent="0.2">
      <c r="B89" s="62" t="s">
        <v>42</v>
      </c>
      <c r="C89" s="35"/>
      <c r="D89" s="35"/>
      <c r="E89" s="35"/>
      <c r="F89" s="35"/>
    </row>
    <row r="90" spans="2:6" x14ac:dyDescent="0.2">
      <c r="B90" s="47"/>
      <c r="C90" s="35"/>
      <c r="D90" s="35"/>
      <c r="E90" s="35"/>
      <c r="F90" s="35"/>
    </row>
    <row r="91" spans="2:6" x14ac:dyDescent="0.2">
      <c r="B91" s="47"/>
      <c r="C91" s="35"/>
      <c r="D91" s="35"/>
      <c r="E91" s="35"/>
      <c r="F91" s="35"/>
    </row>
    <row r="92" spans="2:6" x14ac:dyDescent="0.2">
      <c r="B92" s="47"/>
      <c r="C92" s="35"/>
      <c r="D92" s="35"/>
      <c r="E92" s="35"/>
      <c r="F92" s="35"/>
    </row>
    <row r="93" spans="2:6" x14ac:dyDescent="0.2">
      <c r="B93" s="47"/>
      <c r="C93" s="35"/>
      <c r="D93" s="35"/>
      <c r="E93" s="35"/>
      <c r="F93" s="35"/>
    </row>
    <row r="94" spans="2:6" x14ac:dyDescent="0.2">
      <c r="B94" s="47"/>
      <c r="C94" s="35"/>
      <c r="D94" s="35"/>
      <c r="E94" s="35"/>
      <c r="F94" s="35"/>
    </row>
    <row r="95" spans="2:6" x14ac:dyDescent="0.2">
      <c r="B95" s="47"/>
      <c r="C95" s="35"/>
      <c r="D95" s="35"/>
      <c r="E95" s="35"/>
      <c r="F95" s="35"/>
    </row>
    <row r="96" spans="2:6" x14ac:dyDescent="0.2">
      <c r="B96" s="47"/>
      <c r="C96" s="35"/>
      <c r="D96" s="35"/>
      <c r="E96" s="35"/>
      <c r="F96" s="35"/>
    </row>
    <row r="97" spans="2:6" x14ac:dyDescent="0.2">
      <c r="B97" s="47"/>
      <c r="C97" s="35"/>
      <c r="D97" s="35"/>
      <c r="E97" s="35"/>
      <c r="F97" s="35"/>
    </row>
    <row r="98" spans="2:6" x14ac:dyDescent="0.2">
      <c r="B98" s="47"/>
      <c r="C98" s="35"/>
      <c r="D98" s="35"/>
      <c r="E98" s="35"/>
      <c r="F98" s="35"/>
    </row>
    <row r="99" spans="2:6" x14ac:dyDescent="0.2">
      <c r="B99" s="47"/>
      <c r="C99" s="35"/>
      <c r="D99" s="35"/>
      <c r="E99" s="35"/>
      <c r="F99" s="35"/>
    </row>
    <row r="100" spans="2:6" x14ac:dyDescent="0.2">
      <c r="B100" s="47"/>
      <c r="C100" s="35"/>
      <c r="D100" s="35"/>
      <c r="E100" s="35"/>
      <c r="F100" s="35"/>
    </row>
    <row r="101" spans="2:6" x14ac:dyDescent="0.2">
      <c r="B101" s="47"/>
      <c r="C101" s="35"/>
      <c r="D101" s="35"/>
      <c r="E101" s="35"/>
      <c r="F101" s="35"/>
    </row>
    <row r="102" spans="2:6" x14ac:dyDescent="0.2">
      <c r="B102" s="47"/>
      <c r="C102" s="35"/>
      <c r="D102" s="35"/>
      <c r="E102" s="35"/>
      <c r="F102" s="35"/>
    </row>
    <row r="103" spans="2:6" x14ac:dyDescent="0.2">
      <c r="B103" s="47"/>
      <c r="C103" s="35"/>
      <c r="D103" s="35"/>
      <c r="E103" s="35"/>
      <c r="F103" s="35"/>
    </row>
    <row r="104" spans="2:6" x14ac:dyDescent="0.2">
      <c r="B104" s="47"/>
      <c r="C104" s="35"/>
      <c r="D104" s="35"/>
      <c r="E104" s="35"/>
      <c r="F104" s="35"/>
    </row>
    <row r="105" spans="2:6" x14ac:dyDescent="0.2">
      <c r="B105" s="47"/>
      <c r="C105" s="35"/>
      <c r="D105" s="35"/>
      <c r="E105" s="35"/>
      <c r="F105" s="35"/>
    </row>
    <row r="106" spans="2:6" x14ac:dyDescent="0.2">
      <c r="B106" s="47"/>
      <c r="C106" s="35"/>
      <c r="D106" s="35"/>
      <c r="E106" s="35"/>
      <c r="F106" s="35"/>
    </row>
    <row r="107" spans="2:6" x14ac:dyDescent="0.2">
      <c r="B107" s="47"/>
      <c r="C107" s="35"/>
      <c r="D107" s="35"/>
      <c r="E107" s="35"/>
      <c r="F107" s="35"/>
    </row>
    <row r="108" spans="2:6" x14ac:dyDescent="0.2">
      <c r="B108" s="47"/>
      <c r="C108" s="35"/>
      <c r="D108" s="35"/>
      <c r="E108" s="35"/>
      <c r="F108" s="35"/>
    </row>
    <row r="109" spans="2:6" x14ac:dyDescent="0.2">
      <c r="B109" s="47"/>
      <c r="C109" s="35"/>
      <c r="D109" s="35"/>
      <c r="E109" s="35"/>
      <c r="F109" s="35"/>
    </row>
    <row r="110" spans="2:6" x14ac:dyDescent="0.2">
      <c r="B110" s="47"/>
      <c r="C110" s="35"/>
      <c r="D110" s="35"/>
      <c r="E110" s="35"/>
      <c r="F110" s="35"/>
    </row>
    <row r="111" spans="2:6" x14ac:dyDescent="0.2">
      <c r="B111" s="47"/>
      <c r="C111" s="35"/>
      <c r="D111" s="35"/>
      <c r="E111" s="35"/>
      <c r="F111" s="35"/>
    </row>
    <row r="112" spans="2:6" x14ac:dyDescent="0.2">
      <c r="B112" s="47"/>
      <c r="C112" s="35"/>
      <c r="D112" s="35"/>
      <c r="E112" s="35"/>
      <c r="F112" s="35"/>
    </row>
    <row r="113" spans="2:6" x14ac:dyDescent="0.2">
      <c r="B113" s="47"/>
      <c r="C113" s="35"/>
      <c r="D113" s="35"/>
      <c r="E113" s="35"/>
      <c r="F113" s="35"/>
    </row>
    <row r="114" spans="2:6" x14ac:dyDescent="0.2">
      <c r="B114" s="47"/>
      <c r="C114" s="35"/>
      <c r="D114" s="35"/>
      <c r="E114" s="35"/>
      <c r="F114" s="35"/>
    </row>
    <row r="115" spans="2:6" x14ac:dyDescent="0.2">
      <c r="B115" s="47"/>
      <c r="C115" s="35"/>
      <c r="D115" s="35"/>
      <c r="E115" s="35"/>
      <c r="F115" s="35"/>
    </row>
    <row r="116" spans="2:6" x14ac:dyDescent="0.2">
      <c r="B116" s="47"/>
      <c r="C116" s="35"/>
      <c r="D116" s="35"/>
      <c r="E116" s="35"/>
      <c r="F116" s="35"/>
    </row>
    <row r="117" spans="2:6" x14ac:dyDescent="0.2">
      <c r="B117" s="62" t="s">
        <v>45</v>
      </c>
      <c r="C117" s="35"/>
      <c r="D117" s="35"/>
      <c r="E117" s="35"/>
      <c r="F117" s="35"/>
    </row>
    <row r="118" spans="2:6" x14ac:dyDescent="0.2">
      <c r="B118" s="47"/>
      <c r="C118" s="35"/>
      <c r="D118" s="35"/>
      <c r="E118" s="35"/>
      <c r="F118" s="35"/>
    </row>
    <row r="119" spans="2:6" x14ac:dyDescent="0.2">
      <c r="B119" s="47"/>
      <c r="C119" s="35"/>
      <c r="D119" s="35"/>
      <c r="E119" s="35"/>
      <c r="F119" s="35"/>
    </row>
    <row r="120" spans="2:6" x14ac:dyDescent="0.2">
      <c r="B120" s="47"/>
      <c r="C120" s="35"/>
      <c r="D120" s="35"/>
      <c r="E120" s="35"/>
      <c r="F120" s="35"/>
    </row>
    <row r="121" spans="2:6" x14ac:dyDescent="0.2">
      <c r="B121" s="47"/>
      <c r="C121" s="35"/>
      <c r="D121" s="35"/>
      <c r="E121" s="35"/>
      <c r="F121" s="35"/>
    </row>
    <row r="122" spans="2:6" x14ac:dyDescent="0.2">
      <c r="B122" s="47"/>
      <c r="C122" s="35"/>
      <c r="D122" s="35"/>
      <c r="E122" s="35"/>
      <c r="F122" s="35"/>
    </row>
    <row r="123" spans="2:6" x14ac:dyDescent="0.2">
      <c r="B123" s="47"/>
      <c r="C123" s="35"/>
      <c r="D123" s="35"/>
      <c r="E123" s="35"/>
      <c r="F123" s="35"/>
    </row>
    <row r="124" spans="2:6" x14ac:dyDescent="0.2">
      <c r="B124" s="47"/>
      <c r="C124" s="35"/>
      <c r="D124" s="35"/>
      <c r="E124" s="35"/>
      <c r="F124" s="35"/>
    </row>
    <row r="125" spans="2:6" x14ac:dyDescent="0.2">
      <c r="B125" s="47"/>
      <c r="C125" s="35"/>
      <c r="D125" s="35"/>
      <c r="E125" s="35"/>
      <c r="F125" s="35"/>
    </row>
    <row r="126" spans="2:6" x14ac:dyDescent="0.2">
      <c r="B126" s="47"/>
      <c r="C126" s="35"/>
      <c r="D126" s="35"/>
      <c r="E126" s="35"/>
      <c r="F126" s="35"/>
    </row>
    <row r="127" spans="2:6" x14ac:dyDescent="0.2">
      <c r="C127" s="35"/>
      <c r="D127" s="35"/>
      <c r="E127" s="35"/>
      <c r="F127" s="35"/>
    </row>
    <row r="128" spans="2:6" x14ac:dyDescent="0.2">
      <c r="B128" s="47"/>
      <c r="C128" s="35"/>
      <c r="D128" s="35"/>
      <c r="E128" s="35"/>
      <c r="F128" s="35"/>
    </row>
    <row r="129" spans="2:6" x14ac:dyDescent="0.2">
      <c r="B129" s="47"/>
      <c r="C129" s="35"/>
      <c r="D129" s="35"/>
      <c r="E129" s="35"/>
      <c r="F129" s="35"/>
    </row>
    <row r="130" spans="2:6" x14ac:dyDescent="0.2">
      <c r="B130" s="47"/>
      <c r="C130" s="35"/>
      <c r="D130" s="35"/>
      <c r="E130" s="35"/>
      <c r="F130" s="35"/>
    </row>
    <row r="131" spans="2:6" x14ac:dyDescent="0.2">
      <c r="B131" s="47"/>
      <c r="C131" s="35"/>
      <c r="D131" s="35"/>
      <c r="E131" s="35"/>
      <c r="F131" s="35"/>
    </row>
    <row r="132" spans="2:6" x14ac:dyDescent="0.2">
      <c r="B132" s="47"/>
      <c r="C132" s="35"/>
      <c r="D132" s="35"/>
      <c r="E132" s="35"/>
      <c r="F132" s="35"/>
    </row>
    <row r="133" spans="2:6" x14ac:dyDescent="0.2">
      <c r="B133" s="47"/>
      <c r="C133" s="35"/>
      <c r="D133" s="35"/>
      <c r="E133" s="35"/>
      <c r="F133" s="35"/>
    </row>
    <row r="134" spans="2:6" x14ac:dyDescent="0.2">
      <c r="B134" s="47"/>
      <c r="C134" s="35"/>
      <c r="D134" s="35"/>
      <c r="E134" s="35"/>
      <c r="F134" s="35"/>
    </row>
    <row r="135" spans="2:6" x14ac:dyDescent="0.2">
      <c r="B135" s="47"/>
      <c r="C135" s="35"/>
      <c r="D135" s="35"/>
      <c r="E135" s="35"/>
      <c r="F135" s="35"/>
    </row>
    <row r="136" spans="2:6" x14ac:dyDescent="0.2">
      <c r="B136" s="47"/>
      <c r="C136" s="35"/>
      <c r="D136" s="35"/>
      <c r="E136" s="35"/>
      <c r="F136" s="35"/>
    </row>
    <row r="137" spans="2:6" x14ac:dyDescent="0.2">
      <c r="B137" s="47"/>
      <c r="C137" s="35"/>
      <c r="D137" s="35"/>
      <c r="E137" s="35"/>
      <c r="F137" s="35"/>
    </row>
    <row r="138" spans="2:6" x14ac:dyDescent="0.2">
      <c r="B138" s="47"/>
      <c r="C138" s="35"/>
      <c r="D138" s="35"/>
      <c r="E138" s="35"/>
      <c r="F138" s="35"/>
    </row>
    <row r="139" spans="2:6" x14ac:dyDescent="0.2">
      <c r="B139" s="47"/>
      <c r="C139" s="35"/>
      <c r="D139" s="35"/>
      <c r="E139" s="35"/>
      <c r="F139" s="35"/>
    </row>
    <row r="140" spans="2:6" x14ac:dyDescent="0.2">
      <c r="B140" s="47"/>
      <c r="C140" s="35"/>
      <c r="D140" s="35"/>
      <c r="E140" s="35"/>
      <c r="F140" s="35"/>
    </row>
    <row r="141" spans="2:6" x14ac:dyDescent="0.2">
      <c r="B141" s="47"/>
      <c r="C141" s="35"/>
      <c r="D141" s="35"/>
      <c r="E141" s="35"/>
      <c r="F141" s="35"/>
    </row>
    <row r="142" spans="2:6" x14ac:dyDescent="0.2">
      <c r="B142" s="47"/>
      <c r="C142" s="35"/>
      <c r="D142" s="35"/>
      <c r="E142" s="35"/>
      <c r="F142" s="35"/>
    </row>
    <row r="143" spans="2:6" x14ac:dyDescent="0.2">
      <c r="B143" s="47"/>
      <c r="C143" s="35"/>
      <c r="D143" s="35"/>
      <c r="E143" s="35"/>
      <c r="F143" s="35"/>
    </row>
    <row r="144" spans="2:6" x14ac:dyDescent="0.2">
      <c r="B144" s="47"/>
      <c r="C144" s="35"/>
      <c r="D144" s="35"/>
      <c r="E144" s="35"/>
      <c r="F144" s="35"/>
    </row>
    <row r="145" spans="2:6" x14ac:dyDescent="0.2">
      <c r="B145" s="47"/>
      <c r="C145" s="35"/>
      <c r="D145" s="35"/>
      <c r="E145" s="35"/>
      <c r="F145" s="35"/>
    </row>
    <row r="146" spans="2:6" x14ac:dyDescent="0.2">
      <c r="B146" s="62" t="s">
        <v>44</v>
      </c>
      <c r="C146" s="35"/>
      <c r="D146" s="35"/>
      <c r="E146" s="35"/>
      <c r="F146" s="35"/>
    </row>
    <row r="147" spans="2:6" x14ac:dyDescent="0.2">
      <c r="B147" s="47"/>
      <c r="C147" s="35"/>
      <c r="D147" s="35"/>
      <c r="E147" s="35"/>
      <c r="F147" s="35"/>
    </row>
    <row r="148" spans="2:6" x14ac:dyDescent="0.2">
      <c r="B148" s="47"/>
      <c r="C148" s="35"/>
      <c r="D148" s="35"/>
      <c r="E148" s="35"/>
      <c r="F148" s="35"/>
    </row>
    <row r="149" spans="2:6" x14ac:dyDescent="0.2">
      <c r="B149" s="47"/>
      <c r="C149" s="35"/>
      <c r="D149" s="35"/>
      <c r="E149" s="35"/>
      <c r="F149" s="35"/>
    </row>
    <row r="150" spans="2:6" x14ac:dyDescent="0.2">
      <c r="B150" s="47"/>
      <c r="C150" s="35"/>
      <c r="D150" s="35"/>
      <c r="E150" s="35"/>
      <c r="F150" s="35"/>
    </row>
    <row r="151" spans="2:6" x14ac:dyDescent="0.2">
      <c r="B151" s="47"/>
      <c r="C151" s="35"/>
      <c r="D151" s="35"/>
      <c r="E151" s="35"/>
      <c r="F151" s="35"/>
    </row>
    <row r="152" spans="2:6" x14ac:dyDescent="0.2">
      <c r="B152" s="47"/>
      <c r="C152" s="35"/>
      <c r="D152" s="35"/>
      <c r="E152" s="35"/>
      <c r="F152" s="35"/>
    </row>
    <row r="153" spans="2:6" x14ac:dyDescent="0.2">
      <c r="B153" s="47"/>
      <c r="C153" s="35"/>
      <c r="D153" s="35"/>
      <c r="E153" s="35"/>
      <c r="F153" s="35"/>
    </row>
    <row r="154" spans="2:6" x14ac:dyDescent="0.2">
      <c r="B154" s="47"/>
      <c r="C154" s="35"/>
      <c r="D154" s="35"/>
      <c r="E154" s="35"/>
      <c r="F154" s="35"/>
    </row>
    <row r="155" spans="2:6" x14ac:dyDescent="0.2">
      <c r="B155" s="47"/>
      <c r="C155" s="35"/>
      <c r="D155" s="35"/>
      <c r="E155" s="35"/>
      <c r="F155" s="35"/>
    </row>
    <row r="156" spans="2:6" x14ac:dyDescent="0.2">
      <c r="B156" s="47"/>
      <c r="C156" s="35"/>
      <c r="D156" s="35"/>
      <c r="E156" s="35"/>
      <c r="F156" s="35"/>
    </row>
    <row r="157" spans="2:6" x14ac:dyDescent="0.2">
      <c r="B157" s="47"/>
      <c r="C157" s="35"/>
      <c r="D157" s="35"/>
      <c r="E157" s="35"/>
      <c r="F157" s="35"/>
    </row>
    <row r="158" spans="2:6" x14ac:dyDescent="0.2">
      <c r="B158" s="47"/>
      <c r="C158" s="35"/>
      <c r="D158" s="35"/>
      <c r="E158" s="35"/>
      <c r="F158" s="35"/>
    </row>
    <row r="159" spans="2:6" x14ac:dyDescent="0.2">
      <c r="B159" s="47"/>
      <c r="C159" s="35"/>
      <c r="D159" s="35"/>
      <c r="E159" s="35"/>
      <c r="F159" s="35"/>
    </row>
    <row r="160" spans="2:6" x14ac:dyDescent="0.2">
      <c r="B160" s="47"/>
      <c r="C160" s="35"/>
      <c r="D160" s="35"/>
      <c r="E160" s="35"/>
      <c r="F160" s="35"/>
    </row>
    <row r="161" spans="2:6" x14ac:dyDescent="0.2">
      <c r="B161" s="47"/>
      <c r="C161" s="35"/>
      <c r="D161" s="35"/>
      <c r="E161" s="35"/>
      <c r="F161" s="35"/>
    </row>
    <row r="162" spans="2:6" x14ac:dyDescent="0.2">
      <c r="B162" s="47"/>
      <c r="C162" s="35"/>
      <c r="D162" s="35"/>
      <c r="E162" s="35"/>
      <c r="F162" s="35"/>
    </row>
    <row r="163" spans="2:6" x14ac:dyDescent="0.2">
      <c r="B163" s="47"/>
      <c r="C163" s="35"/>
      <c r="D163" s="35"/>
      <c r="E163" s="35"/>
      <c r="F163" s="35"/>
    </row>
    <row r="164" spans="2:6" x14ac:dyDescent="0.2">
      <c r="B164" s="47"/>
      <c r="C164" s="35"/>
      <c r="D164" s="35"/>
      <c r="E164" s="35"/>
      <c r="F164" s="35"/>
    </row>
    <row r="165" spans="2:6" x14ac:dyDescent="0.2">
      <c r="B165" s="47"/>
      <c r="C165" s="35"/>
      <c r="D165" s="35"/>
      <c r="E165" s="35"/>
      <c r="F165" s="35"/>
    </row>
    <row r="166" spans="2:6" x14ac:dyDescent="0.2">
      <c r="B166" s="47"/>
      <c r="C166" s="35"/>
      <c r="D166" s="35"/>
      <c r="E166" s="35"/>
      <c r="F166" s="35"/>
    </row>
  </sheetData>
  <sheetProtection sheet="1" objects="1" scenarios="1"/>
  <mergeCells count="14">
    <mergeCell ref="C51:F51"/>
    <mergeCell ref="C8:F8"/>
    <mergeCell ref="C9:F9"/>
    <mergeCell ref="B46:F46"/>
    <mergeCell ref="C47:F47"/>
    <mergeCell ref="C48:F48"/>
    <mergeCell ref="C49:F49"/>
    <mergeCell ref="C50:F50"/>
    <mergeCell ref="D7:E7"/>
    <mergeCell ref="B2:F2"/>
    <mergeCell ref="C3:F3"/>
    <mergeCell ref="C4:F4"/>
    <mergeCell ref="C5:F5"/>
    <mergeCell ref="C6:F6"/>
  </mergeCells>
  <dataValidations count="1">
    <dataValidation type="list" allowBlank="1" showInputMessage="1" showErrorMessage="1" sqref="C8:F8">
      <formula1>Audit_Period</formula1>
    </dataValidation>
  </dataValidations>
  <pageMargins left="0.35433070866141736" right="0" top="0.98425196850393704" bottom="0.39370078740157483" header="0.51181102362204722" footer="0.51181102362204722"/>
  <pageSetup paperSize="9" orientation="portrait" r:id="rId1"/>
  <headerFooter alignWithMargins="0">
    <oddHeader>&amp;CResults</oddHeader>
  </headerFooter>
  <ignoredErrors>
    <ignoredError sqref="A18:A24 A39:A41"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zoomScaleNormal="100" workbookViewId="0">
      <selection activeCell="F55" sqref="F55"/>
    </sheetView>
  </sheetViews>
  <sheetFormatPr defaultColWidth="9.140625" defaultRowHeight="12.75" x14ac:dyDescent="0.2"/>
  <cols>
    <col min="1" max="1" width="3.7109375" style="44" customWidth="1"/>
    <col min="2" max="2" width="45.7109375" style="47" customWidth="1"/>
    <col min="3" max="6" width="12.7109375" style="35" customWidth="1"/>
    <col min="7" max="16384" width="9.140625" style="35"/>
  </cols>
  <sheetData>
    <row r="1" spans="1:14" ht="15.75" x14ac:dyDescent="0.25">
      <c r="A1" s="34"/>
      <c r="B1" s="324" t="str">
        <f ca="1">OFFSET(ExcelTool!B2,0,0,1,1)</f>
        <v xml:space="preserve"> INEWS Observation Chart Completion Audit</v>
      </c>
      <c r="C1" s="324"/>
      <c r="D1" s="324"/>
      <c r="E1" s="324"/>
      <c r="F1" s="325"/>
    </row>
    <row r="2" spans="1:14" x14ac:dyDescent="0.2">
      <c r="A2" s="34"/>
      <c r="B2" s="25" t="str">
        <f>ExcelTool!B3</f>
        <v>Hospital</v>
      </c>
      <c r="C2" s="302">
        <f>ExcelTool!C3</f>
        <v>0</v>
      </c>
      <c r="D2" s="302"/>
      <c r="E2" s="302"/>
      <c r="F2" s="302"/>
      <c r="G2" s="36"/>
      <c r="H2" s="37"/>
      <c r="J2" s="38"/>
      <c r="K2" s="38"/>
      <c r="L2" s="38"/>
      <c r="M2" s="39"/>
      <c r="N2" s="39"/>
    </row>
    <row r="3" spans="1:14" x14ac:dyDescent="0.2">
      <c r="A3" s="34"/>
      <c r="B3" s="25" t="str">
        <f>ExcelTool!B4</f>
        <v>Ward/ Area</v>
      </c>
      <c r="C3" s="302">
        <f>ExcelTool!C4</f>
        <v>0</v>
      </c>
      <c r="D3" s="302"/>
      <c r="E3" s="302"/>
      <c r="F3" s="302"/>
      <c r="G3" s="40"/>
      <c r="H3" s="37"/>
      <c r="J3" s="38"/>
      <c r="K3" s="38"/>
      <c r="L3" s="38"/>
      <c r="M3" s="39"/>
      <c r="N3" s="39"/>
    </row>
    <row r="4" spans="1:14" x14ac:dyDescent="0.2">
      <c r="A4" s="34"/>
      <c r="B4" s="25" t="str">
        <f>ExcelTool!B5</f>
        <v>Auditor(s)</v>
      </c>
      <c r="C4" s="302">
        <f>ExcelTool!C5</f>
        <v>0</v>
      </c>
      <c r="D4" s="302"/>
      <c r="E4" s="302"/>
      <c r="F4" s="302"/>
      <c r="G4" s="38"/>
      <c r="H4" s="38"/>
      <c r="J4" s="38"/>
      <c r="K4" s="38"/>
      <c r="L4" s="38"/>
      <c r="M4" s="39"/>
      <c r="N4" s="39"/>
    </row>
    <row r="5" spans="1:14" x14ac:dyDescent="0.2">
      <c r="A5" s="34"/>
      <c r="B5" s="25" t="str">
        <f>ExcelTool!B6</f>
        <v>Audit Year</v>
      </c>
      <c r="C5" s="326">
        <f>ExcelTool!C6</f>
        <v>2020</v>
      </c>
      <c r="D5" s="327"/>
      <c r="E5" s="327"/>
      <c r="F5" s="328"/>
      <c r="G5" s="38"/>
      <c r="H5" s="38"/>
      <c r="J5" s="38"/>
      <c r="K5" s="38"/>
      <c r="L5" s="38"/>
      <c r="M5" s="39"/>
      <c r="N5" s="39"/>
    </row>
    <row r="6" spans="1:14" x14ac:dyDescent="0.2">
      <c r="A6" s="34"/>
      <c r="B6" s="25" t="str">
        <f>ExcelTool!B7</f>
        <v>No. in Audit</v>
      </c>
      <c r="C6" s="9">
        <f>ExcelTool!C7</f>
        <v>0</v>
      </c>
      <c r="D6" s="303" t="str">
        <f>ExcelTool!F7</f>
        <v>No. of Questions</v>
      </c>
      <c r="E6" s="303"/>
      <c r="F6" s="10">
        <f>ExcelTool!I7</f>
        <v>20</v>
      </c>
      <c r="G6" s="38"/>
      <c r="H6" s="38"/>
      <c r="J6" s="38"/>
      <c r="K6" s="38"/>
      <c r="L6" s="38"/>
      <c r="M6" s="39"/>
      <c r="N6" s="39"/>
    </row>
    <row r="7" spans="1:14" x14ac:dyDescent="0.2">
      <c r="A7" s="34"/>
      <c r="B7" s="25" t="s">
        <v>36</v>
      </c>
      <c r="C7" s="302" t="s">
        <v>38</v>
      </c>
      <c r="D7" s="323"/>
      <c r="E7" s="323"/>
      <c r="F7" s="323"/>
      <c r="G7" s="38"/>
      <c r="H7" s="38"/>
      <c r="J7" s="38"/>
      <c r="K7" s="38"/>
      <c r="L7" s="38"/>
      <c r="M7" s="39"/>
      <c r="N7" s="39"/>
    </row>
    <row r="8" spans="1:14" x14ac:dyDescent="0.2">
      <c r="A8" s="34"/>
      <c r="B8" s="25" t="s">
        <v>31</v>
      </c>
      <c r="C8" s="302">
        <f>COUNTIF(ExcelTool!16:16,Audit)</f>
        <v>0</v>
      </c>
      <c r="D8" s="323"/>
      <c r="E8" s="323"/>
      <c r="F8" s="323"/>
      <c r="G8" s="38"/>
      <c r="H8" s="38"/>
      <c r="J8" s="38"/>
      <c r="K8" s="38"/>
      <c r="L8" s="38"/>
      <c r="M8" s="39"/>
      <c r="N8" s="39"/>
    </row>
    <row r="9" spans="1:14" x14ac:dyDescent="0.2">
      <c r="A9" s="34"/>
      <c r="B9" s="26"/>
      <c r="C9" s="11"/>
      <c r="D9" s="48"/>
      <c r="E9" s="48"/>
      <c r="F9" s="48"/>
      <c r="G9" s="38"/>
      <c r="H9" s="38"/>
      <c r="J9" s="38"/>
      <c r="K9" s="38"/>
      <c r="L9" s="38"/>
      <c r="M9" s="39"/>
      <c r="N9" s="39"/>
    </row>
    <row r="10" spans="1:14" hidden="1" x14ac:dyDescent="0.2">
      <c r="A10" s="34"/>
      <c r="B10" s="26"/>
      <c r="C10" s="11"/>
      <c r="D10" s="48"/>
      <c r="E10" s="48"/>
      <c r="F10" s="48"/>
      <c r="G10" s="38"/>
      <c r="H10" s="38"/>
      <c r="J10" s="38"/>
      <c r="K10" s="38"/>
      <c r="L10" s="38"/>
      <c r="M10" s="39"/>
      <c r="N10" s="39"/>
    </row>
    <row r="11" spans="1:14" hidden="1" x14ac:dyDescent="0.2">
      <c r="A11" s="34"/>
      <c r="B11" s="26"/>
      <c r="C11" s="11"/>
      <c r="D11" s="48"/>
      <c r="E11" s="48"/>
      <c r="F11" s="48"/>
      <c r="G11" s="38"/>
      <c r="H11" s="38"/>
      <c r="J11" s="38"/>
      <c r="K11" s="38"/>
      <c r="L11" s="38"/>
      <c r="M11" s="39"/>
      <c r="N11" s="39"/>
    </row>
    <row r="12" spans="1:14" hidden="1" x14ac:dyDescent="0.2">
      <c r="A12" s="34"/>
      <c r="B12" s="26"/>
      <c r="C12" s="11"/>
      <c r="D12" s="23"/>
      <c r="E12" s="23"/>
      <c r="F12" s="24"/>
      <c r="G12" s="38"/>
      <c r="H12" s="38"/>
      <c r="J12" s="38"/>
      <c r="K12" s="38"/>
      <c r="L12" s="38"/>
      <c r="M12" s="39"/>
      <c r="N12" s="39"/>
    </row>
    <row r="13" spans="1:14" hidden="1" x14ac:dyDescent="0.2">
      <c r="A13" s="34"/>
      <c r="B13" s="26"/>
      <c r="C13" s="11"/>
      <c r="D13" s="23"/>
      <c r="E13" s="23"/>
      <c r="F13" s="24"/>
      <c r="G13" s="38"/>
      <c r="H13" s="38"/>
      <c r="J13" s="38"/>
      <c r="K13" s="38"/>
      <c r="L13" s="38"/>
      <c r="M13" s="39"/>
      <c r="N13" s="39"/>
    </row>
    <row r="14" spans="1:14" x14ac:dyDescent="0.2">
      <c r="A14" s="34"/>
      <c r="B14" s="26"/>
      <c r="C14" s="11"/>
      <c r="D14" s="23"/>
      <c r="E14" s="23"/>
      <c r="F14" s="24"/>
      <c r="G14" s="38"/>
      <c r="H14" s="38"/>
      <c r="J14" s="38"/>
      <c r="K14" s="38"/>
      <c r="L14" s="38"/>
      <c r="M14" s="39"/>
      <c r="N14" s="39"/>
    </row>
    <row r="15" spans="1:14" ht="12.75" customHeight="1" x14ac:dyDescent="0.2">
      <c r="A15" s="34"/>
      <c r="B15" s="27" t="s">
        <v>11</v>
      </c>
      <c r="C15" s="14" t="s">
        <v>2</v>
      </c>
      <c r="D15" s="14" t="s">
        <v>5</v>
      </c>
      <c r="E15" s="14" t="s">
        <v>6</v>
      </c>
      <c r="F15" s="15" t="s">
        <v>3</v>
      </c>
    </row>
    <row r="16" spans="1:14" ht="12.75" customHeight="1" x14ac:dyDescent="0.2">
      <c r="A16" s="34"/>
      <c r="B16" s="28" t="str">
        <f>ExcelTool!B17</f>
        <v>Section 1: Documentation Standards</v>
      </c>
      <c r="C16" s="14"/>
      <c r="D16" s="14"/>
      <c r="E16" s="14"/>
      <c r="F16" s="15"/>
    </row>
    <row r="17" spans="1:6" x14ac:dyDescent="0.2">
      <c r="A17" s="41">
        <f>ExcelTool!A18</f>
        <v>1</v>
      </c>
      <c r="B17" s="29" t="str">
        <f>ExcelTool!B18</f>
        <v>Patient Name is recorded?</v>
      </c>
      <c r="C17" s="16">
        <f>COUNTIFS(ExcelTool!$16:$16,Audit,ExcelTool!18:18,$C$15)</f>
        <v>0</v>
      </c>
      <c r="D17" s="16">
        <f>COUNTIFS(ExcelTool!$16:$16,Audit,ExcelTool!18:18,$D$15)</f>
        <v>0</v>
      </c>
      <c r="E17" s="16">
        <f>COUNTIFS(ExcelTool!$16:$16,Audit,ExcelTool!18:18,$E$15)</f>
        <v>0</v>
      </c>
      <c r="F17" s="17" t="str">
        <f t="shared" ref="F17:F21" si="0">IF(ISERROR(((C17/(No_in_Current_Audit-E17)*100))),"NA",((C17/(No_in_Current_Audit-E17)*100)))</f>
        <v>NA</v>
      </c>
    </row>
    <row r="18" spans="1:6" x14ac:dyDescent="0.2">
      <c r="A18" s="41">
        <f>ExcelTool!A19</f>
        <v>2</v>
      </c>
      <c r="B18" s="29" t="str">
        <f>ExcelTool!B19</f>
        <v>Date of Birth Recorded?</v>
      </c>
      <c r="C18" s="16">
        <f>COUNTIFS(ExcelTool!$16:$16,Audit,ExcelTool!19:19,$C$15)</f>
        <v>0</v>
      </c>
      <c r="D18" s="16">
        <f>COUNTIFS(ExcelTool!$16:$16,Audit,ExcelTool!19:19,$D$15)</f>
        <v>0</v>
      </c>
      <c r="E18" s="16">
        <f>COUNTIFS(ExcelTool!$16:$16,Audit,ExcelTool!19:19,$E$15)</f>
        <v>0</v>
      </c>
      <c r="F18" s="17" t="str">
        <f t="shared" si="0"/>
        <v>NA</v>
      </c>
    </row>
    <row r="19" spans="1:6" ht="12.75" customHeight="1" x14ac:dyDescent="0.2">
      <c r="A19" s="41">
        <f>ExcelTool!A20</f>
        <v>3</v>
      </c>
      <c r="B19" s="29" t="str">
        <f>ExcelTool!B20</f>
        <v>Healthcare Record Number is recorded?</v>
      </c>
      <c r="C19" s="16">
        <f>COUNTIFS(ExcelTool!$16:$16,Audit,ExcelTool!20:20,$C$15)</f>
        <v>0</v>
      </c>
      <c r="D19" s="16">
        <f>COUNTIFS(ExcelTool!$16:$16,Audit,ExcelTool!20:20,$D$15)</f>
        <v>0</v>
      </c>
      <c r="E19" s="16">
        <f>COUNTIFS(ExcelTool!$16:$16,Audit,ExcelTool!20:20,$E$15)</f>
        <v>0</v>
      </c>
      <c r="F19" s="17" t="str">
        <f t="shared" si="0"/>
        <v>NA</v>
      </c>
    </row>
    <row r="20" spans="1:6" ht="38.25" x14ac:dyDescent="0.2">
      <c r="A20" s="41">
        <f>ExcelTool!A21</f>
        <v>4</v>
      </c>
      <c r="B20" s="29" t="str">
        <f>ExcelTool!B21</f>
        <v>INEWS Observations completed 6 hourly for first 24 hours following admission?
 (if admitted during audit timeframe)</v>
      </c>
      <c r="C20" s="16">
        <f>COUNTIFS(ExcelTool!$16:$16,Audit,ExcelTool!21:21,$C$15)</f>
        <v>0</v>
      </c>
      <c r="D20" s="16">
        <f>COUNTIFS(ExcelTool!$16:$16,Audit,ExcelTool!21:21,$D$15)</f>
        <v>0</v>
      </c>
      <c r="E20" s="16">
        <f>COUNTIFS(ExcelTool!$16:$16,Audit,ExcelTool!21:21,$E$15)</f>
        <v>0</v>
      </c>
      <c r="F20" s="17" t="str">
        <f t="shared" si="0"/>
        <v>NA</v>
      </c>
    </row>
    <row r="21" spans="1:6" ht="25.5" x14ac:dyDescent="0.2">
      <c r="A21" s="41">
        <f>ExcelTool!A22</f>
        <v>5</v>
      </c>
      <c r="B21" s="29" t="str">
        <f>ExcelTool!B22</f>
        <v>INEWS Observations are assessed at least 12 hourly in past 48 hours?</v>
      </c>
      <c r="C21" s="16">
        <f>COUNTIFS(ExcelTool!$16:$16,Audit,ExcelTool!22:22,$C$15)</f>
        <v>0</v>
      </c>
      <c r="D21" s="16">
        <f>COUNTIFS(ExcelTool!$16:$16,Audit,ExcelTool!22:22,$D$15)</f>
        <v>0</v>
      </c>
      <c r="E21" s="16">
        <f>COUNTIFS(ExcelTool!$16:$16,Audit,ExcelTool!22:22,$E$15)</f>
        <v>0</v>
      </c>
      <c r="F21" s="17" t="str">
        <f t="shared" si="0"/>
        <v>NA</v>
      </c>
    </row>
    <row r="22" spans="1:6" x14ac:dyDescent="0.2">
      <c r="A22" s="41"/>
      <c r="B22" s="30" t="s">
        <v>17</v>
      </c>
      <c r="C22" s="21">
        <f>SUM(C17:C21)</f>
        <v>0</v>
      </c>
      <c r="D22" s="21">
        <f>SUM(D17:D21)</f>
        <v>0</v>
      </c>
      <c r="E22" s="21">
        <f>SUM(E17:E21)</f>
        <v>0</v>
      </c>
      <c r="F22" s="22" t="str">
        <f>IF(ISERROR(((C22/(No_in_Current_Audit*No_of_Questions_Section_1-E22)*100))),"NA",((C22/(No_in_Current_Audit*No_of_Questions_Section_1-E22)*100)))</f>
        <v>NA</v>
      </c>
    </row>
    <row r="23" spans="1:6" x14ac:dyDescent="0.2">
      <c r="A23" s="41"/>
      <c r="B23" s="30" t="str">
        <f>ExcelTool!B28</f>
        <v>Section 2: Parameters</v>
      </c>
      <c r="C23" s="21"/>
      <c r="D23" s="21"/>
      <c r="E23" s="21"/>
      <c r="F23" s="22"/>
    </row>
    <row r="24" spans="1:6" x14ac:dyDescent="0.2">
      <c r="A24" s="41">
        <f>ExcelTool!A25</f>
        <v>8</v>
      </c>
      <c r="B24" s="29" t="str">
        <f>ExcelTool!B25</f>
        <v>INEWS observation set is dated for every entry?</v>
      </c>
      <c r="C24" s="16">
        <f>COUNTIFS(ExcelTool!$16:$16,Audit,ExcelTool!25:25,$C$15)</f>
        <v>0</v>
      </c>
      <c r="D24" s="16">
        <f>COUNTIFS(ExcelTool!$16:$16,Audit,ExcelTool!25:25,$D$15)</f>
        <v>0</v>
      </c>
      <c r="E24" s="16">
        <f>COUNTIFS(ExcelTool!$16:$16,Audit,ExcelTool!25:25,$E$15)</f>
        <v>0</v>
      </c>
      <c r="F24" s="17" t="str">
        <f t="shared" ref="F24:F25" si="1">IF(ISERROR(((C24/(No_in_Current_Audit-E24)*100))),"NA",((C24/(No_in_Current_Audit-E24)*100)))</f>
        <v>NA</v>
      </c>
    </row>
    <row r="25" spans="1:6" ht="12.75" customHeight="1" x14ac:dyDescent="0.2">
      <c r="A25" s="41">
        <f>ExcelTool!A26</f>
        <v>9</v>
      </c>
      <c r="B25" s="29" t="str">
        <f>ExcelTool!B26</f>
        <v>INEWS Observation set is timed using the 24-hour clock for every entry?</v>
      </c>
      <c r="C25" s="16">
        <f>COUNTIFS(ExcelTool!$16:$16,Audit,ExcelTool!26:26,$C$15)</f>
        <v>0</v>
      </c>
      <c r="D25" s="16">
        <f>COUNTIFS(ExcelTool!$16:$16,Audit,ExcelTool!26:26,$D$15)</f>
        <v>0</v>
      </c>
      <c r="E25" s="16">
        <f>COUNTIFS(ExcelTool!$16:$16,Audit,ExcelTool!26:26,$E$15)</f>
        <v>0</v>
      </c>
      <c r="F25" s="17" t="str">
        <f t="shared" si="1"/>
        <v>NA</v>
      </c>
    </row>
    <row r="26" spans="1:6" ht="12.75" customHeight="1" x14ac:dyDescent="0.2">
      <c r="A26" s="41">
        <f>ExcelTool!A30</f>
        <v>2</v>
      </c>
      <c r="B26" s="29" t="str">
        <f>ExcelTool!B30</f>
        <v>Respiratory rate - recorded every time?</v>
      </c>
      <c r="C26" s="16">
        <f>COUNTIFS(ExcelTool!$16:$16,Audit,ExcelTool!30:30,$C$15)</f>
        <v>0</v>
      </c>
      <c r="D26" s="16">
        <f>COUNTIFS(ExcelTool!$16:$16,Audit,ExcelTool!30:30,$D$15)</f>
        <v>0</v>
      </c>
      <c r="E26" s="16">
        <f>COUNTIFS(ExcelTool!$16:$16,Audit,ExcelTool!30:30,$E$15)</f>
        <v>0</v>
      </c>
      <c r="F26" s="17" t="str">
        <f t="shared" ref="F26:F34" si="2">IF(ISERROR(((C26/(No_in_Current_Audit-E26)*100))),"NA",((C26/(No_in_Current_Audit-E26)*100)))</f>
        <v>NA</v>
      </c>
    </row>
    <row r="27" spans="1:6" ht="12.75" customHeight="1" x14ac:dyDescent="0.2">
      <c r="A27" s="41">
        <f>ExcelTool!A31</f>
        <v>3</v>
      </c>
      <c r="B27" s="29" t="str">
        <f>ExcelTool!B31</f>
        <v>Oxygen Saturation - recorded every time?</v>
      </c>
      <c r="C27" s="16">
        <f>COUNTIFS(ExcelTool!$16:$16,Audit,ExcelTool!31:31,$C$15)</f>
        <v>0</v>
      </c>
      <c r="D27" s="16">
        <f>COUNTIFS(ExcelTool!$16:$16,Audit,ExcelTool!31:31,$D$15)</f>
        <v>0</v>
      </c>
      <c r="E27" s="16">
        <f>COUNTIFS(ExcelTool!$16:$16,Audit,ExcelTool!31:31,$E$15)</f>
        <v>0</v>
      </c>
      <c r="F27" s="17" t="str">
        <f t="shared" si="2"/>
        <v>NA</v>
      </c>
    </row>
    <row r="28" spans="1:6" ht="12.75" customHeight="1" x14ac:dyDescent="0.2">
      <c r="A28" s="41">
        <f>ExcelTool!A32</f>
        <v>4</v>
      </c>
      <c r="B28" s="29" t="str">
        <f>ExcelTool!B32</f>
        <v>FiO2 - recorded every time?</v>
      </c>
      <c r="C28" s="16">
        <f>COUNTIFS(ExcelTool!$16:$16,Audit,ExcelTool!32:32,$C$15)</f>
        <v>0</v>
      </c>
      <c r="D28" s="16">
        <f>COUNTIFS(ExcelTool!$16:$16,Audit,ExcelTool!32:32,$D$15)</f>
        <v>0</v>
      </c>
      <c r="E28" s="16">
        <f>COUNTIFS(ExcelTool!$16:$16,Audit,ExcelTool!32:32,$E$15)</f>
        <v>0</v>
      </c>
      <c r="F28" s="17" t="str">
        <f t="shared" si="2"/>
        <v>NA</v>
      </c>
    </row>
    <row r="29" spans="1:6" ht="12.75" customHeight="1" x14ac:dyDescent="0.2">
      <c r="A29" s="41">
        <f>ExcelTool!A33</f>
        <v>5</v>
      </c>
      <c r="B29" s="29" t="str">
        <f>ExcelTool!B33</f>
        <v>Heart Rate - recorded every time?</v>
      </c>
      <c r="C29" s="16">
        <f>COUNTIFS(ExcelTool!$16:$16,Audit,ExcelTool!33:33,$C$15)</f>
        <v>0</v>
      </c>
      <c r="D29" s="16">
        <f>COUNTIFS(ExcelTool!$16:$16,Audit,ExcelTool!33:33,$D$15)</f>
        <v>0</v>
      </c>
      <c r="E29" s="16">
        <f>COUNTIFS(ExcelTool!$16:$16,Audit,ExcelTool!33:33,$E$15)</f>
        <v>0</v>
      </c>
      <c r="F29" s="17" t="str">
        <f t="shared" si="2"/>
        <v>NA</v>
      </c>
    </row>
    <row r="30" spans="1:6" ht="12.75" customHeight="1" x14ac:dyDescent="0.2">
      <c r="A30" s="41">
        <f>ExcelTool!A34</f>
        <v>6</v>
      </c>
      <c r="B30" s="29" t="str">
        <f>ExcelTool!B34</f>
        <v xml:space="preserve">Blood Pressure -recorded every time? </v>
      </c>
      <c r="C30" s="16">
        <f>COUNTIFS(ExcelTool!$16:$16,Audit,ExcelTool!34:34,$C$15)</f>
        <v>0</v>
      </c>
      <c r="D30" s="16">
        <f>COUNTIFS(ExcelTool!$16:$16,Audit,ExcelTool!34:34,$D$15)</f>
        <v>0</v>
      </c>
      <c r="E30" s="16">
        <f>COUNTIFS(ExcelTool!$16:$16,Audit,ExcelTool!34:34,$E$15)</f>
        <v>0</v>
      </c>
      <c r="F30" s="17" t="str">
        <f t="shared" si="2"/>
        <v>NA</v>
      </c>
    </row>
    <row r="31" spans="1:6" ht="12.75" customHeight="1" x14ac:dyDescent="0.2">
      <c r="A31" s="41">
        <f>ExcelTool!A35</f>
        <v>7</v>
      </c>
      <c r="B31" s="29" t="str">
        <f>ExcelTool!B35</f>
        <v>ACVPU Response - recorded every time?</v>
      </c>
      <c r="C31" s="16">
        <f>COUNTIFS(ExcelTool!$16:$16,Audit,ExcelTool!35:35,$C$15)</f>
        <v>0</v>
      </c>
      <c r="D31" s="16">
        <f>COUNTIFS(ExcelTool!$16:$16,Audit,ExcelTool!35:35,$D$15)</f>
        <v>0</v>
      </c>
      <c r="E31" s="16">
        <f>COUNTIFS(ExcelTool!$16:$16,Audit,ExcelTool!35:35,$E$15)</f>
        <v>0</v>
      </c>
      <c r="F31" s="17" t="str">
        <f t="shared" si="2"/>
        <v>NA</v>
      </c>
    </row>
    <row r="32" spans="1:6" ht="12.75" customHeight="1" x14ac:dyDescent="0.2">
      <c r="A32" s="41">
        <f>ExcelTool!A36</f>
        <v>8</v>
      </c>
      <c r="B32" s="29" t="str">
        <f>ExcelTool!B36</f>
        <v>Temperature - recorded every time?</v>
      </c>
      <c r="C32" s="16">
        <f>COUNTIFS(ExcelTool!$16:$16,Audit,ExcelTool!36:36,$C$15)</f>
        <v>0</v>
      </c>
      <c r="D32" s="16">
        <f>COUNTIFS(ExcelTool!$16:$16,Audit,ExcelTool!36:36,$D$15)</f>
        <v>0</v>
      </c>
      <c r="E32" s="16">
        <f>COUNTIFS(ExcelTool!$16:$16,Audit,ExcelTool!36:36,$E$15)</f>
        <v>0</v>
      </c>
      <c r="F32" s="17" t="str">
        <f t="shared" si="2"/>
        <v>NA</v>
      </c>
    </row>
    <row r="33" spans="1:6" ht="12.75" customHeight="1" x14ac:dyDescent="0.2">
      <c r="A33" s="41" t="e">
        <f>ExcelTool!#REF!</f>
        <v>#REF!</v>
      </c>
      <c r="B33" s="29" t="e">
        <f>ExcelTool!#REF!</f>
        <v>#REF!</v>
      </c>
      <c r="C33" s="16" t="e">
        <f>COUNTIFS(ExcelTool!$16:$16,Audit,ExcelTool!#REF!,$C$15)</f>
        <v>#REF!</v>
      </c>
      <c r="D33" s="16" t="e">
        <f>COUNTIFS(ExcelTool!$16:$16,Audit,ExcelTool!#REF!,$D$15)</f>
        <v>#REF!</v>
      </c>
      <c r="E33" s="16" t="e">
        <f>COUNTIFS(ExcelTool!$16:$16,Audit,ExcelTool!#REF!,$E$15)</f>
        <v>#REF!</v>
      </c>
      <c r="F33" s="17" t="str">
        <f t="shared" si="2"/>
        <v>NA</v>
      </c>
    </row>
    <row r="34" spans="1:6" ht="12.75" customHeight="1" x14ac:dyDescent="0.2">
      <c r="A34" s="41" t="e">
        <f>ExcelTool!#REF!</f>
        <v>#REF!</v>
      </c>
      <c r="B34" s="29" t="e">
        <f>ExcelTool!#REF!</f>
        <v>#REF!</v>
      </c>
      <c r="C34" s="16" t="e">
        <f>COUNTIFS(ExcelTool!$16:$16,Audit,ExcelTool!#REF!,$C$15)</f>
        <v>#REF!</v>
      </c>
      <c r="D34" s="16" t="e">
        <f>COUNTIFS(ExcelTool!$16:$16,Audit,ExcelTool!#REF!,$D$15)</f>
        <v>#REF!</v>
      </c>
      <c r="E34" s="16" t="e">
        <f>COUNTIFS(ExcelTool!$16:$16,Audit,ExcelTool!#REF!,$E$15)</f>
        <v>#REF!</v>
      </c>
      <c r="F34" s="17" t="str">
        <f t="shared" si="2"/>
        <v>NA</v>
      </c>
    </row>
    <row r="35" spans="1:6" x14ac:dyDescent="0.2">
      <c r="A35" s="41"/>
      <c r="B35" s="30" t="s">
        <v>17</v>
      </c>
      <c r="C35" s="21" t="e">
        <f>SUM(C24:C34)</f>
        <v>#REF!</v>
      </c>
      <c r="D35" s="21">
        <f>SUM(D24:D25)</f>
        <v>0</v>
      </c>
      <c r="E35" s="21">
        <f>SUM(E24:E25)</f>
        <v>0</v>
      </c>
      <c r="F35" s="22" t="str">
        <f>IF(ISERROR(((C35/(No_in_Current_Audit*No_of_Questions_Section_2-E35)*100))),"NA",((C35/(No_in_Current_Audit*No_of_Questions_Section_2-E35)*100)))</f>
        <v>NA</v>
      </c>
    </row>
    <row r="36" spans="1:6" x14ac:dyDescent="0.2">
      <c r="A36" s="41"/>
      <c r="B36" s="30" t="str">
        <f>ExcelTool!B38</f>
        <v>Section 3: Score</v>
      </c>
      <c r="C36" s="21"/>
      <c r="D36" s="21"/>
      <c r="E36" s="21"/>
      <c r="F36" s="22"/>
    </row>
    <row r="37" spans="1:6" x14ac:dyDescent="0.2">
      <c r="A37" s="41">
        <f>ExcelTool!A39</f>
        <v>1</v>
      </c>
      <c r="B37" s="29" t="str">
        <f>ExcelTool!B39</f>
        <v>INEWS Score is initialled every time?</v>
      </c>
      <c r="C37" s="16">
        <f>COUNTIFS(ExcelTool!$16:$16,Audit,ExcelTool!39:39,$C$15)</f>
        <v>0</v>
      </c>
      <c r="D37" s="16">
        <f>COUNTIFS(ExcelTool!$16:$16,Audit,ExcelTool!39:39,$D$15)</f>
        <v>0</v>
      </c>
      <c r="E37" s="16">
        <f>COUNTIFS(ExcelTool!$16:$16,Audit,ExcelTool!39:39,$E$15)</f>
        <v>0</v>
      </c>
      <c r="F37" s="17" t="str">
        <f t="shared" ref="F37:F38" si="3">IF(ISERROR(((C37/(No_in_Current_Audit-E37)*100))),"NA",((C37/(No_in_Current_Audit-E37)*100)))</f>
        <v>NA</v>
      </c>
    </row>
    <row r="38" spans="1:6" ht="25.5" x14ac:dyDescent="0.2">
      <c r="A38" s="41">
        <f>ExcelTool!A40</f>
        <v>2</v>
      </c>
      <c r="B38" s="29" t="str">
        <f>ExcelTool!B40</f>
        <v>INEWS score is totalled for each set of observations?</v>
      </c>
      <c r="C38" s="16">
        <f>COUNTIFS(ExcelTool!$16:$16,Audit,ExcelTool!40:40,$C$15)</f>
        <v>0</v>
      </c>
      <c r="D38" s="16">
        <f>COUNTIFS(ExcelTool!$16:$16,Audit,ExcelTool!40:40,$D$15)</f>
        <v>0</v>
      </c>
      <c r="E38" s="16">
        <f>COUNTIFS(ExcelTool!$16:$16,Audit,ExcelTool!40:40,$E$15)</f>
        <v>0</v>
      </c>
      <c r="F38" s="17" t="str">
        <f t="shared" si="3"/>
        <v>NA</v>
      </c>
    </row>
    <row r="39" spans="1:6" x14ac:dyDescent="0.2">
      <c r="A39" s="41"/>
      <c r="B39" s="30" t="s">
        <v>17</v>
      </c>
      <c r="C39" s="21">
        <f>SUM(C37:C38)</f>
        <v>0</v>
      </c>
      <c r="D39" s="21">
        <f>SUM(D37:D38)</f>
        <v>0</v>
      </c>
      <c r="E39" s="21">
        <f>SUM(E37:E38)</f>
        <v>0</v>
      </c>
      <c r="F39" s="22" t="str">
        <f>IF(ISERROR(((C39/(No_in_Current_Audit*No_of_Questions_Section_3-E39)*100))),"NA",((C39/(No_in_Current_Audit*No_of_Questions_Section_3-E39)*100)))</f>
        <v>NA</v>
      </c>
    </row>
    <row r="40" spans="1:6" x14ac:dyDescent="0.2">
      <c r="A40" s="41"/>
      <c r="B40" s="30" t="e">
        <f>ExcelTool!#REF!</f>
        <v>#REF!</v>
      </c>
      <c r="C40" s="21"/>
      <c r="D40" s="21"/>
      <c r="E40" s="21"/>
      <c r="F40" s="22"/>
    </row>
    <row r="41" spans="1:6" x14ac:dyDescent="0.2">
      <c r="A41" s="41" t="e">
        <f>ExcelTool!#REF!</f>
        <v>#REF!</v>
      </c>
      <c r="B41" s="29" t="e">
        <f>ExcelTool!#REF!</f>
        <v>#REF!</v>
      </c>
      <c r="C41" s="16" t="e">
        <f>COUNTIFS(ExcelTool!$16:$16,Audit,ExcelTool!#REF!,$C$15)</f>
        <v>#REF!</v>
      </c>
      <c r="D41" s="16" t="e">
        <f>COUNTIFS(ExcelTool!$15:$15,Audit,ExcelTool!#REF!,$D$15)</f>
        <v>#REF!</v>
      </c>
      <c r="E41" s="16" t="e">
        <f>COUNTIFS(ExcelTool!$15:$15,Audit,ExcelTool!#REF!,$E$15)</f>
        <v>#REF!</v>
      </c>
      <c r="F41" s="17" t="str">
        <f t="shared" ref="F41:F42" si="4">IF(ISERROR(((C41/(No_in_Current_Audit-E41)*100))),"NA",((C41/(No_in_Current_Audit-E41)*100)))</f>
        <v>NA</v>
      </c>
    </row>
    <row r="42" spans="1:6" x14ac:dyDescent="0.2">
      <c r="A42" s="41" t="e">
        <f>ExcelTool!#REF!</f>
        <v>#REF!</v>
      </c>
      <c r="B42" s="29" t="e">
        <f>ExcelTool!#REF!</f>
        <v>#REF!</v>
      </c>
      <c r="C42" s="16" t="e">
        <f>COUNTIFS(ExcelTool!$16:$16,Audit,ExcelTool!#REF!,$C$15)</f>
        <v>#REF!</v>
      </c>
      <c r="D42" s="16" t="e">
        <f>COUNTIFS(ExcelTool!$15:$15,Audit,ExcelTool!#REF!,$D$15)</f>
        <v>#REF!</v>
      </c>
      <c r="E42" s="16" t="e">
        <f>COUNTIFS(ExcelTool!$15:$15,Audit,ExcelTool!#REF!,$E$15)</f>
        <v>#REF!</v>
      </c>
      <c r="F42" s="17" t="str">
        <f t="shared" si="4"/>
        <v>NA</v>
      </c>
    </row>
    <row r="43" spans="1:6" x14ac:dyDescent="0.2">
      <c r="A43" s="41"/>
      <c r="B43" s="30" t="s">
        <v>17</v>
      </c>
      <c r="C43" s="21" t="e">
        <f>SUM(C41:C42)</f>
        <v>#REF!</v>
      </c>
      <c r="D43" s="21" t="e">
        <f>SUM(D41:D42)</f>
        <v>#REF!</v>
      </c>
      <c r="E43" s="21" t="e">
        <f>SUM(E41:E42)</f>
        <v>#REF!</v>
      </c>
      <c r="F43" s="22" t="str">
        <f>IF(ISERROR(((C43/(No_in_Current_Audit*No_of_Questions_Section_4-E43)*100))),"NA",((C43/(No_in_Current_Audit*No_of_Questions_Section_4-E43)*100)))</f>
        <v>NA</v>
      </c>
    </row>
    <row r="44" spans="1:6" x14ac:dyDescent="0.2">
      <c r="A44" s="41"/>
      <c r="B44" s="30" t="e">
        <f>ExcelTool!#REF!</f>
        <v>#REF!</v>
      </c>
      <c r="C44" s="21"/>
      <c r="D44" s="21"/>
      <c r="E44" s="21"/>
      <c r="F44" s="22"/>
    </row>
    <row r="45" spans="1:6" x14ac:dyDescent="0.2">
      <c r="A45" s="41" t="e">
        <f>ExcelTool!#REF!</f>
        <v>#REF!</v>
      </c>
      <c r="B45" s="29" t="e">
        <f>ExcelTool!#REF!</f>
        <v>#REF!</v>
      </c>
      <c r="C45" s="16" t="e">
        <f>COUNTIFS(ExcelTool!$16:$16,Audit,ExcelTool!#REF!,$C$15)</f>
        <v>#REF!</v>
      </c>
      <c r="D45" s="16" t="e">
        <f>COUNTIFS(ExcelTool!$16:$16,Audit,ExcelTool!#REF!,$D$15)</f>
        <v>#REF!</v>
      </c>
      <c r="E45" s="16" t="e">
        <f>COUNTIFS(ExcelTool!$16:$16,Audit,ExcelTool!#REF!,$E$15)</f>
        <v>#REF!</v>
      </c>
      <c r="F45" s="17" t="str">
        <f t="shared" ref="F45:F46" si="5">IF(ISERROR(((C45/(No_in_Current_Audit-E45)*100))),"NA",((C45/(No_in_Current_Audit-E45)*100)))</f>
        <v>NA</v>
      </c>
    </row>
    <row r="46" spans="1:6" x14ac:dyDescent="0.2">
      <c r="A46" s="41" t="e">
        <f>ExcelTool!#REF!</f>
        <v>#REF!</v>
      </c>
      <c r="B46" s="29" t="e">
        <f>ExcelTool!#REF!</f>
        <v>#REF!</v>
      </c>
      <c r="C46" s="16" t="e">
        <f>COUNTIFS(ExcelTool!$16:$16,Audit,ExcelTool!#REF!,$C$15)</f>
        <v>#REF!</v>
      </c>
      <c r="D46" s="16" t="e">
        <f>COUNTIFS(ExcelTool!$16:$16,Audit,ExcelTool!#REF!,$D$15)</f>
        <v>#REF!</v>
      </c>
      <c r="E46" s="16" t="e">
        <f>COUNTIFS(ExcelTool!$16:$16,Audit,ExcelTool!#REF!,$E$15)</f>
        <v>#REF!</v>
      </c>
      <c r="F46" s="17" t="str">
        <f t="shared" si="5"/>
        <v>NA</v>
      </c>
    </row>
    <row r="47" spans="1:6" x14ac:dyDescent="0.2">
      <c r="A47" s="41" t="e">
        <f>ExcelTool!#REF!</f>
        <v>#REF!</v>
      </c>
      <c r="B47" s="29" t="e">
        <f>ExcelTool!#REF!</f>
        <v>#REF!</v>
      </c>
      <c r="C47" s="16" t="e">
        <f>COUNTIFS(ExcelTool!$16:$16,Audit,ExcelTool!#REF!,$C$15)</f>
        <v>#REF!</v>
      </c>
      <c r="D47" s="16" t="e">
        <f>COUNTIFS(ExcelTool!$16:$16,Audit,ExcelTool!#REF!,$D$15)</f>
        <v>#REF!</v>
      </c>
      <c r="E47" s="16" t="e">
        <f>COUNTIFS(ExcelTool!$16:$16,Audit,ExcelTool!#REF!,$E$15)</f>
        <v>#REF!</v>
      </c>
      <c r="F47" s="17" t="str">
        <f t="shared" ref="F47:F54" si="6">IF(ISERROR(((C47/(No_in_Current_Audit-E47)*100))),"NA",((C47/(No_in_Current_Audit-E47)*100)))</f>
        <v>NA</v>
      </c>
    </row>
    <row r="48" spans="1:6" x14ac:dyDescent="0.2">
      <c r="A48" s="41" t="e">
        <f>ExcelTool!#REF!</f>
        <v>#REF!</v>
      </c>
      <c r="B48" s="29" t="e">
        <f>ExcelTool!#REF!</f>
        <v>#REF!</v>
      </c>
      <c r="C48" s="16" t="e">
        <f>COUNTIFS(ExcelTool!$16:$16,Audit,ExcelTool!#REF!,$C$15)</f>
        <v>#REF!</v>
      </c>
      <c r="D48" s="16" t="e">
        <f>COUNTIFS(ExcelTool!$16:$16,Audit,ExcelTool!#REF!,$D$15)</f>
        <v>#REF!</v>
      </c>
      <c r="E48" s="16" t="e">
        <f>COUNTIFS(ExcelTool!$16:$16,Audit,ExcelTool!#REF!,$E$15)</f>
        <v>#REF!</v>
      </c>
      <c r="F48" s="17" t="str">
        <f t="shared" si="6"/>
        <v>NA</v>
      </c>
    </row>
    <row r="49" spans="1:6" x14ac:dyDescent="0.2">
      <c r="A49" s="41" t="e">
        <f>ExcelTool!#REF!</f>
        <v>#REF!</v>
      </c>
      <c r="B49" s="29" t="e">
        <f>ExcelTool!#REF!</f>
        <v>#REF!</v>
      </c>
      <c r="C49" s="16" t="e">
        <f>COUNTIFS(ExcelTool!$16:$16,Audit,ExcelTool!#REF!,$C$15)</f>
        <v>#REF!</v>
      </c>
      <c r="D49" s="16" t="e">
        <f>COUNTIFS(ExcelTool!$16:$16,Audit,ExcelTool!#REF!,$D$15)</f>
        <v>#REF!</v>
      </c>
      <c r="E49" s="16" t="e">
        <f>COUNTIFS(ExcelTool!$16:$16,Audit,ExcelTool!#REF!,$E$15)</f>
        <v>#REF!</v>
      </c>
      <c r="F49" s="17" t="str">
        <f t="shared" si="6"/>
        <v>NA</v>
      </c>
    </row>
    <row r="50" spans="1:6" x14ac:dyDescent="0.2">
      <c r="A50" s="41" t="e">
        <f>ExcelTool!#REF!</f>
        <v>#REF!</v>
      </c>
      <c r="B50" s="29" t="e">
        <f>ExcelTool!#REF!</f>
        <v>#REF!</v>
      </c>
      <c r="C50" s="16" t="e">
        <f>COUNTIFS(ExcelTool!$16:$16,Audit,ExcelTool!#REF!,$C$15)</f>
        <v>#REF!</v>
      </c>
      <c r="D50" s="16" t="e">
        <f>COUNTIFS(ExcelTool!$16:$16,Audit,ExcelTool!#REF!,$D$15)</f>
        <v>#REF!</v>
      </c>
      <c r="E50" s="16" t="e">
        <f>COUNTIFS(ExcelTool!$16:$16,Audit,ExcelTool!#REF!,$E$15)</f>
        <v>#REF!</v>
      </c>
      <c r="F50" s="17" t="str">
        <f t="shared" si="6"/>
        <v>NA</v>
      </c>
    </row>
    <row r="51" spans="1:6" x14ac:dyDescent="0.2">
      <c r="A51" s="41" t="e">
        <f>ExcelTool!#REF!</f>
        <v>#REF!</v>
      </c>
      <c r="B51" s="29" t="e">
        <f>ExcelTool!#REF!</f>
        <v>#REF!</v>
      </c>
      <c r="C51" s="16" t="e">
        <f>COUNTIFS(ExcelTool!$16:$16,Audit,ExcelTool!#REF!,$C$15)</f>
        <v>#REF!</v>
      </c>
      <c r="D51" s="16" t="e">
        <f>COUNTIFS(ExcelTool!$16:$16,Audit,ExcelTool!#REF!,$D$15)</f>
        <v>#REF!</v>
      </c>
      <c r="E51" s="16" t="e">
        <f>COUNTIFS(ExcelTool!$16:$16,Audit,ExcelTool!#REF!,$E$15)</f>
        <v>#REF!</v>
      </c>
      <c r="F51" s="17" t="str">
        <f t="shared" si="6"/>
        <v>NA</v>
      </c>
    </row>
    <row r="52" spans="1:6" x14ac:dyDescent="0.2">
      <c r="A52" s="41" t="e">
        <f>ExcelTool!#REF!</f>
        <v>#REF!</v>
      </c>
      <c r="B52" s="29" t="e">
        <f>ExcelTool!#REF!</f>
        <v>#REF!</v>
      </c>
      <c r="C52" s="16" t="e">
        <f>COUNTIFS(ExcelTool!$16:$16,Audit,ExcelTool!#REF!,$C$15)</f>
        <v>#REF!</v>
      </c>
      <c r="D52" s="16" t="e">
        <f>COUNTIFS(ExcelTool!$16:$16,Audit,ExcelTool!#REF!,$D$15)</f>
        <v>#REF!</v>
      </c>
      <c r="E52" s="16" t="e">
        <f>COUNTIFS(ExcelTool!$16:$16,Audit,ExcelTool!#REF!,$E$15)</f>
        <v>#REF!</v>
      </c>
      <c r="F52" s="17" t="str">
        <f t="shared" si="6"/>
        <v>NA</v>
      </c>
    </row>
    <row r="53" spans="1:6" x14ac:dyDescent="0.2">
      <c r="A53" s="41" t="e">
        <f>ExcelTool!#REF!</f>
        <v>#REF!</v>
      </c>
      <c r="B53" s="29" t="e">
        <f>ExcelTool!#REF!</f>
        <v>#REF!</v>
      </c>
      <c r="C53" s="16" t="e">
        <f>COUNTIFS(ExcelTool!$16:$16,Audit,ExcelTool!#REF!,$C$15)</f>
        <v>#REF!</v>
      </c>
      <c r="D53" s="16" t="e">
        <f>COUNTIFS(ExcelTool!$16:$16,Audit,ExcelTool!#REF!,$D$15)</f>
        <v>#REF!</v>
      </c>
      <c r="E53" s="16" t="e">
        <f>COUNTIFS(ExcelTool!$16:$16,Audit,ExcelTool!#REF!,$E$15)</f>
        <v>#REF!</v>
      </c>
      <c r="F53" s="17" t="str">
        <f t="shared" si="6"/>
        <v>NA</v>
      </c>
    </row>
    <row r="54" spans="1:6" x14ac:dyDescent="0.2">
      <c r="A54" s="41" t="e">
        <f>ExcelTool!#REF!</f>
        <v>#REF!</v>
      </c>
      <c r="B54" s="29" t="e">
        <f>ExcelTool!#REF!</f>
        <v>#REF!</v>
      </c>
      <c r="C54" s="16" t="e">
        <f>COUNTIFS(ExcelTool!$16:$16,Audit,ExcelTool!#REF!,$C$15)</f>
        <v>#REF!</v>
      </c>
      <c r="D54" s="16" t="e">
        <f>COUNTIFS(ExcelTool!$16:$16,Audit,ExcelTool!#REF!,$D$15)</f>
        <v>#REF!</v>
      </c>
      <c r="E54" s="16" t="e">
        <f>COUNTIFS(ExcelTool!$16:$16,Audit,ExcelTool!#REF!,$E$15)</f>
        <v>#REF!</v>
      </c>
      <c r="F54" s="17" t="str">
        <f t="shared" si="6"/>
        <v>NA</v>
      </c>
    </row>
    <row r="55" spans="1:6" x14ac:dyDescent="0.2">
      <c r="A55" s="41"/>
      <c r="B55" s="30" t="s">
        <v>17</v>
      </c>
      <c r="C55" s="21" t="e">
        <f>SUM(C45:C54)</f>
        <v>#REF!</v>
      </c>
      <c r="D55" s="21" t="e">
        <f t="shared" ref="D55:E55" si="7">SUM(D45:D54)</f>
        <v>#REF!</v>
      </c>
      <c r="E55" s="21" t="e">
        <f t="shared" si="7"/>
        <v>#REF!</v>
      </c>
      <c r="F55" s="22" t="str">
        <f>IF(ISERROR(((C55/(No_in_Current_Audit*No_of_Questions_Section_5-E55)*100))),"NA",((C55/(No_in_Current_Audit*No_of_Questions_Section_5-E55)*100)))</f>
        <v>NA</v>
      </c>
    </row>
    <row r="56" spans="1:6" x14ac:dyDescent="0.2">
      <c r="A56" s="41"/>
      <c r="B56" s="43" t="s">
        <v>23</v>
      </c>
      <c r="C56" s="42" t="e">
        <f>SUM(C22,C35,C39,C43,C55)</f>
        <v>#REF!</v>
      </c>
      <c r="D56" s="42" t="e">
        <f t="shared" ref="D56:E56" si="8">SUM(D22,D35,D39,D43,D55)</f>
        <v>#REF!</v>
      </c>
      <c r="E56" s="42" t="e">
        <f t="shared" si="8"/>
        <v>#REF!</v>
      </c>
      <c r="F56" s="22" t="str">
        <f>IF(ISERROR(((C56/(No_in_Current_Audit*No._of_Questions-E56)*100))),"NA",((C56/(No_in_Current_Audit*No._of_Questions-E56)*100)))</f>
        <v>NA</v>
      </c>
    </row>
    <row r="58" spans="1:6" x14ac:dyDescent="0.2">
      <c r="B58" s="322" t="s">
        <v>30</v>
      </c>
      <c r="C58" s="322"/>
      <c r="D58" s="322"/>
      <c r="E58" s="322"/>
      <c r="F58" s="322"/>
    </row>
    <row r="59" spans="1:6" x14ac:dyDescent="0.2">
      <c r="B59" s="45" t="s">
        <v>29</v>
      </c>
      <c r="C59" s="322" t="s">
        <v>3</v>
      </c>
      <c r="D59" s="322"/>
      <c r="E59" s="322"/>
      <c r="F59" s="322"/>
    </row>
    <row r="60" spans="1:6" x14ac:dyDescent="0.2">
      <c r="B60" s="46" t="s">
        <v>24</v>
      </c>
      <c r="C60" s="306" t="str">
        <f>F22</f>
        <v>NA</v>
      </c>
      <c r="D60" s="292"/>
      <c r="E60" s="292"/>
      <c r="F60" s="292"/>
    </row>
    <row r="61" spans="1:6" x14ac:dyDescent="0.2">
      <c r="B61" s="46" t="s">
        <v>25</v>
      </c>
      <c r="C61" s="306" t="str">
        <f>F35</f>
        <v>NA</v>
      </c>
      <c r="D61" s="292"/>
      <c r="E61" s="292"/>
      <c r="F61" s="292"/>
    </row>
    <row r="62" spans="1:6" x14ac:dyDescent="0.2">
      <c r="B62" s="46" t="s">
        <v>26</v>
      </c>
      <c r="C62" s="306" t="str">
        <f>F39</f>
        <v>NA</v>
      </c>
      <c r="D62" s="292"/>
      <c r="E62" s="292"/>
      <c r="F62" s="292"/>
    </row>
    <row r="63" spans="1:6" x14ac:dyDescent="0.2">
      <c r="B63" s="46" t="s">
        <v>27</v>
      </c>
      <c r="C63" s="306" t="str">
        <f>F43</f>
        <v>NA</v>
      </c>
      <c r="D63" s="292"/>
      <c r="E63" s="292"/>
      <c r="F63" s="292"/>
    </row>
    <row r="64" spans="1:6" x14ac:dyDescent="0.2">
      <c r="B64" s="46" t="s">
        <v>28</v>
      </c>
      <c r="C64" s="306" t="str">
        <f>F55</f>
        <v>NA</v>
      </c>
      <c r="D64" s="292"/>
      <c r="E64" s="292"/>
      <c r="F64" s="292"/>
    </row>
    <row r="65" spans="2:6" x14ac:dyDescent="0.2">
      <c r="B65" s="46" t="s">
        <v>23</v>
      </c>
      <c r="C65" s="306" t="str">
        <f>F56</f>
        <v>NA</v>
      </c>
      <c r="D65" s="292"/>
      <c r="E65" s="292"/>
      <c r="F65" s="292"/>
    </row>
  </sheetData>
  <sheetProtection sheet="1" objects="1" scenarios="1"/>
  <mergeCells count="16">
    <mergeCell ref="D6:E6"/>
    <mergeCell ref="B1:F1"/>
    <mergeCell ref="C2:F2"/>
    <mergeCell ref="C3:F3"/>
    <mergeCell ref="C4:F4"/>
    <mergeCell ref="C5:F5"/>
    <mergeCell ref="C65:F65"/>
    <mergeCell ref="C7:F7"/>
    <mergeCell ref="C8:F8"/>
    <mergeCell ref="B58:F58"/>
    <mergeCell ref="C59:F59"/>
    <mergeCell ref="C60:F60"/>
    <mergeCell ref="C61:F61"/>
    <mergeCell ref="C62:F62"/>
    <mergeCell ref="C63:F63"/>
    <mergeCell ref="C64:F64"/>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1" manualBreakCount="1">
    <brk id="6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66"/>
  <sheetViews>
    <sheetView tabSelected="1" zoomScaleNormal="100" workbookViewId="0">
      <selection activeCell="W32" sqref="W32"/>
    </sheetView>
  </sheetViews>
  <sheetFormatPr defaultColWidth="9.140625" defaultRowHeight="12.75" x14ac:dyDescent="0.2"/>
  <cols>
    <col min="1" max="1" width="3.7109375" style="7" customWidth="1"/>
    <col min="2" max="2" width="41.28515625" style="33" customWidth="1"/>
    <col min="3" max="4" width="8.7109375" style="33" hidden="1" customWidth="1"/>
    <col min="5" max="5" width="10" style="53" customWidth="1"/>
    <col min="6" max="7" width="9.7109375" style="1" hidden="1" customWidth="1"/>
    <col min="8" max="8" width="8.5703125" style="53" customWidth="1"/>
    <col min="9" max="10" width="8.5703125" style="1" hidden="1" customWidth="1"/>
    <col min="11" max="11" width="9.7109375" style="53" customWidth="1"/>
    <col min="12" max="13" width="9.7109375" style="1" hidden="1" customWidth="1"/>
    <col min="14" max="14" width="9.7109375" style="53" customWidth="1"/>
    <col min="15" max="16" width="9.140625" style="1" hidden="1" customWidth="1"/>
    <col min="17" max="17" width="9.140625" style="53"/>
    <col min="18" max="19" width="9.140625" style="1" hidden="1" customWidth="1"/>
    <col min="20" max="20" width="9.140625" style="53"/>
    <col min="21" max="22" width="9.140625" style="1" hidden="1" customWidth="1"/>
    <col min="23" max="23" width="9.140625" style="53"/>
    <col min="24" max="25" width="9.140625" style="1" hidden="1" customWidth="1"/>
    <col min="26" max="26" width="9.140625" style="53"/>
    <col min="27" max="28" width="9.140625" style="1" hidden="1" customWidth="1"/>
    <col min="29" max="29" width="9.140625" style="53"/>
    <col min="30" max="31" width="9.140625" style="1" hidden="1" customWidth="1"/>
    <col min="32" max="32" width="9.5703125" style="53" customWidth="1"/>
    <col min="33" max="34" width="9.140625" style="1" hidden="1" customWidth="1"/>
    <col min="35" max="35" width="9.5703125" style="53" customWidth="1"/>
    <col min="36" max="37" width="9.140625" style="1" hidden="1" customWidth="1"/>
    <col min="38" max="38" width="9.85546875" style="53" customWidth="1"/>
    <col min="39" max="16384" width="9.140625" style="1"/>
  </cols>
  <sheetData>
    <row r="1" spans="1:252" s="201" customFormat="1" ht="72" customHeight="1" x14ac:dyDescent="0.2">
      <c r="A1" s="197"/>
      <c r="B1" s="198"/>
      <c r="C1" s="199"/>
      <c r="D1" s="199"/>
      <c r="E1" s="199"/>
      <c r="F1" s="199"/>
      <c r="G1" s="199"/>
      <c r="H1" s="199"/>
      <c r="I1" s="200"/>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B1" s="199"/>
      <c r="HC1" s="199"/>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A1" s="199"/>
      <c r="IB1" s="199"/>
      <c r="IC1" s="199"/>
      <c r="ID1" s="199"/>
      <c r="IE1" s="199"/>
      <c r="IF1" s="199"/>
      <c r="IG1" s="199"/>
      <c r="IH1" s="199"/>
      <c r="II1" s="199"/>
      <c r="IJ1" s="199"/>
      <c r="IK1" s="199"/>
      <c r="IL1" s="199"/>
      <c r="IM1" s="199"/>
      <c r="IN1" s="199"/>
      <c r="IO1" s="199"/>
      <c r="IP1" s="199"/>
      <c r="IQ1" s="199"/>
      <c r="IR1" s="199"/>
    </row>
    <row r="2" spans="1:252" s="199" customFormat="1" ht="15.75" x14ac:dyDescent="0.25">
      <c r="A2" s="202"/>
      <c r="B2" s="308" t="str">
        <f ca="1">OFFSET(ExcelTool!B2,0,0,1,1)</f>
        <v xml:space="preserve"> INEWS Observation Chart Completion Audit</v>
      </c>
      <c r="C2" s="308"/>
      <c r="D2" s="308"/>
      <c r="E2" s="308"/>
      <c r="F2" s="308"/>
      <c r="G2" s="308"/>
      <c r="H2" s="308"/>
      <c r="I2" s="308"/>
      <c r="J2" s="308"/>
      <c r="K2" s="308"/>
      <c r="L2" s="308"/>
      <c r="M2" s="308"/>
      <c r="N2" s="309"/>
      <c r="Q2" s="203"/>
      <c r="T2" s="203"/>
      <c r="W2" s="203"/>
      <c r="Z2" s="203"/>
      <c r="AC2" s="203"/>
      <c r="AF2" s="203"/>
      <c r="AI2" s="203"/>
      <c r="AL2" s="203"/>
    </row>
    <row r="3" spans="1:252" s="199" customFormat="1" x14ac:dyDescent="0.2">
      <c r="A3" s="202"/>
      <c r="B3" s="25" t="str">
        <f>ExcelTool!B3</f>
        <v>Hospital</v>
      </c>
      <c r="C3" s="25"/>
      <c r="D3" s="25"/>
      <c r="E3" s="302">
        <f>ExcelTool!C3</f>
        <v>0</v>
      </c>
      <c r="F3" s="302"/>
      <c r="G3" s="302"/>
      <c r="H3" s="302"/>
      <c r="I3" s="302"/>
      <c r="J3" s="302"/>
      <c r="K3" s="302"/>
      <c r="L3" s="302"/>
      <c r="M3" s="302"/>
      <c r="N3" s="302"/>
      <c r="Q3" s="203"/>
      <c r="T3" s="203"/>
      <c r="W3" s="203"/>
      <c r="Z3" s="203"/>
      <c r="AC3" s="203"/>
      <c r="AF3" s="203"/>
      <c r="AI3" s="203"/>
      <c r="AL3" s="203"/>
    </row>
    <row r="4" spans="1:252" s="199" customFormat="1" x14ac:dyDescent="0.2">
      <c r="A4" s="202"/>
      <c r="B4" s="25" t="str">
        <f>ExcelTool!B4</f>
        <v>Ward/ Area</v>
      </c>
      <c r="C4" s="25"/>
      <c r="D4" s="25"/>
      <c r="E4" s="302">
        <f>ExcelTool!C4</f>
        <v>0</v>
      </c>
      <c r="F4" s="302"/>
      <c r="G4" s="302"/>
      <c r="H4" s="302"/>
      <c r="I4" s="302"/>
      <c r="J4" s="302"/>
      <c r="K4" s="302"/>
      <c r="L4" s="302"/>
      <c r="M4" s="302"/>
      <c r="N4" s="302"/>
      <c r="Q4" s="203"/>
      <c r="T4" s="203"/>
      <c r="W4" s="203"/>
      <c r="Z4" s="203"/>
      <c r="AC4" s="203"/>
      <c r="AF4" s="203"/>
      <c r="AI4" s="203"/>
      <c r="AL4" s="203"/>
    </row>
    <row r="5" spans="1:252" s="199" customFormat="1" x14ac:dyDescent="0.2">
      <c r="A5" s="202"/>
      <c r="B5" s="25" t="str">
        <f>ExcelTool!B5</f>
        <v>Auditor(s)</v>
      </c>
      <c r="C5" s="25"/>
      <c r="D5" s="25"/>
      <c r="E5" s="302">
        <f>ExcelTool!C5</f>
        <v>0</v>
      </c>
      <c r="F5" s="302"/>
      <c r="G5" s="302"/>
      <c r="H5" s="302"/>
      <c r="I5" s="302"/>
      <c r="J5" s="302"/>
      <c r="K5" s="302"/>
      <c r="L5" s="302"/>
      <c r="M5" s="302"/>
      <c r="N5" s="302"/>
      <c r="Q5" s="203"/>
      <c r="T5" s="203"/>
      <c r="W5" s="203"/>
      <c r="Z5" s="203"/>
      <c r="AC5" s="203"/>
      <c r="AF5" s="203"/>
      <c r="AI5" s="203"/>
      <c r="AL5" s="203"/>
    </row>
    <row r="6" spans="1:252" s="199" customFormat="1" x14ac:dyDescent="0.2">
      <c r="A6" s="202"/>
      <c r="B6" s="25" t="str">
        <f>ExcelTool!B6</f>
        <v>Audit Year</v>
      </c>
      <c r="C6" s="49"/>
      <c r="D6" s="49"/>
      <c r="E6" s="313">
        <f>ExcelTool!C6</f>
        <v>2020</v>
      </c>
      <c r="F6" s="329"/>
      <c r="G6" s="329"/>
      <c r="H6" s="314"/>
      <c r="I6" s="314"/>
      <c r="J6" s="314"/>
      <c r="K6" s="314"/>
      <c r="L6" s="314"/>
      <c r="M6" s="314"/>
      <c r="N6" s="315"/>
      <c r="Q6" s="203"/>
      <c r="T6" s="203"/>
      <c r="W6" s="203"/>
      <c r="Z6" s="203"/>
      <c r="AC6" s="203"/>
      <c r="AF6" s="203"/>
      <c r="AI6" s="203"/>
      <c r="AL6" s="203"/>
    </row>
    <row r="7" spans="1:252" s="199" customFormat="1" x14ac:dyDescent="0.2">
      <c r="A7" s="202"/>
      <c r="B7" s="25" t="str">
        <f>ExcelTool!B7</f>
        <v>No. in Audit</v>
      </c>
      <c r="C7" s="25"/>
      <c r="D7" s="25"/>
      <c r="E7" s="58">
        <f>ExcelTool!C7</f>
        <v>0</v>
      </c>
      <c r="F7" s="9"/>
      <c r="G7" s="9"/>
      <c r="H7" s="303" t="str">
        <f>ExcelTool!F7</f>
        <v>No. of Questions</v>
      </c>
      <c r="I7" s="303"/>
      <c r="J7" s="303"/>
      <c r="K7" s="303"/>
      <c r="L7" s="196"/>
      <c r="M7" s="196"/>
      <c r="N7" s="59">
        <f>ExcelTool!I7</f>
        <v>20</v>
      </c>
      <c r="Q7" s="203"/>
      <c r="T7" s="203"/>
      <c r="W7" s="203"/>
      <c r="Z7" s="203"/>
      <c r="AC7" s="203"/>
      <c r="AF7" s="203"/>
      <c r="AI7" s="203"/>
      <c r="AL7" s="203"/>
    </row>
    <row r="8" spans="1:252" s="199" customFormat="1" hidden="1" x14ac:dyDescent="0.2">
      <c r="A8" s="202"/>
      <c r="B8" s="26"/>
      <c r="C8" s="26"/>
      <c r="D8" s="26"/>
      <c r="E8" s="50"/>
      <c r="F8" s="18"/>
      <c r="G8" s="18"/>
      <c r="H8" s="54"/>
      <c r="I8" s="19"/>
      <c r="J8" s="19"/>
      <c r="K8" s="54"/>
      <c r="L8" s="19"/>
      <c r="M8" s="19"/>
      <c r="N8" s="57"/>
      <c r="Q8" s="203"/>
      <c r="T8" s="203"/>
      <c r="W8" s="203"/>
      <c r="Z8" s="203"/>
      <c r="AC8" s="203"/>
      <c r="AF8" s="203"/>
      <c r="AI8" s="203"/>
      <c r="AL8" s="203"/>
    </row>
    <row r="9" spans="1:252" s="199" customFormat="1" hidden="1" x14ac:dyDescent="0.2">
      <c r="A9" s="202"/>
      <c r="B9" s="26"/>
      <c r="C9" s="26"/>
      <c r="D9" s="26"/>
      <c r="E9" s="50"/>
      <c r="F9" s="18"/>
      <c r="G9" s="18"/>
      <c r="H9" s="54"/>
      <c r="I9" s="19"/>
      <c r="J9" s="19"/>
      <c r="K9" s="54"/>
      <c r="L9" s="19"/>
      <c r="M9" s="19"/>
      <c r="N9" s="57"/>
      <c r="Q9" s="203"/>
      <c r="T9" s="203"/>
      <c r="W9" s="203"/>
      <c r="Z9" s="203"/>
      <c r="AC9" s="203"/>
      <c r="AF9" s="203"/>
      <c r="AI9" s="203"/>
      <c r="AL9" s="203"/>
    </row>
    <row r="10" spans="1:252" s="199" customFormat="1" hidden="1" x14ac:dyDescent="0.2">
      <c r="A10" s="202"/>
      <c r="B10" s="26"/>
      <c r="C10" s="26"/>
      <c r="D10" s="26"/>
      <c r="E10" s="50"/>
      <c r="F10" s="18"/>
      <c r="G10" s="18"/>
      <c r="H10" s="54"/>
      <c r="I10" s="19"/>
      <c r="J10" s="19"/>
      <c r="K10" s="54"/>
      <c r="L10" s="19"/>
      <c r="M10" s="19"/>
      <c r="N10" s="57"/>
      <c r="Q10" s="203"/>
      <c r="T10" s="203"/>
      <c r="W10" s="203"/>
      <c r="Z10" s="203"/>
      <c r="AC10" s="203"/>
      <c r="AF10" s="203"/>
      <c r="AI10" s="203"/>
      <c r="AL10" s="203"/>
    </row>
    <row r="11" spans="1:252" s="199" customFormat="1" hidden="1" x14ac:dyDescent="0.2">
      <c r="A11" s="202"/>
      <c r="B11" s="26"/>
      <c r="C11" s="26"/>
      <c r="D11" s="26"/>
      <c r="E11" s="50"/>
      <c r="F11" s="18"/>
      <c r="G11" s="18"/>
      <c r="H11" s="54"/>
      <c r="I11" s="19"/>
      <c r="J11" s="19"/>
      <c r="K11" s="54"/>
      <c r="L11" s="19"/>
      <c r="M11" s="19"/>
      <c r="N11" s="57"/>
      <c r="Q11" s="203"/>
      <c r="T11" s="203"/>
      <c r="W11" s="203"/>
      <c r="Z11" s="203"/>
      <c r="AC11" s="203"/>
      <c r="AF11" s="203"/>
      <c r="AI11" s="203"/>
      <c r="AL11" s="203"/>
    </row>
    <row r="12" spans="1:252" s="199" customFormat="1" hidden="1" x14ac:dyDescent="0.2">
      <c r="A12" s="202"/>
      <c r="B12" s="26"/>
      <c r="C12" s="26"/>
      <c r="D12" s="26"/>
      <c r="E12" s="50"/>
      <c r="F12" s="18"/>
      <c r="G12" s="18"/>
      <c r="H12" s="54"/>
      <c r="I12" s="19"/>
      <c r="J12" s="19"/>
      <c r="K12" s="54"/>
      <c r="L12" s="19"/>
      <c r="M12" s="19"/>
      <c r="N12" s="57"/>
      <c r="Q12" s="203"/>
      <c r="T12" s="203"/>
      <c r="W12" s="203"/>
      <c r="Z12" s="203"/>
      <c r="AC12" s="203"/>
      <c r="AF12" s="203"/>
      <c r="AI12" s="203"/>
      <c r="AL12" s="203"/>
    </row>
    <row r="13" spans="1:252" s="199" customFormat="1" hidden="1" x14ac:dyDescent="0.2">
      <c r="A13" s="202"/>
      <c r="B13" s="26"/>
      <c r="C13" s="26"/>
      <c r="D13" s="26"/>
      <c r="E13" s="50"/>
      <c r="F13" s="18"/>
      <c r="G13" s="18"/>
      <c r="H13" s="54"/>
      <c r="I13" s="19"/>
      <c r="J13" s="19"/>
      <c r="K13" s="54"/>
      <c r="L13" s="19"/>
      <c r="M13" s="19"/>
      <c r="N13" s="57"/>
      <c r="Q13" s="203"/>
      <c r="T13" s="203"/>
      <c r="W13" s="203"/>
      <c r="Z13" s="203"/>
      <c r="AC13" s="203"/>
      <c r="AF13" s="203"/>
      <c r="AI13" s="203"/>
      <c r="AL13" s="203"/>
    </row>
    <row r="14" spans="1:252" s="199" customFormat="1" hidden="1" x14ac:dyDescent="0.2">
      <c r="A14" s="202"/>
      <c r="B14" s="26"/>
      <c r="C14" s="26"/>
      <c r="D14" s="26"/>
      <c r="E14" s="50"/>
      <c r="F14" s="18"/>
      <c r="G14" s="18"/>
      <c r="H14" s="54"/>
      <c r="I14" s="19"/>
      <c r="J14" s="19"/>
      <c r="K14" s="54"/>
      <c r="L14" s="19"/>
      <c r="M14" s="19"/>
      <c r="N14" s="57"/>
      <c r="Q14" s="203"/>
      <c r="T14" s="203"/>
      <c r="W14" s="203"/>
      <c r="Z14" s="203"/>
      <c r="AC14" s="203"/>
      <c r="AF14" s="203"/>
      <c r="AI14" s="203"/>
      <c r="AL14" s="203"/>
    </row>
    <row r="15" spans="1:252" s="199" customFormat="1" x14ac:dyDescent="0.2">
      <c r="A15" s="202"/>
      <c r="B15" s="26"/>
      <c r="C15" s="26"/>
      <c r="D15" s="26"/>
      <c r="E15" s="51"/>
      <c r="F15" s="11"/>
      <c r="G15" s="11"/>
      <c r="H15" s="55"/>
      <c r="I15" s="12"/>
      <c r="J15" s="12"/>
      <c r="K15" s="56"/>
      <c r="L15" s="13"/>
      <c r="M15" s="13"/>
      <c r="N15" s="56"/>
      <c r="Q15" s="203"/>
      <c r="T15" s="203"/>
      <c r="W15" s="203"/>
      <c r="Z15" s="203"/>
      <c r="AC15" s="203"/>
      <c r="AF15" s="203"/>
      <c r="AI15" s="203"/>
      <c r="AL15" s="203"/>
    </row>
    <row r="16" spans="1:252" s="198" customFormat="1" ht="30.75" customHeight="1" x14ac:dyDescent="0.2">
      <c r="A16" s="204"/>
      <c r="B16" s="178" t="s">
        <v>11</v>
      </c>
      <c r="C16" s="178" t="s">
        <v>2</v>
      </c>
      <c r="D16" s="178" t="s">
        <v>6</v>
      </c>
      <c r="E16" s="179" t="s">
        <v>67</v>
      </c>
      <c r="F16" s="178" t="s">
        <v>2</v>
      </c>
      <c r="G16" s="178" t="s">
        <v>6</v>
      </c>
      <c r="H16" s="179" t="s">
        <v>68</v>
      </c>
      <c r="I16" s="178" t="s">
        <v>2</v>
      </c>
      <c r="J16" s="178" t="s">
        <v>6</v>
      </c>
      <c r="K16" s="179" t="s">
        <v>69</v>
      </c>
      <c r="L16" s="178" t="s">
        <v>2</v>
      </c>
      <c r="M16" s="178" t="s">
        <v>6</v>
      </c>
      <c r="N16" s="179" t="s">
        <v>70</v>
      </c>
      <c r="O16" s="178" t="s">
        <v>2</v>
      </c>
      <c r="P16" s="178" t="s">
        <v>6</v>
      </c>
      <c r="Q16" s="179" t="s">
        <v>71</v>
      </c>
      <c r="R16" s="178" t="s">
        <v>2</v>
      </c>
      <c r="S16" s="178" t="s">
        <v>6</v>
      </c>
      <c r="T16" s="179" t="s">
        <v>72</v>
      </c>
      <c r="U16" s="178" t="s">
        <v>2</v>
      </c>
      <c r="V16" s="178" t="s">
        <v>6</v>
      </c>
      <c r="W16" s="179" t="s">
        <v>73</v>
      </c>
      <c r="X16" s="178" t="s">
        <v>2</v>
      </c>
      <c r="Y16" s="178" t="s">
        <v>6</v>
      </c>
      <c r="Z16" s="179" t="s">
        <v>74</v>
      </c>
      <c r="AA16" s="178" t="s">
        <v>2</v>
      </c>
      <c r="AB16" s="178" t="s">
        <v>6</v>
      </c>
      <c r="AC16" s="179" t="s">
        <v>75</v>
      </c>
      <c r="AD16" s="178" t="s">
        <v>2</v>
      </c>
      <c r="AE16" s="178" t="s">
        <v>6</v>
      </c>
      <c r="AF16" s="179" t="s">
        <v>76</v>
      </c>
      <c r="AG16" s="178" t="s">
        <v>2</v>
      </c>
      <c r="AH16" s="178" t="s">
        <v>6</v>
      </c>
      <c r="AI16" s="179" t="s">
        <v>77</v>
      </c>
      <c r="AJ16" s="178" t="s">
        <v>2</v>
      </c>
      <c r="AK16" s="178" t="s">
        <v>6</v>
      </c>
      <c r="AL16" s="179" t="s">
        <v>78</v>
      </c>
    </row>
    <row r="17" spans="1:38" s="199" customFormat="1" ht="20.25" customHeight="1" x14ac:dyDescent="0.2">
      <c r="A17" s="202"/>
      <c r="B17" s="105" t="str">
        <f>ExcelTool!B17</f>
        <v>Section 1: Documentation Standards</v>
      </c>
      <c r="C17" s="174"/>
      <c r="D17" s="174"/>
      <c r="E17" s="180"/>
      <c r="F17" s="174"/>
      <c r="G17" s="174"/>
      <c r="H17" s="180"/>
      <c r="I17" s="174"/>
      <c r="J17" s="174"/>
      <c r="K17" s="180"/>
      <c r="L17" s="174"/>
      <c r="M17" s="174"/>
      <c r="N17" s="180"/>
      <c r="O17" s="174"/>
      <c r="P17" s="174"/>
      <c r="Q17" s="180"/>
      <c r="R17" s="174"/>
      <c r="S17" s="174"/>
      <c r="T17" s="180"/>
      <c r="U17" s="174"/>
      <c r="V17" s="174"/>
      <c r="W17" s="180"/>
      <c r="X17" s="174"/>
      <c r="Y17" s="174"/>
      <c r="Z17" s="180"/>
      <c r="AA17" s="174"/>
      <c r="AB17" s="174"/>
      <c r="AC17" s="180"/>
      <c r="AD17" s="174"/>
      <c r="AE17" s="174"/>
      <c r="AF17" s="180"/>
      <c r="AG17" s="174"/>
      <c r="AH17" s="174"/>
      <c r="AI17" s="180"/>
      <c r="AJ17" s="174"/>
      <c r="AK17" s="174"/>
      <c r="AL17" s="181"/>
    </row>
    <row r="18" spans="1:38" s="199" customFormat="1" x14ac:dyDescent="0.2">
      <c r="A18" s="205">
        <f>ExcelTool!A18</f>
        <v>1</v>
      </c>
      <c r="B18" s="172" t="str">
        <f>ExcelTool!B18</f>
        <v>Patient Name is recorded?</v>
      </c>
      <c r="C18" s="172">
        <f>COUNTIFS(ExcelTool!$15:$15,$E$16,ExcelTool!18:18,$C$16)</f>
        <v>0</v>
      </c>
      <c r="D18" s="172">
        <f>COUNTIFS(ExcelTool!$15:$15,$E$16,ExcelTool!18:18,$D$16)</f>
        <v>0</v>
      </c>
      <c r="E18" s="173" t="str">
        <f>IF(ISERROR(((C18/(COUNTIF(ExcelTool!$15:$15,$E$16)-D18)*100))),"N/A",((C18/(COUNTIF(ExcelTool!$15:$15,$E$16)-D18)*100)))</f>
        <v>N/A</v>
      </c>
      <c r="F18" s="172">
        <f>COUNTIFS(ExcelTool!$15:$15,$H$16,ExcelTool!18:18,$F$16)</f>
        <v>0</v>
      </c>
      <c r="G18" s="172">
        <f>COUNTIFS(ExcelTool!$15:$15,$H$16,ExcelTool!18:18,$G$16)</f>
        <v>0</v>
      </c>
      <c r="H18" s="173" t="str">
        <f>IF(ISERROR(((F18/(COUNTIF(ExcelTool!$15:$15,$H$16)-G18)*100))),"N/A",((F18/(COUNTIF(ExcelTool!$15:$15,$H$16)-G18)*100)))</f>
        <v>N/A</v>
      </c>
      <c r="I18" s="172">
        <f>COUNTIFS(ExcelTool!$15:$15,$K$16,ExcelTool!18:18,$I$16)</f>
        <v>0</v>
      </c>
      <c r="J18" s="172">
        <f>COUNTIFS(ExcelTool!$15:$15,$K$16,ExcelTool!18:18,$J$16)</f>
        <v>0</v>
      </c>
      <c r="K18" s="173" t="str">
        <f>IF(ISERROR(((I18/(COUNTIF(ExcelTool!$15:$15,$K$16)-J18)*100))),"N/A",((I18/(COUNTIF(ExcelTool!$15:$15,$K$16)-J18)*100)))</f>
        <v>N/A</v>
      </c>
      <c r="L18" s="172">
        <f>COUNTIFS(ExcelTool!$15:$15,$N$16,ExcelTool!18:18,$L$16)</f>
        <v>0</v>
      </c>
      <c r="M18" s="172">
        <f>COUNTIFS(ExcelTool!$15:$15,$N$16,ExcelTool!18:18,$M$16)</f>
        <v>0</v>
      </c>
      <c r="N18" s="173" t="str">
        <f>IF(ISERROR(((L18/(COUNTIF(ExcelTool!$15:$15,$N$16)-M18)*100))),"N/A",((L18/(COUNTIF(ExcelTool!$15:$15,$N$16)-M18)*100)))</f>
        <v>N/A</v>
      </c>
      <c r="O18" s="172">
        <f>COUNTIFS(ExcelTool!$15:$15,$Q$16,ExcelTool!18:18,$O$16)</f>
        <v>0</v>
      </c>
      <c r="P18" s="172">
        <f>COUNTIFS(ExcelTool!$15:$15,$Q$16,ExcelTool!18:18,$P$16)</f>
        <v>0</v>
      </c>
      <c r="Q18" s="173" t="str">
        <f>IF(ISERROR(((O18/(COUNTIF(ExcelTool!$15:$15,$Q$16)-P18)*100))),"N/A",((O18/(COUNTIF(ExcelTool!$15:$15,$Q$16)-P18)*100)))</f>
        <v>N/A</v>
      </c>
      <c r="R18" s="172">
        <f>COUNTIFS(ExcelTool!$15:$15,$T$16,ExcelTool!18:18,$R$16)</f>
        <v>0</v>
      </c>
      <c r="S18" s="172">
        <f>COUNTIFS(ExcelTool!$15:$15,$T$16,ExcelTool!18:18,$S$16)</f>
        <v>0</v>
      </c>
      <c r="T18" s="173" t="str">
        <f>IF(ISERROR(((R18/(COUNTIF(ExcelTool!$15:$15,$T$16)-S18)*100))),"N/A",((R18/(COUNTIF(ExcelTool!$15:$15,$T$16)-S18)*100)))</f>
        <v>N/A</v>
      </c>
      <c r="U18" s="172">
        <f>COUNTIFS(ExcelTool!$15:$15,$W$16,ExcelTool!18:18,$U$16)</f>
        <v>0</v>
      </c>
      <c r="V18" s="172">
        <f>COUNTIFS(ExcelTool!$15:$15,$W$16,ExcelTool!18:18,$V$16)</f>
        <v>0</v>
      </c>
      <c r="W18" s="173" t="str">
        <f>IF(ISERROR(((U18/(COUNTIF(ExcelTool!$15:$15,$W$16)-V18)*100))),"N/A",((U18/(COUNTIF(ExcelTool!$15:$15,$W$16)-V18)*100)))</f>
        <v>N/A</v>
      </c>
      <c r="X18" s="172">
        <f>COUNTIFS(ExcelTool!$15:$15,$Z$16,ExcelTool!18:18,$X$16)</f>
        <v>0</v>
      </c>
      <c r="Y18" s="172">
        <f>COUNTIFS(ExcelTool!$15:$15,$Z$16,ExcelTool!18:18,$Y$16)</f>
        <v>0</v>
      </c>
      <c r="Z18" s="173" t="str">
        <f>IF(ISERROR(((X18/(COUNTIF(ExcelTool!$15:$15,$Z$16)-Y18)*100))),"N/A",((X18/(COUNTIF(ExcelTool!$15:$15,$Z$16)-Y18)*100)))</f>
        <v>N/A</v>
      </c>
      <c r="AA18" s="172">
        <f>COUNTIFS(ExcelTool!$15:$15,$AC$16,ExcelTool!18:18,$AA$16)</f>
        <v>0</v>
      </c>
      <c r="AB18" s="172">
        <f>COUNTIFS(ExcelTool!$15:$15,$AC$16,ExcelTool!18:18,$AB$16)</f>
        <v>0</v>
      </c>
      <c r="AC18" s="173" t="str">
        <f>IF(ISERROR(((AA18/(COUNTIF(ExcelTool!$15:$15,$AC$16)-AB18)*100))),"N/A",((AA18/(COUNTIF(ExcelTool!$15:$15,$AC$16)-AB18)*100)))</f>
        <v>N/A</v>
      </c>
      <c r="AD18" s="172">
        <f>COUNTIFS(ExcelTool!$15:$15,$AF$16,ExcelTool!18:18,$AD$16)</f>
        <v>0</v>
      </c>
      <c r="AE18" s="172">
        <f>COUNTIFS(ExcelTool!$15:$15,$AF$16,ExcelTool!18:18,$AE$16)</f>
        <v>0</v>
      </c>
      <c r="AF18" s="173" t="str">
        <f>IF(ISERROR(((AD18/(COUNTIF(ExcelTool!$15:$15,$AF$16)-AE18)*100))),"N/A",((AD18/(COUNTIF(ExcelTool!$15:$15,$AF$16)-AE18)*100)))</f>
        <v>N/A</v>
      </c>
      <c r="AG18" s="172">
        <f>COUNTIFS(ExcelTool!$15:$15,$AI$16,ExcelTool!18:18,$AG$16)</f>
        <v>0</v>
      </c>
      <c r="AH18" s="172">
        <f>COUNTIFS(ExcelTool!$15:$15,$AI$16,ExcelTool!18:18,$AH$16)</f>
        <v>0</v>
      </c>
      <c r="AI18" s="173" t="str">
        <f>IF(ISERROR(((AG18/(COUNTIF(ExcelTool!$15:$15,$AI$16)-AH18)*100))),"N/A",((AG18/(COUNTIF(ExcelTool!$15:$15,$AI$16)-AH18)*100)))</f>
        <v>N/A</v>
      </c>
      <c r="AJ18" s="172">
        <f>COUNTIFS(ExcelTool!$15:$15,$AL$16,ExcelTool!18:18,$AJ$16)</f>
        <v>0</v>
      </c>
      <c r="AK18" s="172">
        <f>COUNTIFS(ExcelTool!$15:$15,$AL$16,ExcelTool!18:18,$AK$16)</f>
        <v>0</v>
      </c>
      <c r="AL18" s="173" t="str">
        <f>IF(ISERROR(((AJ18/(COUNTIF(ExcelTool!$15:$15,$AL$16)-AK18)*100))),"N/A",((AJ18/(COUNTIF(ExcelTool!$15:$15,$AL$16)-AK18)*100)))</f>
        <v>N/A</v>
      </c>
    </row>
    <row r="19" spans="1:38" s="199" customFormat="1" x14ac:dyDescent="0.2">
      <c r="A19" s="205">
        <f>ExcelTool!A19</f>
        <v>2</v>
      </c>
      <c r="B19" s="29" t="str">
        <f>ExcelTool!B19</f>
        <v>Date of Birth Recorded?</v>
      </c>
      <c r="C19" s="29">
        <f>COUNTIFS(ExcelTool!$15:$15,$E$16,ExcelTool!19:19,$C$16)</f>
        <v>0</v>
      </c>
      <c r="D19" s="29">
        <f>COUNTIFS(ExcelTool!$15:$15,$E$16,ExcelTool!19:19,$D$16)</f>
        <v>0</v>
      </c>
      <c r="E19" s="52" t="str">
        <f>IF(ISERROR(((C19/(COUNTIF(ExcelTool!$15:$15,$E$16)-D19)*100))),"N/A",((C19/(COUNTIF(ExcelTool!$15:$15,$E$16)-D19)*100)))</f>
        <v>N/A</v>
      </c>
      <c r="F19" s="29">
        <f>COUNTIFS(ExcelTool!$15:$15,$H$16,ExcelTool!19:19,$F$16)</f>
        <v>0</v>
      </c>
      <c r="G19" s="29">
        <f>COUNTIFS(ExcelTool!$15:$15,$H$16,ExcelTool!19:19,$G$16)</f>
        <v>0</v>
      </c>
      <c r="H19" s="52" t="str">
        <f>IF(ISERROR(((F19/(COUNTIF(ExcelTool!$15:$15,$H$16)-G19)*100))),"N/A",((F19/(COUNTIF(ExcelTool!$15:$15,$H$16)-G19)*100)))</f>
        <v>N/A</v>
      </c>
      <c r="I19" s="29">
        <f>COUNTIFS(ExcelTool!$15:$15,$K$16,ExcelTool!19:19,$I$16)</f>
        <v>0</v>
      </c>
      <c r="J19" s="29">
        <f>COUNTIFS(ExcelTool!$15:$15,$K$16,ExcelTool!19:19,$J$16)</f>
        <v>0</v>
      </c>
      <c r="K19" s="52" t="str">
        <f>IF(ISERROR(((I19/(COUNTIF(ExcelTool!$15:$15,$K$16)-J19)*100))),"N/A",((I19/(COUNTIF(ExcelTool!$15:$15,$K$16)-J19)*100)))</f>
        <v>N/A</v>
      </c>
      <c r="L19" s="29">
        <f>COUNTIFS(ExcelTool!$15:$15,$N$16,ExcelTool!19:19,$L$16)</f>
        <v>0</v>
      </c>
      <c r="M19" s="29">
        <f>COUNTIFS(ExcelTool!$15:$15,$N$16,ExcelTool!19:19,$M$16)</f>
        <v>0</v>
      </c>
      <c r="N19" s="52" t="str">
        <f>IF(ISERROR(((L19/(COUNTIF(ExcelTool!$15:$15,$N$16)-M19)*100))),"N/A",((L19/(COUNTIF(ExcelTool!$15:$15,$N$16)-M19)*100)))</f>
        <v>N/A</v>
      </c>
      <c r="O19" s="29">
        <f>COUNTIFS(ExcelTool!$15:$15,$Q$16,ExcelTool!19:19,$O$16)</f>
        <v>0</v>
      </c>
      <c r="P19" s="29">
        <f>COUNTIFS(ExcelTool!$15:$15,$Q$16,ExcelTool!19:19,$P$16)</f>
        <v>0</v>
      </c>
      <c r="Q19" s="52" t="str">
        <f>IF(ISERROR(((O19/(COUNTIF(ExcelTool!$15:$15,$Q$16)-P19)*100))),"N/A",((O19/(COUNTIF(ExcelTool!$15:$15,$Q$16)-P19)*100)))</f>
        <v>N/A</v>
      </c>
      <c r="R19" s="29">
        <f>COUNTIFS(ExcelTool!$15:$15,$T$16,ExcelTool!19:19,$R$16)</f>
        <v>0</v>
      </c>
      <c r="S19" s="29">
        <f>COUNTIFS(ExcelTool!$15:$15,$T$16,ExcelTool!19:19,$S$16)</f>
        <v>0</v>
      </c>
      <c r="T19" s="52" t="str">
        <f>IF(ISERROR(((R19/(COUNTIF(ExcelTool!$15:$15,$T$16)-S19)*100))),"N/A",((R19/(COUNTIF(ExcelTool!$15:$15,$T$16)-S19)*100)))</f>
        <v>N/A</v>
      </c>
      <c r="U19" s="29">
        <f>COUNTIFS(ExcelTool!$15:$15,$W$16,ExcelTool!19:19,$U$16)</f>
        <v>0</v>
      </c>
      <c r="V19" s="29">
        <f>COUNTIFS(ExcelTool!$15:$15,$W$16,ExcelTool!19:19,$V$16)</f>
        <v>0</v>
      </c>
      <c r="W19" s="52" t="str">
        <f>IF(ISERROR(((U19/(COUNTIF(ExcelTool!$15:$15,$W$16)-V19)*100))),"N/A",((U19/(COUNTIF(ExcelTool!$15:$15,$W$16)-V19)*100)))</f>
        <v>N/A</v>
      </c>
      <c r="X19" s="29">
        <f>COUNTIFS(ExcelTool!$15:$15,$Z$16,ExcelTool!19:19,$X$16)</f>
        <v>0</v>
      </c>
      <c r="Y19" s="29">
        <f>COUNTIFS(ExcelTool!$15:$15,$Z$16,ExcelTool!19:19,$Y$16)</f>
        <v>0</v>
      </c>
      <c r="Z19" s="52" t="str">
        <f>IF(ISERROR(((X19/(COUNTIF(ExcelTool!$15:$15,$Z$16)-Y19)*100))),"N/A",((X19/(COUNTIF(ExcelTool!$15:$15,$Z$16)-Y19)*100)))</f>
        <v>N/A</v>
      </c>
      <c r="AA19" s="29">
        <f>COUNTIFS(ExcelTool!$15:$15,$AC$16,ExcelTool!19:19,$AA$16)</f>
        <v>0</v>
      </c>
      <c r="AB19" s="29">
        <f>COUNTIFS(ExcelTool!$15:$15,$AC$16,ExcelTool!19:19,$AB$16)</f>
        <v>0</v>
      </c>
      <c r="AC19" s="52" t="str">
        <f>IF(ISERROR(((AA19/(COUNTIF(ExcelTool!$15:$15,$AC$16)-AB19)*100))),"N/A",((AA19/(COUNTIF(ExcelTool!$15:$15,$AC$16)-AB19)*100)))</f>
        <v>N/A</v>
      </c>
      <c r="AD19" s="29">
        <f>COUNTIFS(ExcelTool!$15:$15,$AF$16,ExcelTool!19:19,$AD$16)</f>
        <v>0</v>
      </c>
      <c r="AE19" s="29">
        <f>COUNTIFS(ExcelTool!$15:$15,$AF$16,ExcelTool!19:19,$AE$16)</f>
        <v>0</v>
      </c>
      <c r="AF19" s="52" t="str">
        <f>IF(ISERROR(((AD19/(COUNTIF(ExcelTool!$15:$15,$AF$16)-AE19)*100))),"N/A",((AD19/(COUNTIF(ExcelTool!$15:$15,$AF$16)-AE19)*100)))</f>
        <v>N/A</v>
      </c>
      <c r="AG19" s="29">
        <f>COUNTIFS(ExcelTool!$15:$15,$AI$16,ExcelTool!19:19,$AG$16)</f>
        <v>0</v>
      </c>
      <c r="AH19" s="29">
        <f>COUNTIFS(ExcelTool!$15:$15,$AI$16,ExcelTool!19:19,$AH$16)</f>
        <v>0</v>
      </c>
      <c r="AI19" s="52" t="str">
        <f>IF(ISERROR(((AG19/(COUNTIF(ExcelTool!$15:$15,$AI$16)-AH19)*100))),"N/A",((AG19/(COUNTIF(ExcelTool!$15:$15,$AI$16)-AH19)*100)))</f>
        <v>N/A</v>
      </c>
      <c r="AJ19" s="29">
        <f>COUNTIFS(ExcelTool!$15:$15,$AL$16,ExcelTool!19:19,$AJ$16)</f>
        <v>0</v>
      </c>
      <c r="AK19" s="29">
        <f>COUNTIFS(ExcelTool!$15:$15,$AL$16,ExcelTool!19:19,$AK$16)</f>
        <v>0</v>
      </c>
      <c r="AL19" s="52" t="str">
        <f>IF(ISERROR(((AJ19/(COUNTIF(ExcelTool!$15:$15,$AL$16)-AK19)*100))),"N/A",((AJ19/(COUNTIF(ExcelTool!$15:$15,$AL$16)-AK19)*100)))</f>
        <v>N/A</v>
      </c>
    </row>
    <row r="20" spans="1:38" s="199" customFormat="1" x14ac:dyDescent="0.2">
      <c r="A20" s="205">
        <f>ExcelTool!A20</f>
        <v>3</v>
      </c>
      <c r="B20" s="29" t="str">
        <f>ExcelTool!B20</f>
        <v>Healthcare Record Number is recorded?</v>
      </c>
      <c r="C20" s="29">
        <f>COUNTIFS(ExcelTool!$15:$15,$E$16,ExcelTool!20:20,$C$16)</f>
        <v>0</v>
      </c>
      <c r="D20" s="29">
        <f>COUNTIFS(ExcelTool!$15:$15,$E$16,ExcelTool!20:20,$D$16)</f>
        <v>0</v>
      </c>
      <c r="E20" s="52" t="str">
        <f>IF(ISERROR(((C20/(COUNTIF(ExcelTool!$15:$15,$E$16)-D20)*100))),"N/A",((C20/(COUNTIF(ExcelTool!$15:$15,$E$16)-D20)*100)))</f>
        <v>N/A</v>
      </c>
      <c r="F20" s="29">
        <f>COUNTIFS(ExcelTool!$15:$15,$H$16,ExcelTool!20:20,$F$16)</f>
        <v>0</v>
      </c>
      <c r="G20" s="29">
        <f>COUNTIFS(ExcelTool!$15:$15,$H$16,ExcelTool!20:20,$G$16)</f>
        <v>0</v>
      </c>
      <c r="H20" s="52" t="str">
        <f>IF(ISERROR(((F20/(COUNTIF(ExcelTool!$15:$15,$H$16)-G20)*100))),"N/A",((F20/(COUNTIF(ExcelTool!$15:$15,$H$16)-G20)*100)))</f>
        <v>N/A</v>
      </c>
      <c r="I20" s="29">
        <f>COUNTIFS(ExcelTool!$15:$15,$K$16,ExcelTool!20:20,$I$16)</f>
        <v>0</v>
      </c>
      <c r="J20" s="29">
        <f>COUNTIFS(ExcelTool!$15:$15,$K$16,ExcelTool!20:20,$J$16)</f>
        <v>0</v>
      </c>
      <c r="K20" s="52" t="str">
        <f>IF(ISERROR(((I20/(COUNTIF(ExcelTool!$15:$15,$K$16)-J20)*100))),"N/A",((I20/(COUNTIF(ExcelTool!$15:$15,$K$16)-J20)*100)))</f>
        <v>N/A</v>
      </c>
      <c r="L20" s="29">
        <f>COUNTIFS(ExcelTool!$15:$15,$N$16,ExcelTool!20:20,$L$16)</f>
        <v>0</v>
      </c>
      <c r="M20" s="29">
        <f>COUNTIFS(ExcelTool!$15:$15,$N$16,ExcelTool!20:20,$M$16)</f>
        <v>0</v>
      </c>
      <c r="N20" s="52" t="str">
        <f>IF(ISERROR(((L20/(COUNTIF(ExcelTool!$15:$15,$N$16)-M20)*100))),"N/A",((L20/(COUNTIF(ExcelTool!$15:$15,$N$16)-M20)*100)))</f>
        <v>N/A</v>
      </c>
      <c r="O20" s="29">
        <f>COUNTIFS(ExcelTool!$15:$15,$Q$16,ExcelTool!20:20,$O$16)</f>
        <v>0</v>
      </c>
      <c r="P20" s="29">
        <f>COUNTIFS(ExcelTool!$15:$15,$Q$16,ExcelTool!20:20,$P$16)</f>
        <v>0</v>
      </c>
      <c r="Q20" s="52" t="str">
        <f>IF(ISERROR(((O20/(COUNTIF(ExcelTool!$15:$15,$Q$16)-P20)*100))),"N/A",((O20/(COUNTIF(ExcelTool!$15:$15,$Q$16)-P20)*100)))</f>
        <v>N/A</v>
      </c>
      <c r="R20" s="29">
        <f>COUNTIFS(ExcelTool!$15:$15,$T$16,ExcelTool!20:20,$R$16)</f>
        <v>0</v>
      </c>
      <c r="S20" s="29">
        <f>COUNTIFS(ExcelTool!$15:$15,$T$16,ExcelTool!20:20,$S$16)</f>
        <v>0</v>
      </c>
      <c r="T20" s="52" t="str">
        <f>IF(ISERROR(((R20/(COUNTIF(ExcelTool!$15:$15,$T$16)-S20)*100))),"N/A",((R20/(COUNTIF(ExcelTool!$15:$15,$T$16)-S20)*100)))</f>
        <v>N/A</v>
      </c>
      <c r="U20" s="29">
        <f>COUNTIFS(ExcelTool!$15:$15,$W$16,ExcelTool!20:20,$U$16)</f>
        <v>0</v>
      </c>
      <c r="V20" s="29">
        <f>COUNTIFS(ExcelTool!$15:$15,$W$16,ExcelTool!20:20,$V$16)</f>
        <v>0</v>
      </c>
      <c r="W20" s="52" t="str">
        <f>IF(ISERROR(((U20/(COUNTIF(ExcelTool!$15:$15,$W$16)-V20)*100))),"N/A",((U20/(COUNTIF(ExcelTool!$15:$15,$W$16)-V20)*100)))</f>
        <v>N/A</v>
      </c>
      <c r="X20" s="29">
        <f>COUNTIFS(ExcelTool!$15:$15,$Z$16,ExcelTool!20:20,$X$16)</f>
        <v>0</v>
      </c>
      <c r="Y20" s="29">
        <f>COUNTIFS(ExcelTool!$15:$15,$Z$16,ExcelTool!20:20,$Y$16)</f>
        <v>0</v>
      </c>
      <c r="Z20" s="52" t="str">
        <f>IF(ISERROR(((X20/(COUNTIF(ExcelTool!$15:$15,$Z$16)-Y20)*100))),"N/A",((X20/(COUNTIF(ExcelTool!$15:$15,$Z$16)-Y20)*100)))</f>
        <v>N/A</v>
      </c>
      <c r="AA20" s="29">
        <f>COUNTIFS(ExcelTool!$15:$15,$AC$16,ExcelTool!20:20,$AA$16)</f>
        <v>0</v>
      </c>
      <c r="AB20" s="29">
        <f>COUNTIFS(ExcelTool!$15:$15,$AC$16,ExcelTool!20:20,$AB$16)</f>
        <v>0</v>
      </c>
      <c r="AC20" s="52" t="str">
        <f>IF(ISERROR(((AA20/(COUNTIF(ExcelTool!$15:$15,$AC$16)-AB20)*100))),"N/A",((AA20/(COUNTIF(ExcelTool!$15:$15,$AC$16)-AB20)*100)))</f>
        <v>N/A</v>
      </c>
      <c r="AD20" s="29">
        <f>COUNTIFS(ExcelTool!$15:$15,$AF$16,ExcelTool!20:20,$AD$16)</f>
        <v>0</v>
      </c>
      <c r="AE20" s="29">
        <f>COUNTIFS(ExcelTool!$15:$15,$AF$16,ExcelTool!20:20,$AE$16)</f>
        <v>0</v>
      </c>
      <c r="AF20" s="52" t="str">
        <f>IF(ISERROR(((AD20/(COUNTIF(ExcelTool!$15:$15,$AF$16)-AE20)*100))),"N/A",((AD20/(COUNTIF(ExcelTool!$15:$15,$AF$16)-AE20)*100)))</f>
        <v>N/A</v>
      </c>
      <c r="AG20" s="29">
        <f>COUNTIFS(ExcelTool!$15:$15,$AI$16,ExcelTool!20:20,$AG$16)</f>
        <v>0</v>
      </c>
      <c r="AH20" s="29">
        <f>COUNTIFS(ExcelTool!$15:$15,$AI$16,ExcelTool!20:20,$AH$16)</f>
        <v>0</v>
      </c>
      <c r="AI20" s="52" t="str">
        <f>IF(ISERROR(((AG20/(COUNTIF(ExcelTool!$15:$15,$AI$16)-AH20)*100))),"N/A",((AG20/(COUNTIF(ExcelTool!$15:$15,$AI$16)-AH20)*100)))</f>
        <v>N/A</v>
      </c>
      <c r="AJ20" s="29">
        <f>COUNTIFS(ExcelTool!$15:$15,$AL$16,ExcelTool!20:20,$AJ$16)</f>
        <v>0</v>
      </c>
      <c r="AK20" s="29">
        <f>COUNTIFS(ExcelTool!$15:$15,$AL$16,ExcelTool!20:20,$AK$16)</f>
        <v>0</v>
      </c>
      <c r="AL20" s="52" t="str">
        <f>IF(ISERROR(((AJ20/(COUNTIF(ExcelTool!$15:$15,$AL$16)-AK20)*100))),"N/A",((AJ20/(COUNTIF(ExcelTool!$15:$15,$AL$16)-AK20)*100)))</f>
        <v>N/A</v>
      </c>
    </row>
    <row r="21" spans="1:38" s="199" customFormat="1" ht="38.25" x14ac:dyDescent="0.2">
      <c r="A21" s="205">
        <f>ExcelTool!A21</f>
        <v>4</v>
      </c>
      <c r="B21" s="29" t="str">
        <f>ExcelTool!B21</f>
        <v>INEWS Observations completed 6 hourly for first 24 hours following admission?
 (if admitted during audit timeframe)</v>
      </c>
      <c r="C21" s="29">
        <f>COUNTIFS(ExcelTool!$15:$15,$E$16,ExcelTool!21:21,$C$16)</f>
        <v>0</v>
      </c>
      <c r="D21" s="29">
        <f>COUNTIFS(ExcelTool!$15:$15,$E$16,ExcelTool!21:21,$D$16)</f>
        <v>0</v>
      </c>
      <c r="E21" s="52" t="str">
        <f>IF(ISERROR(((C21/(COUNTIF(ExcelTool!$15:$15,$E$16)-D21)*100))),"N/A",((C21/(COUNTIF(ExcelTool!$15:$15,$E$16)-D21)*100)))</f>
        <v>N/A</v>
      </c>
      <c r="F21" s="29">
        <f>COUNTIFS(ExcelTool!$15:$15,$H$16,ExcelTool!21:21,$F$16)</f>
        <v>0</v>
      </c>
      <c r="G21" s="29">
        <f>COUNTIFS(ExcelTool!$15:$15,$H$16,ExcelTool!21:21,$G$16)</f>
        <v>0</v>
      </c>
      <c r="H21" s="52" t="str">
        <f>IF(ISERROR(((F21/(COUNTIF(ExcelTool!$15:$15,$H$16)-G21)*100))),"N/A",((F21/(COUNTIF(ExcelTool!$15:$15,$H$16)-G21)*100)))</f>
        <v>N/A</v>
      </c>
      <c r="I21" s="29">
        <f>COUNTIFS(ExcelTool!$15:$15,$K$16,ExcelTool!21:21,$I$16)</f>
        <v>0</v>
      </c>
      <c r="J21" s="29">
        <f>COUNTIFS(ExcelTool!$15:$15,$K$16,ExcelTool!21:21,$J$16)</f>
        <v>0</v>
      </c>
      <c r="K21" s="52" t="str">
        <f>IF(ISERROR(((I21/(COUNTIF(ExcelTool!$15:$15,$K$16)-J21)*100))),"N/A",((I21/(COUNTIF(ExcelTool!$15:$15,$K$16)-J21)*100)))</f>
        <v>N/A</v>
      </c>
      <c r="L21" s="29">
        <f>COUNTIFS(ExcelTool!$15:$15,$N$16,ExcelTool!21:21,$L$16)</f>
        <v>0</v>
      </c>
      <c r="M21" s="29">
        <f>COUNTIFS(ExcelTool!$15:$15,$N$16,ExcelTool!21:21,$M$16)</f>
        <v>0</v>
      </c>
      <c r="N21" s="52" t="str">
        <f>IF(ISERROR(((L21/(COUNTIF(ExcelTool!$15:$15,$N$16)-M21)*100))),"N/A",((L21/(COUNTIF(ExcelTool!$15:$15,$N$16)-M21)*100)))</f>
        <v>N/A</v>
      </c>
      <c r="O21" s="29">
        <f>COUNTIFS(ExcelTool!$15:$15,$Q$16,ExcelTool!21:21,$O$16)</f>
        <v>0</v>
      </c>
      <c r="P21" s="29">
        <f>COUNTIFS(ExcelTool!$15:$15,$Q$16,ExcelTool!21:21,$P$16)</f>
        <v>0</v>
      </c>
      <c r="Q21" s="52" t="str">
        <f>IF(ISERROR(((O21/(COUNTIF(ExcelTool!$15:$15,$Q$16)-P21)*100))),"N/A",((O21/(COUNTIF(ExcelTool!$15:$15,$Q$16)-P21)*100)))</f>
        <v>N/A</v>
      </c>
      <c r="R21" s="29">
        <f>COUNTIFS(ExcelTool!$15:$15,$T$16,ExcelTool!21:21,$R$16)</f>
        <v>0</v>
      </c>
      <c r="S21" s="29">
        <f>COUNTIFS(ExcelTool!$15:$15,$T$16,ExcelTool!21:21,$S$16)</f>
        <v>0</v>
      </c>
      <c r="T21" s="52" t="str">
        <f>IF(ISERROR(((R21/(COUNTIF(ExcelTool!$15:$15,$T$16)-S21)*100))),"N/A",((R21/(COUNTIF(ExcelTool!$15:$15,$T$16)-S21)*100)))</f>
        <v>N/A</v>
      </c>
      <c r="U21" s="29">
        <f>COUNTIFS(ExcelTool!$15:$15,$W$16,ExcelTool!21:21,$U$16)</f>
        <v>0</v>
      </c>
      <c r="V21" s="29">
        <f>COUNTIFS(ExcelTool!$15:$15,$W$16,ExcelTool!21:21,$V$16)</f>
        <v>0</v>
      </c>
      <c r="W21" s="52" t="str">
        <f>IF(ISERROR(((U21/(COUNTIF(ExcelTool!$15:$15,$W$16)-V21)*100))),"N/A",((U21/(COUNTIF(ExcelTool!$15:$15,$W$16)-V21)*100)))</f>
        <v>N/A</v>
      </c>
      <c r="X21" s="29">
        <f>COUNTIFS(ExcelTool!$15:$15,$Z$16,ExcelTool!21:21,$X$16)</f>
        <v>0</v>
      </c>
      <c r="Y21" s="29">
        <f>COUNTIFS(ExcelTool!$15:$15,$Z$16,ExcelTool!21:21,$Y$16)</f>
        <v>0</v>
      </c>
      <c r="Z21" s="52" t="str">
        <f>IF(ISERROR(((X21/(COUNTIF(ExcelTool!$15:$15,$Z$16)-Y21)*100))),"N/A",((X21/(COUNTIF(ExcelTool!$15:$15,$Z$16)-Y21)*100)))</f>
        <v>N/A</v>
      </c>
      <c r="AA21" s="29">
        <f>COUNTIFS(ExcelTool!$15:$15,$AC$16,ExcelTool!21:21,$AA$16)</f>
        <v>0</v>
      </c>
      <c r="AB21" s="29">
        <f>COUNTIFS(ExcelTool!$15:$15,$AC$16,ExcelTool!21:21,$AB$16)</f>
        <v>0</v>
      </c>
      <c r="AC21" s="52" t="str">
        <f>IF(ISERROR(((AA21/(COUNTIF(ExcelTool!$15:$15,$AC$16)-AB21)*100))),"N/A",((AA21/(COUNTIF(ExcelTool!$15:$15,$AC$16)-AB21)*100)))</f>
        <v>N/A</v>
      </c>
      <c r="AD21" s="29">
        <f>COUNTIFS(ExcelTool!$15:$15,$AF$16,ExcelTool!21:21,$AD$16)</f>
        <v>0</v>
      </c>
      <c r="AE21" s="29">
        <f>COUNTIFS(ExcelTool!$15:$15,$AF$16,ExcelTool!21:21,$AE$16)</f>
        <v>0</v>
      </c>
      <c r="AF21" s="52" t="str">
        <f>IF(ISERROR(((AD21/(COUNTIF(ExcelTool!$15:$15,$AF$16)-AE21)*100))),"N/A",((AD21/(COUNTIF(ExcelTool!$15:$15,$AF$16)-AE21)*100)))</f>
        <v>N/A</v>
      </c>
      <c r="AG21" s="29">
        <f>COUNTIFS(ExcelTool!$15:$15,$AI$16,ExcelTool!21:21,$AG$16)</f>
        <v>0</v>
      </c>
      <c r="AH21" s="29">
        <f>COUNTIFS(ExcelTool!$15:$15,$AI$16,ExcelTool!21:21,$AH$16)</f>
        <v>0</v>
      </c>
      <c r="AI21" s="52" t="str">
        <f>IF(ISERROR(((AG21/(COUNTIF(ExcelTool!$15:$15,$AI$16)-AH21)*100))),"N/A",((AG21/(COUNTIF(ExcelTool!$15:$15,$AI$16)-AH21)*100)))</f>
        <v>N/A</v>
      </c>
      <c r="AJ21" s="29">
        <f>COUNTIFS(ExcelTool!$15:$15,$AL$16,ExcelTool!21:21,$AJ$16)</f>
        <v>0</v>
      </c>
      <c r="AK21" s="29">
        <f>COUNTIFS(ExcelTool!$15:$15,$AL$16,ExcelTool!21:21,$AK$16)</f>
        <v>0</v>
      </c>
      <c r="AL21" s="52" t="str">
        <f>IF(ISERROR(((AJ21/(COUNTIF(ExcelTool!$15:$15,$AL$16)-AK21)*100))),"N/A",((AJ21/(COUNTIF(ExcelTool!$15:$15,$AL$16)-AK21)*100)))</f>
        <v>N/A</v>
      </c>
    </row>
    <row r="22" spans="1:38" s="199" customFormat="1" ht="25.5" x14ac:dyDescent="0.2">
      <c r="A22" s="205">
        <f>ExcelTool!A22</f>
        <v>5</v>
      </c>
      <c r="B22" s="29" t="str">
        <f>ExcelTool!B22</f>
        <v>INEWS Observations are assessed at least 12 hourly in past 48 hours?</v>
      </c>
      <c r="C22" s="29">
        <f>COUNTIFS(ExcelTool!$15:$15,$E$16,ExcelTool!22:22,$C$16)</f>
        <v>0</v>
      </c>
      <c r="D22" s="29">
        <f>COUNTIFS(ExcelTool!$15:$15,$E$16,ExcelTool!22:22,$D$16)</f>
        <v>0</v>
      </c>
      <c r="E22" s="52" t="str">
        <f>IF(ISERROR(((C22/(COUNTIF(ExcelTool!$15:$15,$E$16)-D22)*100))),"N/A",((C22/(COUNTIF(ExcelTool!$15:$15,$E$16)-D22)*100)))</f>
        <v>N/A</v>
      </c>
      <c r="F22" s="29">
        <f>COUNTIFS(ExcelTool!$15:$15,$H$16,ExcelTool!22:22,$F$16)</f>
        <v>0</v>
      </c>
      <c r="G22" s="29">
        <f>COUNTIFS(ExcelTool!$15:$15,$H$16,ExcelTool!22:22,$G$16)</f>
        <v>0</v>
      </c>
      <c r="H22" s="52" t="str">
        <f>IF(ISERROR(((F22/(COUNTIF(ExcelTool!$15:$15,$H$16)-G22)*100))),"N/A",((F22/(COUNTIF(ExcelTool!$15:$15,$H$16)-G22)*100)))</f>
        <v>N/A</v>
      </c>
      <c r="I22" s="29">
        <f>COUNTIFS(ExcelTool!$15:$15,$K$16,ExcelTool!22:22,$I$16)</f>
        <v>0</v>
      </c>
      <c r="J22" s="29">
        <f>COUNTIFS(ExcelTool!$15:$15,$K$16,ExcelTool!22:22,$J$16)</f>
        <v>0</v>
      </c>
      <c r="K22" s="52" t="str">
        <f>IF(ISERROR(((I22/(COUNTIF(ExcelTool!$15:$15,$K$16)-J22)*100))),"N/A",((I22/(COUNTIF(ExcelTool!$15:$15,$K$16)-J22)*100)))</f>
        <v>N/A</v>
      </c>
      <c r="L22" s="29">
        <f>COUNTIFS(ExcelTool!$15:$15,$N$16,ExcelTool!22:22,$L$16)</f>
        <v>0</v>
      </c>
      <c r="M22" s="29">
        <f>COUNTIFS(ExcelTool!$15:$15,$N$16,ExcelTool!22:22,$M$16)</f>
        <v>0</v>
      </c>
      <c r="N22" s="52" t="str">
        <f>IF(ISERROR(((L22/(COUNTIF(ExcelTool!$15:$15,$N$16)-M22)*100))),"N/A",((L22/(COUNTIF(ExcelTool!$15:$15,$N$16)-M22)*100)))</f>
        <v>N/A</v>
      </c>
      <c r="O22" s="29">
        <f>COUNTIFS(ExcelTool!$15:$15,$Q$16,ExcelTool!22:22,$O$16)</f>
        <v>0</v>
      </c>
      <c r="P22" s="29">
        <f>COUNTIFS(ExcelTool!$15:$15,$Q$16,ExcelTool!22:22,$P$16)</f>
        <v>0</v>
      </c>
      <c r="Q22" s="52" t="str">
        <f>IF(ISERROR(((O22/(COUNTIF(ExcelTool!$15:$15,$Q$16)-P22)*100))),"N/A",((O22/(COUNTIF(ExcelTool!$15:$15,$Q$16)-P22)*100)))</f>
        <v>N/A</v>
      </c>
      <c r="R22" s="29">
        <f>COUNTIFS(ExcelTool!$15:$15,$T$16,ExcelTool!22:22,$R$16)</f>
        <v>0</v>
      </c>
      <c r="S22" s="29">
        <f>COUNTIFS(ExcelTool!$15:$15,$T$16,ExcelTool!22:22,$S$16)</f>
        <v>0</v>
      </c>
      <c r="T22" s="52" t="str">
        <f>IF(ISERROR(((R22/(COUNTIF(ExcelTool!$15:$15,$T$16)-S22)*100))),"N/A",((R22/(COUNTIF(ExcelTool!$15:$15,$T$16)-S22)*100)))</f>
        <v>N/A</v>
      </c>
      <c r="U22" s="29">
        <f>COUNTIFS(ExcelTool!$15:$15,$W$16,ExcelTool!22:22,$U$16)</f>
        <v>0</v>
      </c>
      <c r="V22" s="29">
        <f>COUNTIFS(ExcelTool!$15:$15,$W$16,ExcelTool!22:22,$V$16)</f>
        <v>0</v>
      </c>
      <c r="W22" s="52" t="str">
        <f>IF(ISERROR(((U22/(COUNTIF(ExcelTool!$15:$15,$W$16)-V22)*100))),"N/A",((U22/(COUNTIF(ExcelTool!$15:$15,$W$16)-V22)*100)))</f>
        <v>N/A</v>
      </c>
      <c r="X22" s="29">
        <f>COUNTIFS(ExcelTool!$15:$15,$Z$16,ExcelTool!22:22,$X$16)</f>
        <v>0</v>
      </c>
      <c r="Y22" s="29">
        <f>COUNTIFS(ExcelTool!$15:$15,$Z$16,ExcelTool!22:22,$Y$16)</f>
        <v>0</v>
      </c>
      <c r="Z22" s="52" t="str">
        <f>IF(ISERROR(((X22/(COUNTIF(ExcelTool!$15:$15,$Z$16)-Y22)*100))),"N/A",((X22/(COUNTIF(ExcelTool!$15:$15,$Z$16)-Y22)*100)))</f>
        <v>N/A</v>
      </c>
      <c r="AA22" s="29">
        <f>COUNTIFS(ExcelTool!$15:$15,$AC$16,ExcelTool!22:22,$AA$16)</f>
        <v>0</v>
      </c>
      <c r="AB22" s="29">
        <f>COUNTIFS(ExcelTool!$15:$15,$AC$16,ExcelTool!22:22,$AB$16)</f>
        <v>0</v>
      </c>
      <c r="AC22" s="52" t="str">
        <f>IF(ISERROR(((AA22/(COUNTIF(ExcelTool!$15:$15,$AC$16)-AB22)*100))),"N/A",((AA22/(COUNTIF(ExcelTool!$15:$15,$AC$16)-AB22)*100)))</f>
        <v>N/A</v>
      </c>
      <c r="AD22" s="29">
        <f>COUNTIFS(ExcelTool!$15:$15,$AF$16,ExcelTool!22:22,$AD$16)</f>
        <v>0</v>
      </c>
      <c r="AE22" s="29">
        <f>COUNTIFS(ExcelTool!$15:$15,$AF$16,ExcelTool!22:22,$AE$16)</f>
        <v>0</v>
      </c>
      <c r="AF22" s="52" t="str">
        <f>IF(ISERROR(((AD22/(COUNTIF(ExcelTool!$15:$15,$AF$16)-AE22)*100))),"N/A",((AD22/(COUNTIF(ExcelTool!$15:$15,$AF$16)-AE22)*100)))</f>
        <v>N/A</v>
      </c>
      <c r="AG22" s="29">
        <f>COUNTIFS(ExcelTool!$15:$15,$AI$16,ExcelTool!22:22,$AG$16)</f>
        <v>0</v>
      </c>
      <c r="AH22" s="29">
        <f>COUNTIFS(ExcelTool!$15:$15,$AI$16,ExcelTool!22:22,$AH$16)</f>
        <v>0</v>
      </c>
      <c r="AI22" s="52" t="str">
        <f>IF(ISERROR(((AG22/(COUNTIF(ExcelTool!$15:$15,$AI$16)-AH22)*100))),"N/A",((AG22/(COUNTIF(ExcelTool!$15:$15,$AI$16)-AH22)*100)))</f>
        <v>N/A</v>
      </c>
      <c r="AJ22" s="29">
        <f>COUNTIFS(ExcelTool!$15:$15,$AL$16,ExcelTool!22:22,$AJ$16)</f>
        <v>0</v>
      </c>
      <c r="AK22" s="29">
        <f>COUNTIFS(ExcelTool!$15:$15,$AL$16,ExcelTool!22:22,$AK$16)</f>
        <v>0</v>
      </c>
      <c r="AL22" s="52" t="str">
        <f>IF(ISERROR(((AJ22/(COUNTIF(ExcelTool!$15:$15,$AL$16)-AK22)*100))),"N/A",((AJ22/(COUNTIF(ExcelTool!$15:$15,$AL$16)-AK22)*100)))</f>
        <v>N/A</v>
      </c>
    </row>
    <row r="23" spans="1:38" s="199" customFormat="1" ht="25.5" x14ac:dyDescent="0.2">
      <c r="A23" s="205">
        <f>ExcelTool!A23</f>
        <v>6</v>
      </c>
      <c r="B23" s="29" t="str">
        <f>ExcelTool!B23</f>
        <v>Frequency of monitoring increased as patient’s clinical condition required?</v>
      </c>
      <c r="C23" s="29">
        <f>COUNTIFS(ExcelTool!$15:$15,$E$16,ExcelTool!23:23,$C$16)</f>
        <v>0</v>
      </c>
      <c r="D23" s="29">
        <f>COUNTIFS(ExcelTool!$15:$15,$E$16,ExcelTool!23:23,$D$16)</f>
        <v>0</v>
      </c>
      <c r="E23" s="52" t="str">
        <f>IF(ISERROR(((C23/(COUNTIF(ExcelTool!$15:$15,$E$16)-D23)*100))),"N/A",((C23/(COUNTIF(ExcelTool!$15:$15,$E$16)-D23)*100)))</f>
        <v>N/A</v>
      </c>
      <c r="F23" s="29">
        <f>COUNTIFS(ExcelTool!$15:$15,$H$16,ExcelTool!23:23,$F$16)</f>
        <v>0</v>
      </c>
      <c r="G23" s="29">
        <f>COUNTIFS(ExcelTool!$15:$15,$H$16,ExcelTool!23:23,$G$16)</f>
        <v>0</v>
      </c>
      <c r="H23" s="52" t="str">
        <f>IF(ISERROR(((F23/(COUNTIF(ExcelTool!$15:$15,$H$16)-G23)*100))),"N/A",((F23/(COUNTIF(ExcelTool!$15:$15,$H$16)-G23)*100)))</f>
        <v>N/A</v>
      </c>
      <c r="I23" s="29">
        <f>COUNTIFS(ExcelTool!$15:$15,$K$16,ExcelTool!23:23,$I$16)</f>
        <v>0</v>
      </c>
      <c r="J23" s="29">
        <f>COUNTIFS(ExcelTool!$15:$15,$K$16,ExcelTool!23:23,$J$16)</f>
        <v>0</v>
      </c>
      <c r="K23" s="52" t="str">
        <f>IF(ISERROR(((I23/(COUNTIF(ExcelTool!$15:$15,$K$16)-J23)*100))),"N/A",((I23/(COUNTIF(ExcelTool!$15:$15,$K$16)-J23)*100)))</f>
        <v>N/A</v>
      </c>
      <c r="L23" s="29">
        <f>COUNTIFS(ExcelTool!$15:$15,$N$16,ExcelTool!23:23,$L$16)</f>
        <v>0</v>
      </c>
      <c r="M23" s="29">
        <f>COUNTIFS(ExcelTool!$15:$15,$N$16,ExcelTool!23:23,$M$16)</f>
        <v>0</v>
      </c>
      <c r="N23" s="52" t="str">
        <f>IF(ISERROR(((L23/(COUNTIF(ExcelTool!$15:$15,$N$16)-M23)*100))),"N/A",((L23/(COUNTIF(ExcelTool!$15:$15,$N$16)-M23)*100)))</f>
        <v>N/A</v>
      </c>
      <c r="O23" s="29">
        <f>COUNTIFS(ExcelTool!$15:$15,$Q$16,ExcelTool!23:23,$O$16)</f>
        <v>0</v>
      </c>
      <c r="P23" s="29">
        <f>COUNTIFS(ExcelTool!$15:$15,$Q$16,ExcelTool!23:23,$P$16)</f>
        <v>0</v>
      </c>
      <c r="Q23" s="52" t="str">
        <f>IF(ISERROR(((O23/(COUNTIF(ExcelTool!$15:$15,$Q$16)-P23)*100))),"N/A",((O23/(COUNTIF(ExcelTool!$15:$15,$Q$16)-P23)*100)))</f>
        <v>N/A</v>
      </c>
      <c r="R23" s="29">
        <f>COUNTIFS(ExcelTool!$15:$15,$T$16,ExcelTool!23:23,$R$16)</f>
        <v>0</v>
      </c>
      <c r="S23" s="29">
        <f>COUNTIFS(ExcelTool!$15:$15,$T$16,ExcelTool!23:23,$S$16)</f>
        <v>0</v>
      </c>
      <c r="T23" s="52" t="str">
        <f>IF(ISERROR(((R23/(COUNTIF(ExcelTool!$15:$15,$T$16)-S23)*100))),"N/A",((R23/(COUNTIF(ExcelTool!$15:$15,$T$16)-S23)*100)))</f>
        <v>N/A</v>
      </c>
      <c r="U23" s="29">
        <f>COUNTIFS(ExcelTool!$15:$15,$W$16,ExcelTool!23:23,$U$16)</f>
        <v>0</v>
      </c>
      <c r="V23" s="29">
        <f>COUNTIFS(ExcelTool!$15:$15,$W$16,ExcelTool!23:23,$V$16)</f>
        <v>0</v>
      </c>
      <c r="W23" s="52" t="str">
        <f>IF(ISERROR(((U23/(COUNTIF(ExcelTool!$15:$15,$W$16)-V23)*100))),"N/A",((U23/(COUNTIF(ExcelTool!$15:$15,$W$16)-V23)*100)))</f>
        <v>N/A</v>
      </c>
      <c r="X23" s="29">
        <f>COUNTIFS(ExcelTool!$15:$15,$Z$16,ExcelTool!23:23,$X$16)</f>
        <v>0</v>
      </c>
      <c r="Y23" s="29">
        <f>COUNTIFS(ExcelTool!$15:$15,$Z$16,ExcelTool!23:23,$Y$16)</f>
        <v>0</v>
      </c>
      <c r="Z23" s="52" t="str">
        <f>IF(ISERROR(((X23/(COUNTIF(ExcelTool!$15:$15,$Z$16)-Y23)*100))),"N/A",((X23/(COUNTIF(ExcelTool!$15:$15,$Z$16)-Y23)*100)))</f>
        <v>N/A</v>
      </c>
      <c r="AA23" s="29">
        <f>COUNTIFS(ExcelTool!$15:$15,$AC$16,ExcelTool!23:23,$AA$16)</f>
        <v>0</v>
      </c>
      <c r="AB23" s="29">
        <f>COUNTIFS(ExcelTool!$15:$15,$AC$16,ExcelTool!23:23,$AB$16)</f>
        <v>0</v>
      </c>
      <c r="AC23" s="52" t="str">
        <f>IF(ISERROR(((AA23/(COUNTIF(ExcelTool!$15:$15,$AC$16)-AB23)*100))),"N/A",((AA23/(COUNTIF(ExcelTool!$15:$15,$AC$16)-AB23)*100)))</f>
        <v>N/A</v>
      </c>
      <c r="AD23" s="29">
        <f>COUNTIFS(ExcelTool!$15:$15,$AF$16,ExcelTool!23:23,$AD$16)</f>
        <v>0</v>
      </c>
      <c r="AE23" s="29">
        <f>COUNTIFS(ExcelTool!$15:$15,$AF$16,ExcelTool!23:23,$AE$16)</f>
        <v>0</v>
      </c>
      <c r="AF23" s="52" t="str">
        <f>IF(ISERROR(((AD23/(COUNTIF(ExcelTool!$15:$15,$AF$16)-AE23)*100))),"N/A",((AD23/(COUNTIF(ExcelTool!$15:$15,$AF$16)-AE23)*100)))</f>
        <v>N/A</v>
      </c>
      <c r="AG23" s="29">
        <f>COUNTIFS(ExcelTool!$15:$15,$AI$16,ExcelTool!23:23,$AG$16)</f>
        <v>0</v>
      </c>
      <c r="AH23" s="29">
        <f>COUNTIFS(ExcelTool!$15:$15,$AI$16,ExcelTool!23:23,$AH$16)</f>
        <v>0</v>
      </c>
      <c r="AI23" s="52" t="str">
        <f>IF(ISERROR(((AG23/(COUNTIF(ExcelTool!$15:$15,$AI$16)-AH23)*100))),"N/A",((AG23/(COUNTIF(ExcelTool!$15:$15,$AI$16)-AH23)*100)))</f>
        <v>N/A</v>
      </c>
      <c r="AJ23" s="29">
        <f>COUNTIFS(ExcelTool!$15:$15,$AL$16,ExcelTool!23:23,$AJ$16)</f>
        <v>0</v>
      </c>
      <c r="AK23" s="29">
        <f>COUNTIFS(ExcelTool!$15:$15,$AL$16,ExcelTool!23:23,$AK$16)</f>
        <v>0</v>
      </c>
      <c r="AL23" s="52" t="str">
        <f>IF(ISERROR(((AJ23/(COUNTIF(ExcelTool!$15:$15,$AL$16)-AK23)*100))),"N/A",((AJ23/(COUNTIF(ExcelTool!$15:$15,$AL$16)-AK23)*100)))</f>
        <v>N/A</v>
      </c>
    </row>
    <row r="24" spans="1:38" s="199" customFormat="1" x14ac:dyDescent="0.2">
      <c r="A24" s="205">
        <f>ExcelTool!A24</f>
        <v>7</v>
      </c>
      <c r="B24" s="29" t="str">
        <f>ExcelTool!B24</f>
        <v>Reassess within (min/hrs)' section completed?</v>
      </c>
      <c r="C24" s="29">
        <f>COUNTIFS(ExcelTool!$15:$15,$E$16,ExcelTool!24:24,$C$16)</f>
        <v>0</v>
      </c>
      <c r="D24" s="29">
        <f>COUNTIFS(ExcelTool!$15:$15,$E$16,ExcelTool!24:24,$D$16)</f>
        <v>0</v>
      </c>
      <c r="E24" s="52" t="str">
        <f>IF(ISERROR(((C24/(COUNTIF(ExcelTool!$15:$15,$E$16)-D24)*100))),"N/A",((C24/(COUNTIF(ExcelTool!$15:$15,$E$16)-D24)*100)))</f>
        <v>N/A</v>
      </c>
      <c r="F24" s="29">
        <f>COUNTIFS(ExcelTool!$15:$15,$H$16,ExcelTool!24:24,$F$16)</f>
        <v>0</v>
      </c>
      <c r="G24" s="29">
        <f>COUNTIFS(ExcelTool!$15:$15,$H$16,ExcelTool!24:24,$G$16)</f>
        <v>0</v>
      </c>
      <c r="H24" s="52" t="str">
        <f>IF(ISERROR(((F24/(COUNTIF(ExcelTool!$15:$15,$H$16)-G24)*100))),"N/A",((F24/(COUNTIF(ExcelTool!$15:$15,$H$16)-G24)*100)))</f>
        <v>N/A</v>
      </c>
      <c r="I24" s="29">
        <f>COUNTIFS(ExcelTool!$15:$15,$K$16,ExcelTool!24:24,$I$16)</f>
        <v>0</v>
      </c>
      <c r="J24" s="29">
        <f>COUNTIFS(ExcelTool!$15:$15,$K$16,ExcelTool!24:24,$J$16)</f>
        <v>0</v>
      </c>
      <c r="K24" s="52" t="str">
        <f>IF(ISERROR(((I24/(COUNTIF(ExcelTool!$15:$15,$K$16)-J24)*100))),"N/A",((I24/(COUNTIF(ExcelTool!$15:$15,$K$16)-J24)*100)))</f>
        <v>N/A</v>
      </c>
      <c r="L24" s="29">
        <f>COUNTIFS(ExcelTool!$15:$15,$N$16,ExcelTool!24:24,$L$16)</f>
        <v>0</v>
      </c>
      <c r="M24" s="29">
        <f>COUNTIFS(ExcelTool!$15:$15,$N$16,ExcelTool!24:24,$M$16)</f>
        <v>0</v>
      </c>
      <c r="N24" s="52" t="str">
        <f>IF(ISERROR(((L24/(COUNTIF(ExcelTool!$15:$15,$N$16)-M24)*100))),"N/A",((L24/(COUNTIF(ExcelTool!$15:$15,$N$16)-M24)*100)))</f>
        <v>N/A</v>
      </c>
      <c r="O24" s="29">
        <f>COUNTIFS(ExcelTool!$15:$15,$Q$16,ExcelTool!24:24,$O$16)</f>
        <v>0</v>
      </c>
      <c r="P24" s="29">
        <f>COUNTIFS(ExcelTool!$15:$15,$Q$16,ExcelTool!24:24,$P$16)</f>
        <v>0</v>
      </c>
      <c r="Q24" s="52" t="str">
        <f>IF(ISERROR(((O24/(COUNTIF(ExcelTool!$15:$15,$Q$16)-P24)*100))),"N/A",((O24/(COUNTIF(ExcelTool!$15:$15,$Q$16)-P24)*100)))</f>
        <v>N/A</v>
      </c>
      <c r="R24" s="29">
        <f>COUNTIFS(ExcelTool!$15:$15,$T$16,ExcelTool!24:24,$R$16)</f>
        <v>0</v>
      </c>
      <c r="S24" s="29">
        <f>COUNTIFS(ExcelTool!$15:$15,$T$16,ExcelTool!24:24,$S$16)</f>
        <v>0</v>
      </c>
      <c r="T24" s="52" t="str">
        <f>IF(ISERROR(((R24/(COUNTIF(ExcelTool!$15:$15,$T$16)-S24)*100))),"N/A",((R24/(COUNTIF(ExcelTool!$15:$15,$T$16)-S24)*100)))</f>
        <v>N/A</v>
      </c>
      <c r="U24" s="29">
        <f>COUNTIFS(ExcelTool!$15:$15,$W$16,ExcelTool!24:24,$U$16)</f>
        <v>0</v>
      </c>
      <c r="V24" s="29">
        <f>COUNTIFS(ExcelTool!$15:$15,$W$16,ExcelTool!24:24,$V$16)</f>
        <v>0</v>
      </c>
      <c r="W24" s="52" t="str">
        <f>IF(ISERROR(((U24/(COUNTIF(ExcelTool!$15:$15,$W$16)-V24)*100))),"N/A",((U24/(COUNTIF(ExcelTool!$15:$15,$W$16)-V24)*100)))</f>
        <v>N/A</v>
      </c>
      <c r="X24" s="29">
        <f>COUNTIFS(ExcelTool!$15:$15,$Z$16,ExcelTool!24:24,$X$16)</f>
        <v>0</v>
      </c>
      <c r="Y24" s="29">
        <f>COUNTIFS(ExcelTool!$15:$15,$Z$16,ExcelTool!24:24,$Y$16)</f>
        <v>0</v>
      </c>
      <c r="Z24" s="52" t="str">
        <f>IF(ISERROR(((X24/(COUNTIF(ExcelTool!$15:$15,$Z$16)-Y24)*100))),"N/A",((X24/(COUNTIF(ExcelTool!$15:$15,$Z$16)-Y24)*100)))</f>
        <v>N/A</v>
      </c>
      <c r="AA24" s="29">
        <f>COUNTIFS(ExcelTool!$15:$15,$AC$16,ExcelTool!24:24,$AA$16)</f>
        <v>0</v>
      </c>
      <c r="AB24" s="29">
        <f>COUNTIFS(ExcelTool!$15:$15,$AC$16,ExcelTool!24:24,$AB$16)</f>
        <v>0</v>
      </c>
      <c r="AC24" s="52" t="str">
        <f>IF(ISERROR(((AA24/(COUNTIF(ExcelTool!$15:$15,$AC$16)-AB24)*100))),"N/A",((AA24/(COUNTIF(ExcelTool!$15:$15,$AC$16)-AB24)*100)))</f>
        <v>N/A</v>
      </c>
      <c r="AD24" s="29">
        <f>COUNTIFS(ExcelTool!$15:$15,$AF$16,ExcelTool!24:24,$AD$16)</f>
        <v>0</v>
      </c>
      <c r="AE24" s="29">
        <f>COUNTIFS(ExcelTool!$15:$15,$AF$16,ExcelTool!24:24,$AE$16)</f>
        <v>0</v>
      </c>
      <c r="AF24" s="52" t="str">
        <f>IF(ISERROR(((AD24/(COUNTIF(ExcelTool!$15:$15,$AF$16)-AE24)*100))),"N/A",((AD24/(COUNTIF(ExcelTool!$15:$15,$AF$16)-AE24)*100)))</f>
        <v>N/A</v>
      </c>
      <c r="AG24" s="29">
        <f>COUNTIFS(ExcelTool!$15:$15,$AI$16,ExcelTool!24:24,$AG$16)</f>
        <v>0</v>
      </c>
      <c r="AH24" s="29">
        <f>COUNTIFS(ExcelTool!$15:$15,$AI$16,ExcelTool!24:24,$AH$16)</f>
        <v>0</v>
      </c>
      <c r="AI24" s="52" t="str">
        <f>IF(ISERROR(((AG24/(COUNTIF(ExcelTool!$15:$15,$AI$16)-AH24)*100))),"N/A",((AG24/(COUNTIF(ExcelTool!$15:$15,$AI$16)-AH24)*100)))</f>
        <v>N/A</v>
      </c>
      <c r="AJ24" s="29">
        <f>COUNTIFS(ExcelTool!$15:$15,$AL$16,ExcelTool!24:24,$AJ$16)</f>
        <v>0</v>
      </c>
      <c r="AK24" s="29">
        <f>COUNTIFS(ExcelTool!$15:$15,$AL$16,ExcelTool!24:24,$AK$16)</f>
        <v>0</v>
      </c>
      <c r="AL24" s="52" t="str">
        <f>IF(ISERROR(((AJ24/(COUNTIF(ExcelTool!$15:$15,$AL$16)-AK24)*100))),"N/A",((AJ24/(COUNTIF(ExcelTool!$15:$15,$AL$16)-AK24)*100)))</f>
        <v>N/A</v>
      </c>
    </row>
    <row r="25" spans="1:38" s="199" customFormat="1" ht="25.5" x14ac:dyDescent="0.2">
      <c r="A25" s="205">
        <f>ExcelTool!A25</f>
        <v>8</v>
      </c>
      <c r="B25" s="172" t="str">
        <f>ExcelTool!B25</f>
        <v>INEWS observation set is dated for every entry?</v>
      </c>
      <c r="C25" s="172">
        <f>COUNTIFS(ExcelTool!$15:$15,$E$16,ExcelTool!25:25,$C$16)</f>
        <v>0</v>
      </c>
      <c r="D25" s="172">
        <f>COUNTIFS(ExcelTool!$15:$15,$E$16,ExcelTool!25:25,$D$16)</f>
        <v>0</v>
      </c>
      <c r="E25" s="173" t="str">
        <f>IF(ISERROR(((C25/(COUNTIF(ExcelTool!$15:$15,$E$16)-D25)*100))),"N/A",((C25/(COUNTIF(ExcelTool!$15:$15,$E$16)-D25)*100)))</f>
        <v>N/A</v>
      </c>
      <c r="F25" s="172">
        <f>COUNTIFS(ExcelTool!$15:$15,$H$16,ExcelTool!25:25,$F$16)</f>
        <v>0</v>
      </c>
      <c r="G25" s="172">
        <f>COUNTIFS(ExcelTool!$15:$15,$H$16,ExcelTool!25:25,$G$16)</f>
        <v>0</v>
      </c>
      <c r="H25" s="173" t="str">
        <f>IF(ISERROR(((F25/(COUNTIF(ExcelTool!$15:$15,$H$16)-G25)*100))),"N/A",((F25/(COUNTIF(ExcelTool!$15:$15,$H$16)-G25)*100)))</f>
        <v>N/A</v>
      </c>
      <c r="I25" s="172">
        <f>COUNTIFS(ExcelTool!$15:$15,$K$16,ExcelTool!25:25,$I$16)</f>
        <v>0</v>
      </c>
      <c r="J25" s="172">
        <f>COUNTIFS(ExcelTool!$15:$15,$K$16,ExcelTool!25:25,$J$16)</f>
        <v>0</v>
      </c>
      <c r="K25" s="173" t="str">
        <f>IF(ISERROR(((I25/(COUNTIF(ExcelTool!$15:$15,$K$16)-J25)*100))),"N/A",((I25/(COUNTIF(ExcelTool!$15:$15,$K$16)-J25)*100)))</f>
        <v>N/A</v>
      </c>
      <c r="L25" s="172">
        <f>COUNTIFS(ExcelTool!$15:$15,$N$16,ExcelTool!25:25,$L$16)</f>
        <v>0</v>
      </c>
      <c r="M25" s="172">
        <f>COUNTIFS(ExcelTool!$15:$15,$N$16,ExcelTool!25:25,$M$16)</f>
        <v>0</v>
      </c>
      <c r="N25" s="173" t="str">
        <f>IF(ISERROR(((L25/(COUNTIF(ExcelTool!$15:$15,$N$16)-M25)*100))),"N/A",((L25/(COUNTIF(ExcelTool!$15:$15,$N$16)-M25)*100)))</f>
        <v>N/A</v>
      </c>
      <c r="O25" s="172">
        <f>COUNTIFS(ExcelTool!$15:$15,$Q$16,ExcelTool!25:25,$O$16)</f>
        <v>0</v>
      </c>
      <c r="P25" s="172">
        <f>COUNTIFS(ExcelTool!$15:$15,$Q$16,ExcelTool!25:25,$P$16)</f>
        <v>0</v>
      </c>
      <c r="Q25" s="173" t="str">
        <f>IF(ISERROR(((O25/(COUNTIF(ExcelTool!$15:$15,$Q$16)-P25)*100))),"N/A",((O25/(COUNTIF(ExcelTool!$15:$15,$Q$16)-P25)*100)))</f>
        <v>N/A</v>
      </c>
      <c r="R25" s="172">
        <f>COUNTIFS(ExcelTool!$15:$15,$T$16,ExcelTool!25:25,$R$16)</f>
        <v>0</v>
      </c>
      <c r="S25" s="172">
        <f>COUNTIFS(ExcelTool!$15:$15,$T$16,ExcelTool!25:25,$S$16)</f>
        <v>0</v>
      </c>
      <c r="T25" s="173" t="str">
        <f>IF(ISERROR(((R25/(COUNTIF(ExcelTool!$15:$15,$T$16)-S25)*100))),"N/A",((R25/(COUNTIF(ExcelTool!$15:$15,$T$16)-S25)*100)))</f>
        <v>N/A</v>
      </c>
      <c r="U25" s="172">
        <f>COUNTIFS(ExcelTool!$15:$15,$W$16,ExcelTool!25:25,$U$16)</f>
        <v>0</v>
      </c>
      <c r="V25" s="172">
        <f>COUNTIFS(ExcelTool!$15:$15,$W$16,ExcelTool!25:25,$V$16)</f>
        <v>0</v>
      </c>
      <c r="W25" s="173" t="str">
        <f>IF(ISERROR(((U25/(COUNTIF(ExcelTool!$15:$15,$W$16)-V25)*100))),"N/A",((U25/(COUNTIF(ExcelTool!$15:$15,$W$16)-V25)*100)))</f>
        <v>N/A</v>
      </c>
      <c r="X25" s="172">
        <f>COUNTIFS(ExcelTool!$15:$15,$Z$16,ExcelTool!25:25,$X$16)</f>
        <v>0</v>
      </c>
      <c r="Y25" s="172">
        <f>COUNTIFS(ExcelTool!$15:$15,$Z$16,ExcelTool!25:25,$Y$16)</f>
        <v>0</v>
      </c>
      <c r="Z25" s="173" t="str">
        <f>IF(ISERROR(((X25/(COUNTIF(ExcelTool!$15:$15,$Z$16)-Y25)*100))),"N/A",((X25/(COUNTIF(ExcelTool!$15:$15,$Z$16)-Y25)*100)))</f>
        <v>N/A</v>
      </c>
      <c r="AA25" s="172">
        <f>COUNTIFS(ExcelTool!$15:$15,$AC$16,ExcelTool!25:25,$AA$16)</f>
        <v>0</v>
      </c>
      <c r="AB25" s="172">
        <f>COUNTIFS(ExcelTool!$15:$15,$AC$16,ExcelTool!25:25,$AB$16)</f>
        <v>0</v>
      </c>
      <c r="AC25" s="173" t="str">
        <f>IF(ISERROR(((AA25/(COUNTIF(ExcelTool!$15:$15,$AC$16)-AB25)*100))),"N/A",((AA25/(COUNTIF(ExcelTool!$15:$15,$AC$16)-AB25)*100)))</f>
        <v>N/A</v>
      </c>
      <c r="AD25" s="172">
        <f>COUNTIFS(ExcelTool!$15:$15,$AF$16,ExcelTool!25:25,$AD$16)</f>
        <v>0</v>
      </c>
      <c r="AE25" s="172">
        <f>COUNTIFS(ExcelTool!$15:$15,$AF$16,ExcelTool!25:25,$AE$16)</f>
        <v>0</v>
      </c>
      <c r="AF25" s="173" t="str">
        <f>IF(ISERROR(((AD25/(COUNTIF(ExcelTool!$15:$15,$AF$16)-AE25)*100))),"N/A",((AD25/(COUNTIF(ExcelTool!$15:$15,$AF$16)-AE25)*100)))</f>
        <v>N/A</v>
      </c>
      <c r="AG25" s="172">
        <f>COUNTIFS(ExcelTool!$15:$15,$AI$16,ExcelTool!25:25,$AG$16)</f>
        <v>0</v>
      </c>
      <c r="AH25" s="172">
        <f>COUNTIFS(ExcelTool!$15:$15,$AI$16,ExcelTool!25:25,$AH$16)</f>
        <v>0</v>
      </c>
      <c r="AI25" s="173" t="str">
        <f>IF(ISERROR(((AG25/(COUNTIF(ExcelTool!$15:$15,$AI$16)-AH25)*100))),"N/A",((AG25/(COUNTIF(ExcelTool!$15:$15,$AI$16)-AH25)*100)))</f>
        <v>N/A</v>
      </c>
      <c r="AJ25" s="172">
        <f>COUNTIFS(ExcelTool!$15:$15,$AL$16,ExcelTool!25:25,$AJ$16)</f>
        <v>0</v>
      </c>
      <c r="AK25" s="172">
        <f>COUNTIFS(ExcelTool!$15:$15,$AL$16,ExcelTool!25:25,$AK$16)</f>
        <v>0</v>
      </c>
      <c r="AL25" s="173" t="str">
        <f>IF(ISERROR(((AJ25/(COUNTIF(ExcelTool!$15:$15,$AL$16)-AK25)*100))),"N/A",((AJ25/(COUNTIF(ExcelTool!$15:$15,$AL$16)-AK25)*100)))</f>
        <v>N/A</v>
      </c>
    </row>
    <row r="26" spans="1:38" s="199" customFormat="1" ht="25.5" x14ac:dyDescent="0.2">
      <c r="A26" s="205">
        <f>ExcelTool!A26</f>
        <v>9</v>
      </c>
      <c r="B26" s="29" t="str">
        <f>ExcelTool!B26</f>
        <v>INEWS Observation set is timed using the 24-hour clock for every entry?</v>
      </c>
      <c r="C26" s="29">
        <f>COUNTIFS(ExcelTool!$15:$15,$E$16,ExcelTool!26:26,$C$16)</f>
        <v>0</v>
      </c>
      <c r="D26" s="29">
        <f>COUNTIFS(ExcelTool!$15:$15,$E$16,ExcelTool!26:26,$D$16)</f>
        <v>0</v>
      </c>
      <c r="E26" s="52" t="str">
        <f>IF(ISERROR(((C26/(COUNTIF(ExcelTool!$15:$15,$E$16)-D26)*100))),"N/A",((C26/(COUNTIF(ExcelTool!$15:$15,$E$16)-D26)*100)))</f>
        <v>N/A</v>
      </c>
      <c r="F26" s="29">
        <f>COUNTIFS(ExcelTool!$15:$15,$H$16,ExcelTool!26:26,$F$16)</f>
        <v>0</v>
      </c>
      <c r="G26" s="29">
        <f>COUNTIFS(ExcelTool!$15:$15,$H$16,ExcelTool!26:26,$G$16)</f>
        <v>0</v>
      </c>
      <c r="H26" s="52" t="str">
        <f>IF(ISERROR(((F26/(COUNTIF(ExcelTool!$15:$15,$H$16)-G26)*100))),"N/A",((F26/(COUNTIF(ExcelTool!$15:$15,$H$16)-G26)*100)))</f>
        <v>N/A</v>
      </c>
      <c r="I26" s="29">
        <f>COUNTIFS(ExcelTool!$15:$15,$K$16,ExcelTool!26:26,$I$16)</f>
        <v>0</v>
      </c>
      <c r="J26" s="29">
        <f>COUNTIFS(ExcelTool!$15:$15,$K$16,ExcelTool!26:26,$J$16)</f>
        <v>0</v>
      </c>
      <c r="K26" s="52" t="str">
        <f>IF(ISERROR(((I26/(COUNTIF(ExcelTool!$15:$15,$K$16)-J26)*100))),"N/A",((I26/(COUNTIF(ExcelTool!$15:$15,$K$16)-J26)*100)))</f>
        <v>N/A</v>
      </c>
      <c r="L26" s="29">
        <f>COUNTIFS(ExcelTool!$15:$15,$N$16,ExcelTool!26:26,$L$16)</f>
        <v>0</v>
      </c>
      <c r="M26" s="29">
        <f>COUNTIFS(ExcelTool!$15:$15,$N$16,ExcelTool!26:26,$M$16)</f>
        <v>0</v>
      </c>
      <c r="N26" s="52" t="str">
        <f>IF(ISERROR(((L26/(COUNTIF(ExcelTool!$15:$15,$N$16)-M26)*100))),"N/A",((L26/(COUNTIF(ExcelTool!$15:$15,$N$16)-M26)*100)))</f>
        <v>N/A</v>
      </c>
      <c r="O26" s="29">
        <f>COUNTIFS(ExcelTool!$15:$15,$Q$16,ExcelTool!26:26,$O$16)</f>
        <v>0</v>
      </c>
      <c r="P26" s="29">
        <f>COUNTIFS(ExcelTool!$15:$15,$Q$16,ExcelTool!26:26,$P$16)</f>
        <v>0</v>
      </c>
      <c r="Q26" s="52" t="str">
        <f>IF(ISERROR(((O26/(COUNTIF(ExcelTool!$15:$15,$Q$16)-P26)*100))),"N/A",((O26/(COUNTIF(ExcelTool!$15:$15,$Q$16)-P26)*100)))</f>
        <v>N/A</v>
      </c>
      <c r="R26" s="29">
        <f>COUNTIFS(ExcelTool!$15:$15,$T$16,ExcelTool!26:26,$R$16)</f>
        <v>0</v>
      </c>
      <c r="S26" s="29">
        <f>COUNTIFS(ExcelTool!$15:$15,$T$16,ExcelTool!26:26,$S$16)</f>
        <v>0</v>
      </c>
      <c r="T26" s="52" t="str">
        <f>IF(ISERROR(((R26/(COUNTIF(ExcelTool!$15:$15,$T$16)-S26)*100))),"N/A",((R26/(COUNTIF(ExcelTool!$15:$15,$T$16)-S26)*100)))</f>
        <v>N/A</v>
      </c>
      <c r="U26" s="29">
        <f>COUNTIFS(ExcelTool!$15:$15,$W$16,ExcelTool!26:26,$U$16)</f>
        <v>0</v>
      </c>
      <c r="V26" s="29">
        <f>COUNTIFS(ExcelTool!$15:$15,$W$16,ExcelTool!26:26,$V$16)</f>
        <v>0</v>
      </c>
      <c r="W26" s="52" t="str">
        <f>IF(ISERROR(((U26/(COUNTIF(ExcelTool!$15:$15,$W$16)-V26)*100))),"N/A",((U26/(COUNTIF(ExcelTool!$15:$15,$W$16)-V26)*100)))</f>
        <v>N/A</v>
      </c>
      <c r="X26" s="29">
        <f>COUNTIFS(ExcelTool!$15:$15,$Z$16,ExcelTool!26:26,$X$16)</f>
        <v>0</v>
      </c>
      <c r="Y26" s="29">
        <f>COUNTIFS(ExcelTool!$15:$15,$Z$16,ExcelTool!26:26,$Y$16)</f>
        <v>0</v>
      </c>
      <c r="Z26" s="52" t="str">
        <f>IF(ISERROR(((X26/(COUNTIF(ExcelTool!$15:$15,$Z$16)-Y26)*100))),"N/A",((X26/(COUNTIF(ExcelTool!$15:$15,$Z$16)-Y26)*100)))</f>
        <v>N/A</v>
      </c>
      <c r="AA26" s="29">
        <f>COUNTIFS(ExcelTool!$15:$15,$AC$16,ExcelTool!26:26,$AA$16)</f>
        <v>0</v>
      </c>
      <c r="AB26" s="29">
        <f>COUNTIFS(ExcelTool!$15:$15,$AC$16,ExcelTool!26:26,$AB$16)</f>
        <v>0</v>
      </c>
      <c r="AC26" s="52" t="str">
        <f>IF(ISERROR(((AA26/(COUNTIF(ExcelTool!$15:$15,$AC$16)-AB26)*100))),"N/A",((AA26/(COUNTIF(ExcelTool!$15:$15,$AC$16)-AB26)*100)))</f>
        <v>N/A</v>
      </c>
      <c r="AD26" s="29">
        <f>COUNTIFS(ExcelTool!$15:$15,$AF$16,ExcelTool!26:26,$AD$16)</f>
        <v>0</v>
      </c>
      <c r="AE26" s="29">
        <f>COUNTIFS(ExcelTool!$15:$15,$AF$16,ExcelTool!26:26,$AE$16)</f>
        <v>0</v>
      </c>
      <c r="AF26" s="52" t="str">
        <f>IF(ISERROR(((AD26/(COUNTIF(ExcelTool!$15:$15,$AF$16)-AE26)*100))),"N/A",((AD26/(COUNTIF(ExcelTool!$15:$15,$AF$16)-AE26)*100)))</f>
        <v>N/A</v>
      </c>
      <c r="AG26" s="29">
        <f>COUNTIFS(ExcelTool!$15:$15,$AI$16,ExcelTool!26:26,$AG$16)</f>
        <v>0</v>
      </c>
      <c r="AH26" s="29">
        <f>COUNTIFS(ExcelTool!$15:$15,$AI$16,ExcelTool!26:26,$AH$16)</f>
        <v>0</v>
      </c>
      <c r="AI26" s="52" t="str">
        <f>IF(ISERROR(((AG26/(COUNTIF(ExcelTool!$15:$15,$AI$16)-AH26)*100))),"N/A",((AG26/(COUNTIF(ExcelTool!$15:$15,$AI$16)-AH26)*100)))</f>
        <v>N/A</v>
      </c>
      <c r="AJ26" s="29">
        <f>COUNTIFS(ExcelTool!$15:$15,$AL$16,ExcelTool!26:26,$AJ$16)</f>
        <v>0</v>
      </c>
      <c r="AK26" s="29">
        <f>COUNTIFS(ExcelTool!$15:$15,$AL$16,ExcelTool!26:26,$AK$16)</f>
        <v>0</v>
      </c>
      <c r="AL26" s="52" t="str">
        <f>IF(ISERROR(((AJ26/(COUNTIF(ExcelTool!$15:$15,$AL$16)-AK26)*100))),"N/A",((AJ26/(COUNTIF(ExcelTool!$15:$15,$AL$16)-AK26)*100)))</f>
        <v>N/A</v>
      </c>
    </row>
    <row r="27" spans="1:38" s="199" customFormat="1" ht="18.75" customHeight="1" x14ac:dyDescent="0.2">
      <c r="A27" s="205"/>
      <c r="B27" s="170" t="s">
        <v>32</v>
      </c>
      <c r="C27" s="170">
        <f>SUM(C18:C26)</f>
        <v>0</v>
      </c>
      <c r="D27" s="170">
        <f>SUM(D18:D26)</f>
        <v>0</v>
      </c>
      <c r="E27" s="171" t="str">
        <f>IF(ISERROR(((C27/(COUNTIF(ExcelTool!$15:$15,Comparison!$E$16)*No_of_Questions_Section_1-D27)*100))),"NA",((C27/(COUNTIF(ExcelTool!$15:$15,Comparison!$E$16)*No_of_Questions_Section_1-D27)*100)))</f>
        <v>NA</v>
      </c>
      <c r="F27" s="170">
        <f>SUM(F18:F26)</f>
        <v>0</v>
      </c>
      <c r="G27" s="170">
        <f>SUM(G18:G26)</f>
        <v>0</v>
      </c>
      <c r="H27" s="171" t="str">
        <f>IF(ISERROR(((F27/(COUNTIF(ExcelTool!$15:$15,Comparison!H$16)*No_of_Questions_Section_1-G27)*100))),"NA",((F27/(COUNTIF(ExcelTool!$15:$15,Comparison!$H$16)*No_of_Questions_Section_1-G27)*100)))</f>
        <v>NA</v>
      </c>
      <c r="I27" s="170">
        <f>SUM(I18:I26)</f>
        <v>0</v>
      </c>
      <c r="J27" s="170">
        <f>SUM(J18:J26)</f>
        <v>0</v>
      </c>
      <c r="K27" s="171" t="str">
        <f>IF(ISERROR(((I27/(COUNTIF(ExcelTool!$15:$15,Comparison!$K$16)*No_of_Questions_Section_1-J27)*100))),"NA",((I27/(COUNTIF(ExcelTool!$15:$15,Comparison!$K$16)*No_of_Questions_Section_1-J27)*100)))</f>
        <v>NA</v>
      </c>
      <c r="L27" s="170">
        <f>SUM(L18:L26)</f>
        <v>0</v>
      </c>
      <c r="M27" s="170">
        <f>SUM(M18:M26)</f>
        <v>0</v>
      </c>
      <c r="N27" s="171" t="str">
        <f>IF(ISERROR(((L27/(COUNTIF(ExcelTool!$15:$15,Comparison!$N$16)*No_of_Questions_Section_1-M27)*100))),"NA",((L27/(COUNTIF(ExcelTool!$15:$15,Comparison!$N$16)*No_of_Questions_Section_1-M27)*100)))</f>
        <v>NA</v>
      </c>
      <c r="O27" s="170">
        <f>SUM(O18:O26)</f>
        <v>0</v>
      </c>
      <c r="P27" s="170">
        <f>SUM(P18:P26)</f>
        <v>0</v>
      </c>
      <c r="Q27" s="171" t="str">
        <f>IF(ISERROR(((O27/(COUNTIF(ExcelTool!$15:$15,Comparison!$Q$16)*No_of_Questions_Section_1-P27)*100))),"NA",((O27/(COUNTIF(ExcelTool!$15:$15,Comparison!$Q$16)*No_of_Questions_Section_1-P27)*100)))</f>
        <v>NA</v>
      </c>
      <c r="R27" s="170">
        <f>SUM(R18:R26)</f>
        <v>0</v>
      </c>
      <c r="S27" s="170">
        <f>SUM(S18:S26)</f>
        <v>0</v>
      </c>
      <c r="T27" s="171" t="str">
        <f>IF(ISERROR(((R27/(COUNTIF(ExcelTool!$15:$15,Comparison!$T$16)*No_of_Questions_Section_1-S27)*100))),"NA",((R27/(COUNTIF(ExcelTool!$15:$15,Comparison!$T$16)*No_of_Questions_Section_1-S27)*100)))</f>
        <v>NA</v>
      </c>
      <c r="U27" s="170">
        <f>SUM(U18:U26)</f>
        <v>0</v>
      </c>
      <c r="V27" s="170">
        <f>SUM(V18:V26)</f>
        <v>0</v>
      </c>
      <c r="W27" s="171" t="str">
        <f>IF(ISERROR(((U27/(COUNTIF(ExcelTool!$15:$15,Comparison!$W$16)*No_of_Questions_Section_1-V27)*100))),"NA",((U27/(COUNTIF(ExcelTool!$15:$15,Comparison!$W$16)*No_of_Questions_Section_1-V27)*100)))</f>
        <v>NA</v>
      </c>
      <c r="X27" s="170">
        <f>SUM(X18:X26)</f>
        <v>0</v>
      </c>
      <c r="Y27" s="170">
        <f>SUM(Y18:Y26)</f>
        <v>0</v>
      </c>
      <c r="Z27" s="171" t="str">
        <f>IF(ISERROR(((X27/(COUNTIF(ExcelTool!$15:$15,Comparison!$Z$16)*No_of_Questions_Section_1-Y27)*100))),"NA",((X27/(COUNTIF(ExcelTool!$15:$15,Comparison!$Z$16)*No_of_Questions_Section_1-Y27)*100)))</f>
        <v>NA</v>
      </c>
      <c r="AA27" s="170">
        <f>SUM(AA18:AA26)</f>
        <v>0</v>
      </c>
      <c r="AB27" s="170">
        <f>SUM(AB18:AB26)</f>
        <v>0</v>
      </c>
      <c r="AC27" s="171" t="str">
        <f>IF(ISERROR(((AA27/(COUNTIF(ExcelTool!$15:$15,Comparison!$AC$16)*No_of_Questions_Section_1-AB27)*100))),"NA",((AA27/(COUNTIF(ExcelTool!$15:$15,Comparison!$AC$16)*No_of_Questions_Section_1-AB27)*100)))</f>
        <v>NA</v>
      </c>
      <c r="AD27" s="170">
        <f>SUM(AD18:AD26)</f>
        <v>0</v>
      </c>
      <c r="AE27" s="170">
        <f>SUM(AE18:AE26)</f>
        <v>0</v>
      </c>
      <c r="AF27" s="171" t="str">
        <f>IF(ISERROR(((AD27/(COUNTIF(ExcelTool!$15:$15,Comparison!$AF$16)*No_of_Questions_Section_1-AE27)*100))),"NA",((AD27/(COUNTIF(ExcelTool!$15:$15,Comparison!$AF$16)*No_of_Questions_Section_1-AE27)*100)))</f>
        <v>NA</v>
      </c>
      <c r="AG27" s="170">
        <f>SUM(AG18:AG26)</f>
        <v>0</v>
      </c>
      <c r="AH27" s="170">
        <f>SUM(AH18:AH26)</f>
        <v>0</v>
      </c>
      <c r="AI27" s="171" t="str">
        <f>IF(ISERROR(((AG27/(COUNTIF(ExcelTool!$15:$15,Comparison!$AI$16)*No_of_Questions_Section_1-AH27)*100))),"NA",((AG27/(COUNTIF(ExcelTool!$15:$15,Comparison!$AI$16)*No_of_Questions_Section_1-AH27)*100)))</f>
        <v>NA</v>
      </c>
      <c r="AJ27" s="170">
        <f>SUM(AJ18:AJ26)</f>
        <v>0</v>
      </c>
      <c r="AK27" s="170">
        <f>SUM(AK18:AK26)</f>
        <v>0</v>
      </c>
      <c r="AL27" s="171" t="str">
        <f>IF(ISERROR(((AJ27/(COUNTIF(ExcelTool!$15:$15,Comparison!$AL$16)*No_of_Questions_Section_1-AK27)*100))),"NA",((AJ27/(COUNTIF(ExcelTool!$15:$15,Comparison!$AL$16)*No_of_Questions_Section_1-AK27)*100)))</f>
        <v>NA</v>
      </c>
    </row>
    <row r="28" spans="1:38" s="199" customFormat="1" ht="23.25" customHeight="1" x14ac:dyDescent="0.2">
      <c r="A28" s="206"/>
      <c r="B28" s="105" t="str">
        <f>ExcelTool!B28</f>
        <v>Section 2: Parameters</v>
      </c>
      <c r="C28" s="174"/>
      <c r="D28" s="174"/>
      <c r="E28" s="175"/>
      <c r="F28" s="176"/>
      <c r="G28" s="176"/>
      <c r="H28" s="175"/>
      <c r="I28" s="176"/>
      <c r="J28" s="176"/>
      <c r="K28" s="175"/>
      <c r="L28" s="176"/>
      <c r="M28" s="176"/>
      <c r="N28" s="175"/>
      <c r="O28" s="174"/>
      <c r="P28" s="174"/>
      <c r="Q28" s="175"/>
      <c r="R28" s="176"/>
      <c r="S28" s="176"/>
      <c r="T28" s="175"/>
      <c r="U28" s="176"/>
      <c r="V28" s="176"/>
      <c r="W28" s="175"/>
      <c r="X28" s="176"/>
      <c r="Y28" s="176"/>
      <c r="Z28" s="175"/>
      <c r="AA28" s="174"/>
      <c r="AB28" s="174"/>
      <c r="AC28" s="175"/>
      <c r="AD28" s="176"/>
      <c r="AE28" s="176"/>
      <c r="AF28" s="175"/>
      <c r="AG28" s="176"/>
      <c r="AH28" s="176"/>
      <c r="AI28" s="175"/>
      <c r="AJ28" s="176"/>
      <c r="AK28" s="176"/>
      <c r="AL28" s="177"/>
    </row>
    <row r="29" spans="1:38" s="199" customFormat="1" ht="25.5" x14ac:dyDescent="0.2">
      <c r="A29" s="205">
        <f>ExcelTool!A29</f>
        <v>1</v>
      </c>
      <c r="B29" s="29" t="str">
        <f>ExcelTool!B29</f>
        <v>Healthcare Worker / Patient / Family Concern recorded?</v>
      </c>
      <c r="C29" s="29">
        <f>COUNTIFS(ExcelTool!$15:$15,$E$16,ExcelTool!29:29,$C$16)</f>
        <v>0</v>
      </c>
      <c r="D29" s="29">
        <f>COUNTIFS(ExcelTool!$15:$15,$E$16,ExcelTool!29:29,$D$16)</f>
        <v>0</v>
      </c>
      <c r="E29" s="52" t="str">
        <f>IF(ISERROR(((C29/(COUNTIF(ExcelTool!$15:$15,$E$16)-D29)*100))),"N/A",((C29/(COUNTIF(ExcelTool!$15:$15,$E$16)-D29)*100)))</f>
        <v>N/A</v>
      </c>
      <c r="F29" s="29">
        <f>COUNTIFS(ExcelTool!$15:$15,$H$16,ExcelTool!29:29,$F$16)</f>
        <v>0</v>
      </c>
      <c r="G29" s="29">
        <f>COUNTIFS(ExcelTool!$15:$15,$H$16,ExcelTool!29:29,$G$16)</f>
        <v>0</v>
      </c>
      <c r="H29" s="52" t="str">
        <f>IF(ISERROR(((F29/(COUNTIF(ExcelTool!$15:$15,$H$16)-G29)*100))),"N/A",((F29/(COUNTIF(ExcelTool!$15:$15,$H$16)-G29)*100)))</f>
        <v>N/A</v>
      </c>
      <c r="I29" s="29">
        <f>COUNTIFS(ExcelTool!$15:$15,$K$16,ExcelTool!29:29,$I$16)</f>
        <v>0</v>
      </c>
      <c r="J29" s="29">
        <f>COUNTIFS(ExcelTool!$15:$15,$K$16,ExcelTool!29:29,$J$16)</f>
        <v>0</v>
      </c>
      <c r="K29" s="52" t="str">
        <f>IF(ISERROR(((I29/(COUNTIF(ExcelTool!$15:$15,$K$16)-J29)*100))),"N/A",((I29/(COUNTIF(ExcelTool!$15:$15,$K$16)-J29)*100)))</f>
        <v>N/A</v>
      </c>
      <c r="L29" s="29">
        <f>COUNTIFS(ExcelTool!$15:$15,$N$16,ExcelTool!29:29,$L$16)</f>
        <v>0</v>
      </c>
      <c r="M29" s="29">
        <f>COUNTIFS(ExcelTool!$15:$15,$N$16,ExcelTool!29:29,$M$16)</f>
        <v>0</v>
      </c>
      <c r="N29" s="52" t="str">
        <f>IF(ISERROR(((L29/(COUNTIF(ExcelTool!$15:$15,$N$16)-M29)*100))),"N/A",((L29/(COUNTIF(ExcelTool!$15:$15,$N$16)-M29)*100)))</f>
        <v>N/A</v>
      </c>
      <c r="O29" s="29">
        <f>COUNTIFS(ExcelTool!$15:$15,$Q$16,ExcelTool!29:29,$O$16)</f>
        <v>0</v>
      </c>
      <c r="P29" s="29">
        <f>COUNTIFS(ExcelTool!$15:$15,$Q$16,ExcelTool!29:29,$P$16)</f>
        <v>0</v>
      </c>
      <c r="Q29" s="52" t="str">
        <f>IF(ISERROR(((O29/(COUNTIF(ExcelTool!$15:$15,$Q$16)-P29)*100))),"N/A",((O29/(COUNTIF(ExcelTool!$15:$15,$Q$16)-P29)*100)))</f>
        <v>N/A</v>
      </c>
      <c r="R29" s="29">
        <f>COUNTIFS(ExcelTool!$15:$15,$T$16,ExcelTool!29:29,$R$16)</f>
        <v>0</v>
      </c>
      <c r="S29" s="29">
        <f>COUNTIFS(ExcelTool!$15:$15,$T$16,ExcelTool!29:29,$S$16)</f>
        <v>0</v>
      </c>
      <c r="T29" s="52" t="str">
        <f>IF(ISERROR(((R29/(COUNTIF(ExcelTool!$15:$15,$T$16)-S29)*100))),"N/A",((R29/(COUNTIF(ExcelTool!$15:$15,$T$16)-S29)*100)))</f>
        <v>N/A</v>
      </c>
      <c r="U29" s="29">
        <f>COUNTIFS(ExcelTool!$15:$15,$W$16,ExcelTool!29:29,$U$16)</f>
        <v>0</v>
      </c>
      <c r="V29" s="29">
        <f>COUNTIFS(ExcelTool!$15:$15,$W$16,ExcelTool!29:29,$V$16)</f>
        <v>0</v>
      </c>
      <c r="W29" s="52" t="str">
        <f>IF(ISERROR(((U29/(COUNTIF(ExcelTool!$15:$15,$W$16)-V29)*100))),"N/A",((U29/(COUNTIF(ExcelTool!$15:$15,$W$16)-V29)*100)))</f>
        <v>N/A</v>
      </c>
      <c r="X29" s="29">
        <f>COUNTIFS(ExcelTool!$15:$15,$Z$16,ExcelTool!29:29,$X$16)</f>
        <v>0</v>
      </c>
      <c r="Y29" s="29">
        <f>COUNTIFS(ExcelTool!$15:$15,$Z$16,ExcelTool!29:29,$Y$16)</f>
        <v>0</v>
      </c>
      <c r="Z29" s="52" t="str">
        <f>IF(ISERROR(((X29/(COUNTIF(ExcelTool!$15:$15,$Z$16)-Y29)*100))),"N/A",((X29/(COUNTIF(ExcelTool!$15:$15,$Z$16)-Y29)*100)))</f>
        <v>N/A</v>
      </c>
      <c r="AA29" s="29">
        <f>COUNTIFS(ExcelTool!$15:$15,$AC$16,ExcelTool!29:29,$AA$16)</f>
        <v>0</v>
      </c>
      <c r="AB29" s="29">
        <f>COUNTIFS(ExcelTool!$15:$15,$AC$16,ExcelTool!29:29,$AB$16)</f>
        <v>0</v>
      </c>
      <c r="AC29" s="52" t="str">
        <f>IF(ISERROR(((AA29/(COUNTIF(ExcelTool!$15:$15,$AC$16)-AB29)*100))),"N/A",((AA29/(COUNTIF(ExcelTool!$15:$15,$AC$16)-AB29)*100)))</f>
        <v>N/A</v>
      </c>
      <c r="AD29" s="29">
        <f>COUNTIFS(ExcelTool!$15:$15,$AF$16,ExcelTool!29:29,$AD$16)</f>
        <v>0</v>
      </c>
      <c r="AE29" s="29">
        <f>COUNTIFS(ExcelTool!$15:$15,$AF$16,ExcelTool!29:29,$AE$16)</f>
        <v>0</v>
      </c>
      <c r="AF29" s="52" t="str">
        <f>IF(ISERROR(((AD29/(COUNTIF(ExcelTool!$15:$15,$AF$16)-AE29)*100))),"N/A",((AD29/(COUNTIF(ExcelTool!$15:$15,$AF$16)-AE29)*100)))</f>
        <v>N/A</v>
      </c>
      <c r="AG29" s="29">
        <f>COUNTIFS(ExcelTool!$15:$15,$AI$16,ExcelTool!29:29,$AG$16)</f>
        <v>0</v>
      </c>
      <c r="AH29" s="29">
        <f>COUNTIFS(ExcelTool!$15:$15,$AI$16,ExcelTool!29:29,$AH$16)</f>
        <v>0</v>
      </c>
      <c r="AI29" s="52" t="str">
        <f>IF(ISERROR(((AG29/(COUNTIF(ExcelTool!$15:$15,$AI$16)-AH29)*100))),"N/A",((AG29/(COUNTIF(ExcelTool!$15:$15,$AI$16)-AH29)*100)))</f>
        <v>N/A</v>
      </c>
      <c r="AJ29" s="29">
        <f>COUNTIFS(ExcelTool!$15:$15,$AL$16,ExcelTool!29:29,$AJ$16)</f>
        <v>0</v>
      </c>
      <c r="AK29" s="29">
        <f>COUNTIFS(ExcelTool!$15:$15,$AL$16,ExcelTool!29:29,$AK$16)</f>
        <v>0</v>
      </c>
      <c r="AL29" s="52" t="str">
        <f>IF(ISERROR(((AJ29/(COUNTIF(ExcelTool!$15:$15,$AL$16)-AK29)*100))),"N/A",((AJ29/(COUNTIF(ExcelTool!$15:$15,$AL$16)-AK29)*100)))</f>
        <v>N/A</v>
      </c>
    </row>
    <row r="30" spans="1:38" s="199" customFormat="1" ht="17.25" customHeight="1" x14ac:dyDescent="0.2">
      <c r="A30" s="205">
        <f>ExcelTool!A30</f>
        <v>2</v>
      </c>
      <c r="B30" s="29" t="str">
        <f>ExcelTool!B30</f>
        <v>Respiratory rate - recorded every time?</v>
      </c>
      <c r="C30" s="29">
        <f>COUNTIFS(ExcelTool!$15:$15,$E$16,ExcelTool!30:30,$C$16)</f>
        <v>0</v>
      </c>
      <c r="D30" s="29">
        <f>COUNTIFS(ExcelTool!$15:$15,$E$16,ExcelTool!30:30,$D$16)</f>
        <v>0</v>
      </c>
      <c r="E30" s="52" t="str">
        <f>IF(ISERROR(((C30/(COUNTIF(ExcelTool!$15:$15,$E$16)-D30)*100))),"N/A",((C30/(COUNTIF(ExcelTool!$15:$15,$E$16)-D30)*100)))</f>
        <v>N/A</v>
      </c>
      <c r="F30" s="29">
        <f>COUNTIFS(ExcelTool!$15:$15,$H$16,ExcelTool!30:30,$F$16)</f>
        <v>0</v>
      </c>
      <c r="G30" s="29">
        <f>COUNTIFS(ExcelTool!$15:$15,$H$16,ExcelTool!30:30,$G$16)</f>
        <v>0</v>
      </c>
      <c r="H30" s="52" t="str">
        <f>IF(ISERROR(((F30/(COUNTIF(ExcelTool!$15:$15,$H$16)-G30)*100))),"N/A",((F30/(COUNTIF(ExcelTool!$15:$15,$H$16)-G30)*100)))</f>
        <v>N/A</v>
      </c>
      <c r="I30" s="29">
        <f>COUNTIFS(ExcelTool!$15:$15,$K$16,ExcelTool!30:30,$I$16)</f>
        <v>0</v>
      </c>
      <c r="J30" s="29">
        <f>COUNTIFS(ExcelTool!$15:$15,$K$16,ExcelTool!30:30,$J$16)</f>
        <v>0</v>
      </c>
      <c r="K30" s="52" t="str">
        <f>IF(ISERROR(((I30/(COUNTIF(ExcelTool!$15:$15,$K$16)-J30)*100))),"N/A",((I30/(COUNTIF(ExcelTool!$15:$15,$K$16)-J30)*100)))</f>
        <v>N/A</v>
      </c>
      <c r="L30" s="29">
        <f>COUNTIFS(ExcelTool!$15:$15,$N$16,ExcelTool!30:30,$L$16)</f>
        <v>0</v>
      </c>
      <c r="M30" s="29">
        <f>COUNTIFS(ExcelTool!$15:$15,$N$16,ExcelTool!30:30,$M$16)</f>
        <v>0</v>
      </c>
      <c r="N30" s="52" t="str">
        <f>IF(ISERROR(((L30/(COUNTIF(ExcelTool!$15:$15,$N$16)-M30)*100))),"N/A",((L30/(COUNTIF(ExcelTool!$15:$15,$N$16)-M30)*100)))</f>
        <v>N/A</v>
      </c>
      <c r="O30" s="29">
        <f>COUNTIFS(ExcelTool!$15:$15,$Q$16,ExcelTool!30:30,$O$16)</f>
        <v>0</v>
      </c>
      <c r="P30" s="29">
        <f>COUNTIFS(ExcelTool!$15:$15,$Q$16,ExcelTool!30:30,$P$16)</f>
        <v>0</v>
      </c>
      <c r="Q30" s="52" t="str">
        <f>IF(ISERROR(((O30/(COUNTIF(ExcelTool!$15:$15,$Q$16)-P30)*100))),"N/A",((O30/(COUNTIF(ExcelTool!$15:$15,$Q$16)-P30)*100)))</f>
        <v>N/A</v>
      </c>
      <c r="R30" s="29">
        <f>COUNTIFS(ExcelTool!$15:$15,$T$16,ExcelTool!30:30,$R$16)</f>
        <v>0</v>
      </c>
      <c r="S30" s="29">
        <f>COUNTIFS(ExcelTool!$15:$15,$T$16,ExcelTool!30:30,$S$16)</f>
        <v>0</v>
      </c>
      <c r="T30" s="52" t="str">
        <f>IF(ISERROR(((R30/(COUNTIF(ExcelTool!$15:$15,$T$16)-S30)*100))),"N/A",((R30/(COUNTIF(ExcelTool!$15:$15,$T$16)-S30)*100)))</f>
        <v>N/A</v>
      </c>
      <c r="U30" s="29">
        <f>COUNTIFS(ExcelTool!$15:$15,$W$16,ExcelTool!30:30,$U$16)</f>
        <v>0</v>
      </c>
      <c r="V30" s="29">
        <f>COUNTIFS(ExcelTool!$15:$15,$W$16,ExcelTool!30:30,$V$16)</f>
        <v>0</v>
      </c>
      <c r="W30" s="52" t="str">
        <f>IF(ISERROR(((U30/(COUNTIF(ExcelTool!$15:$15,$W$16)-V30)*100))),"N/A",((U30/(COUNTIF(ExcelTool!$15:$15,$W$16)-V30)*100)))</f>
        <v>N/A</v>
      </c>
      <c r="X30" s="29">
        <f>COUNTIFS(ExcelTool!$15:$15,$Z$16,ExcelTool!30:30,$X$16)</f>
        <v>0</v>
      </c>
      <c r="Y30" s="29">
        <f>COUNTIFS(ExcelTool!$15:$15,$Z$16,ExcelTool!30:30,$Y$16)</f>
        <v>0</v>
      </c>
      <c r="Z30" s="52" t="str">
        <f>IF(ISERROR(((X30/(COUNTIF(ExcelTool!$15:$15,$Z$16)-Y30)*100))),"N/A",((X30/(COUNTIF(ExcelTool!$15:$15,$Z$16)-Y30)*100)))</f>
        <v>N/A</v>
      </c>
      <c r="AA30" s="29">
        <f>COUNTIFS(ExcelTool!$15:$15,$AC$16,ExcelTool!30:30,$AA$16)</f>
        <v>0</v>
      </c>
      <c r="AB30" s="29">
        <f>COUNTIFS(ExcelTool!$15:$15,$AC$16,ExcelTool!30:30,$AB$16)</f>
        <v>0</v>
      </c>
      <c r="AC30" s="52" t="str">
        <f>IF(ISERROR(((AA30/(COUNTIF(ExcelTool!$15:$15,$AC$16)-AB30)*100))),"N/A",((AA30/(COUNTIF(ExcelTool!$15:$15,$AC$16)-AB30)*100)))</f>
        <v>N/A</v>
      </c>
      <c r="AD30" s="29">
        <f>COUNTIFS(ExcelTool!$15:$15,$AF$16,ExcelTool!30:30,$AD$16)</f>
        <v>0</v>
      </c>
      <c r="AE30" s="29">
        <f>COUNTIFS(ExcelTool!$15:$15,$AF$16,ExcelTool!30:30,$AE$16)</f>
        <v>0</v>
      </c>
      <c r="AF30" s="52" t="str">
        <f>IF(ISERROR(((AD30/(COUNTIF(ExcelTool!$15:$15,$AF$16)-AE30)*100))),"N/A",((AD30/(COUNTIF(ExcelTool!$15:$15,$AF$16)-AE30)*100)))</f>
        <v>N/A</v>
      </c>
      <c r="AG30" s="29">
        <f>COUNTIFS(ExcelTool!$15:$15,$AI$16,ExcelTool!30:30,$AG$16)</f>
        <v>0</v>
      </c>
      <c r="AH30" s="29">
        <f>COUNTIFS(ExcelTool!$15:$15,$AI$16,ExcelTool!30:30,$AH$16)</f>
        <v>0</v>
      </c>
      <c r="AI30" s="52" t="str">
        <f>IF(ISERROR(((AG30/(COUNTIF(ExcelTool!$15:$15,$AI$16)-AH30)*100))),"N/A",((AG30/(COUNTIF(ExcelTool!$15:$15,$AI$16)-AH30)*100)))</f>
        <v>N/A</v>
      </c>
      <c r="AJ30" s="29">
        <f>COUNTIFS(ExcelTool!$15:$15,$AL$16,ExcelTool!30:30,$AJ$16)</f>
        <v>0</v>
      </c>
      <c r="AK30" s="29">
        <f>COUNTIFS(ExcelTool!$15:$15,$AL$16,ExcelTool!30:30,$AK$16)</f>
        <v>0</v>
      </c>
      <c r="AL30" s="52" t="str">
        <f>IF(ISERROR(((AJ30/(COUNTIF(ExcelTool!$15:$15,$AL$16)-AK30)*100))),"N/A",((AJ30/(COUNTIF(ExcelTool!$15:$15,$AL$16)-AK30)*100)))</f>
        <v>N/A</v>
      </c>
    </row>
    <row r="31" spans="1:38" s="199" customFormat="1" ht="17.25" customHeight="1" x14ac:dyDescent="0.2">
      <c r="A31" s="205">
        <f>ExcelTool!A31</f>
        <v>3</v>
      </c>
      <c r="B31" s="29" t="str">
        <f>ExcelTool!B31</f>
        <v>Oxygen Saturation - recorded every time?</v>
      </c>
      <c r="C31" s="29">
        <f>COUNTIFS(ExcelTool!$15:$15,$E$16,ExcelTool!31:31,$C$16)</f>
        <v>0</v>
      </c>
      <c r="D31" s="29">
        <f>COUNTIFS(ExcelTool!$15:$15,$E$16,ExcelTool!31:31,$D$16)</f>
        <v>0</v>
      </c>
      <c r="E31" s="52" t="str">
        <f>IF(ISERROR(((C31/(COUNTIF(ExcelTool!$15:$15,$E$16)-D31)*100))),"N/A",((C31/(COUNTIF(ExcelTool!$15:$15,$E$16)-D31)*100)))</f>
        <v>N/A</v>
      </c>
      <c r="F31" s="29">
        <f>COUNTIFS(ExcelTool!$15:$15,$H$16,ExcelTool!31:31,$F$16)</f>
        <v>0</v>
      </c>
      <c r="G31" s="29">
        <f>COUNTIFS(ExcelTool!$15:$15,$H$16,ExcelTool!31:31,$G$16)</f>
        <v>0</v>
      </c>
      <c r="H31" s="52" t="str">
        <f>IF(ISERROR(((F31/(COUNTIF(ExcelTool!$15:$15,$H$16)-G31)*100))),"N/A",((F31/(COUNTIF(ExcelTool!$15:$15,$H$16)-G31)*100)))</f>
        <v>N/A</v>
      </c>
      <c r="I31" s="29">
        <f>COUNTIFS(ExcelTool!$15:$15,$K$16,ExcelTool!31:31,$I$16)</f>
        <v>0</v>
      </c>
      <c r="J31" s="29">
        <f>COUNTIFS(ExcelTool!$15:$15,$K$16,ExcelTool!31:31,$J$16)</f>
        <v>0</v>
      </c>
      <c r="K31" s="52" t="str">
        <f>IF(ISERROR(((I31/(COUNTIF(ExcelTool!$15:$15,$K$16)-J31)*100))),"N/A",((I31/(COUNTIF(ExcelTool!$15:$15,$K$16)-J31)*100)))</f>
        <v>N/A</v>
      </c>
      <c r="L31" s="29">
        <f>COUNTIFS(ExcelTool!$15:$15,$N$16,ExcelTool!31:31,$L$16)</f>
        <v>0</v>
      </c>
      <c r="M31" s="29">
        <f>COUNTIFS(ExcelTool!$15:$15,$N$16,ExcelTool!31:31,$M$16)</f>
        <v>0</v>
      </c>
      <c r="N31" s="52" t="str">
        <f>IF(ISERROR(((L31/(COUNTIF(ExcelTool!$15:$15,$N$16)-M31)*100))),"N/A",((L31/(COUNTIF(ExcelTool!$15:$15,$N$16)-M31)*100)))</f>
        <v>N/A</v>
      </c>
      <c r="O31" s="29">
        <f>COUNTIFS(ExcelTool!$15:$15,$Q$16,ExcelTool!31:31,$O$16)</f>
        <v>0</v>
      </c>
      <c r="P31" s="29">
        <f>COUNTIFS(ExcelTool!$15:$15,$Q$16,ExcelTool!31:31,$P$16)</f>
        <v>0</v>
      </c>
      <c r="Q31" s="52" t="str">
        <f>IF(ISERROR(((O31/(COUNTIF(ExcelTool!$15:$15,$Q$16)-P31)*100))),"N/A",((O31/(COUNTIF(ExcelTool!$15:$15,$Q$16)-P31)*100)))</f>
        <v>N/A</v>
      </c>
      <c r="R31" s="29">
        <f>COUNTIFS(ExcelTool!$15:$15,$T$16,ExcelTool!31:31,$R$16)</f>
        <v>0</v>
      </c>
      <c r="S31" s="29">
        <f>COUNTIFS(ExcelTool!$15:$15,$T$16,ExcelTool!31:31,$S$16)</f>
        <v>0</v>
      </c>
      <c r="T31" s="52" t="str">
        <f>IF(ISERROR(((R31/(COUNTIF(ExcelTool!$15:$15,$T$16)-S31)*100))),"N/A",((R31/(COUNTIF(ExcelTool!$15:$15,$T$16)-S31)*100)))</f>
        <v>N/A</v>
      </c>
      <c r="U31" s="29">
        <f>COUNTIFS(ExcelTool!$15:$15,$W$16,ExcelTool!31:31,$U$16)</f>
        <v>0</v>
      </c>
      <c r="V31" s="29">
        <f>COUNTIFS(ExcelTool!$15:$15,$W$16,ExcelTool!31:31,$V$16)</f>
        <v>0</v>
      </c>
      <c r="W31" s="52" t="str">
        <f>IF(ISERROR(((U31/(COUNTIF(ExcelTool!$15:$15,$W$16)-V31)*100))),"N/A",((U31/(COUNTIF(ExcelTool!$15:$15,$W$16)-V31)*100)))</f>
        <v>N/A</v>
      </c>
      <c r="X31" s="29">
        <f>COUNTIFS(ExcelTool!$15:$15,$Z$16,ExcelTool!31:31,$X$16)</f>
        <v>0</v>
      </c>
      <c r="Y31" s="29">
        <f>COUNTIFS(ExcelTool!$15:$15,$Z$16,ExcelTool!31:31,$Y$16)</f>
        <v>0</v>
      </c>
      <c r="Z31" s="52" t="str">
        <f>IF(ISERROR(((X31/(COUNTIF(ExcelTool!$15:$15,$Z$16)-Y31)*100))),"N/A",((X31/(COUNTIF(ExcelTool!$15:$15,$Z$16)-Y31)*100)))</f>
        <v>N/A</v>
      </c>
      <c r="AA31" s="29">
        <f>COUNTIFS(ExcelTool!$15:$15,$AC$16,ExcelTool!31:31,$AA$16)</f>
        <v>0</v>
      </c>
      <c r="AB31" s="29">
        <f>COUNTIFS(ExcelTool!$15:$15,$AC$16,ExcelTool!31:31,$AB$16)</f>
        <v>0</v>
      </c>
      <c r="AC31" s="52" t="str">
        <f>IF(ISERROR(((AA31/(COUNTIF(ExcelTool!$15:$15,$AC$16)-AB31)*100))),"N/A",((AA31/(COUNTIF(ExcelTool!$15:$15,$AC$16)-AB31)*100)))</f>
        <v>N/A</v>
      </c>
      <c r="AD31" s="29">
        <f>COUNTIFS(ExcelTool!$15:$15,$AF$16,ExcelTool!31:31,$AD$16)</f>
        <v>0</v>
      </c>
      <c r="AE31" s="29">
        <f>COUNTIFS(ExcelTool!$15:$15,$AF$16,ExcelTool!31:31,$AE$16)</f>
        <v>0</v>
      </c>
      <c r="AF31" s="52" t="str">
        <f>IF(ISERROR(((AD31/(COUNTIF(ExcelTool!$15:$15,$AF$16)-AE31)*100))),"N/A",((AD31/(COUNTIF(ExcelTool!$15:$15,$AF$16)-AE31)*100)))</f>
        <v>N/A</v>
      </c>
      <c r="AG31" s="29">
        <f>COUNTIFS(ExcelTool!$15:$15,$AI$16,ExcelTool!31:31,$AG$16)</f>
        <v>0</v>
      </c>
      <c r="AH31" s="29">
        <f>COUNTIFS(ExcelTool!$15:$15,$AI$16,ExcelTool!31:31,$AH$16)</f>
        <v>0</v>
      </c>
      <c r="AI31" s="52" t="str">
        <f>IF(ISERROR(((AG31/(COUNTIF(ExcelTool!$15:$15,$AI$16)-AH31)*100))),"N/A",((AG31/(COUNTIF(ExcelTool!$15:$15,$AI$16)-AH31)*100)))</f>
        <v>N/A</v>
      </c>
      <c r="AJ31" s="29">
        <f>COUNTIFS(ExcelTool!$15:$15,$AL$16,ExcelTool!31:31,$AJ$16)</f>
        <v>0</v>
      </c>
      <c r="AK31" s="29">
        <f>COUNTIFS(ExcelTool!$15:$15,$AL$16,ExcelTool!31:31,$AK$16)</f>
        <v>0</v>
      </c>
      <c r="AL31" s="52" t="str">
        <f>IF(ISERROR(((AJ31/(COUNTIF(ExcelTool!$15:$15,$AL$16)-AK31)*100))),"N/A",((AJ31/(COUNTIF(ExcelTool!$15:$15,$AL$16)-AK31)*100)))</f>
        <v>N/A</v>
      </c>
    </row>
    <row r="32" spans="1:38" s="199" customFormat="1" ht="17.25" customHeight="1" x14ac:dyDescent="0.2">
      <c r="A32" s="205">
        <f>ExcelTool!A32</f>
        <v>4</v>
      </c>
      <c r="B32" s="29" t="str">
        <f>ExcelTool!B32</f>
        <v>FiO2 - recorded every time?</v>
      </c>
      <c r="C32" s="29">
        <f>COUNTIFS(ExcelTool!$15:$15,$E$16,ExcelTool!32:32,$C$16)</f>
        <v>0</v>
      </c>
      <c r="D32" s="29">
        <f>COUNTIFS(ExcelTool!$15:$15,$E$16,ExcelTool!32:32,$D$16)</f>
        <v>0</v>
      </c>
      <c r="E32" s="52" t="str">
        <f>IF(ISERROR(((C32/(COUNTIF(ExcelTool!$15:$15,$E$16)-D32)*100))),"N/A",((C32/(COUNTIF(ExcelTool!$15:$15,$E$16)-D32)*100)))</f>
        <v>N/A</v>
      </c>
      <c r="F32" s="29">
        <f>COUNTIFS(ExcelTool!$15:$15,$H$16,ExcelTool!32:32,$F$16)</f>
        <v>0</v>
      </c>
      <c r="G32" s="29">
        <f>COUNTIFS(ExcelTool!$15:$15,$H$16,ExcelTool!32:32,$G$16)</f>
        <v>0</v>
      </c>
      <c r="H32" s="52" t="str">
        <f>IF(ISERROR(((F32/(COUNTIF(ExcelTool!$15:$15,$H$16)-G32)*100))),"N/A",((F32/(COUNTIF(ExcelTool!$15:$15,$H$16)-G32)*100)))</f>
        <v>N/A</v>
      </c>
      <c r="I32" s="29">
        <f>COUNTIFS(ExcelTool!$15:$15,$K$16,ExcelTool!32:32,$I$16)</f>
        <v>0</v>
      </c>
      <c r="J32" s="29">
        <f>COUNTIFS(ExcelTool!$15:$15,$K$16,ExcelTool!32:32,$J$16)</f>
        <v>0</v>
      </c>
      <c r="K32" s="52" t="str">
        <f>IF(ISERROR(((I32/(COUNTIF(ExcelTool!$15:$15,$K$16)-J32)*100))),"N/A",((I32/(COUNTIF(ExcelTool!$15:$15,$K$16)-J32)*100)))</f>
        <v>N/A</v>
      </c>
      <c r="L32" s="29">
        <f>COUNTIFS(ExcelTool!$15:$15,$N$16,ExcelTool!32:32,$L$16)</f>
        <v>0</v>
      </c>
      <c r="M32" s="29">
        <f>COUNTIFS(ExcelTool!$15:$15,$N$16,ExcelTool!32:32,$M$16)</f>
        <v>0</v>
      </c>
      <c r="N32" s="52" t="str">
        <f>IF(ISERROR(((L32/(COUNTIF(ExcelTool!$15:$15,$N$16)-M32)*100))),"N/A",((L32/(COUNTIF(ExcelTool!$15:$15,$N$16)-M32)*100)))</f>
        <v>N/A</v>
      </c>
      <c r="O32" s="29">
        <f>COUNTIFS(ExcelTool!$15:$15,$Q$16,ExcelTool!32:32,$O$16)</f>
        <v>0</v>
      </c>
      <c r="P32" s="29">
        <f>COUNTIFS(ExcelTool!$15:$15,$Q$16,ExcelTool!32:32,$P$16)</f>
        <v>0</v>
      </c>
      <c r="Q32" s="52" t="str">
        <f>IF(ISERROR(((O32/(COUNTIF(ExcelTool!$15:$15,$Q$16)-P32)*100))),"N/A",((O32/(COUNTIF(ExcelTool!$15:$15,$Q$16)-P32)*100)))</f>
        <v>N/A</v>
      </c>
      <c r="R32" s="29">
        <f>COUNTIFS(ExcelTool!$15:$15,$T$16,ExcelTool!32:32,$R$16)</f>
        <v>0</v>
      </c>
      <c r="S32" s="29">
        <f>COUNTIFS(ExcelTool!$15:$15,$T$16,ExcelTool!32:32,$S$16)</f>
        <v>0</v>
      </c>
      <c r="T32" s="52" t="str">
        <f>IF(ISERROR(((R32/(COUNTIF(ExcelTool!$15:$15,$T$16)-S32)*100))),"N/A",((R32/(COUNTIF(ExcelTool!$15:$15,$T$16)-S32)*100)))</f>
        <v>N/A</v>
      </c>
      <c r="U32" s="29">
        <f>COUNTIFS(ExcelTool!$15:$15,$W$16,ExcelTool!32:32,$U$16)</f>
        <v>0</v>
      </c>
      <c r="V32" s="29">
        <f>COUNTIFS(ExcelTool!$15:$15,$W$16,ExcelTool!32:32,$V$16)</f>
        <v>0</v>
      </c>
      <c r="W32" s="52" t="str">
        <f>IF(ISERROR(((U32/(COUNTIF(ExcelTool!$15:$15,$W$16)-V32)*100))),"N/A",((U32/(COUNTIF(ExcelTool!$15:$15,$W$16)-V32)*100)))</f>
        <v>N/A</v>
      </c>
      <c r="X32" s="29">
        <f>COUNTIFS(ExcelTool!$15:$15,$Z$16,ExcelTool!32:32,$X$16)</f>
        <v>0</v>
      </c>
      <c r="Y32" s="29">
        <f>COUNTIFS(ExcelTool!$15:$15,$Z$16,ExcelTool!32:32,$Y$16)</f>
        <v>0</v>
      </c>
      <c r="Z32" s="52" t="str">
        <f>IF(ISERROR(((X32/(COUNTIF(ExcelTool!$15:$15,$Z$16)-Y32)*100))),"N/A",((X32/(COUNTIF(ExcelTool!$15:$15,$Z$16)-Y32)*100)))</f>
        <v>N/A</v>
      </c>
      <c r="AA32" s="29">
        <f>COUNTIFS(ExcelTool!$15:$15,$AC$16,ExcelTool!32:32,$AA$16)</f>
        <v>0</v>
      </c>
      <c r="AB32" s="29">
        <f>COUNTIFS(ExcelTool!$15:$15,$AC$16,ExcelTool!32:32,$AB$16)</f>
        <v>0</v>
      </c>
      <c r="AC32" s="52" t="str">
        <f>IF(ISERROR(((AA32/(COUNTIF(ExcelTool!$15:$15,$AC$16)-AB32)*100))),"N/A",((AA32/(COUNTIF(ExcelTool!$15:$15,$AC$16)-AB32)*100)))</f>
        <v>N/A</v>
      </c>
      <c r="AD32" s="29">
        <f>COUNTIFS(ExcelTool!$15:$15,$AF$16,ExcelTool!32:32,$AD$16)</f>
        <v>0</v>
      </c>
      <c r="AE32" s="29">
        <f>COUNTIFS(ExcelTool!$15:$15,$AF$16,ExcelTool!32:32,$AE$16)</f>
        <v>0</v>
      </c>
      <c r="AF32" s="52" t="str">
        <f>IF(ISERROR(((AD32/(COUNTIF(ExcelTool!$15:$15,$AF$16)-AE32)*100))),"N/A",((AD32/(COUNTIF(ExcelTool!$15:$15,$AF$16)-AE32)*100)))</f>
        <v>N/A</v>
      </c>
      <c r="AG32" s="29">
        <f>COUNTIFS(ExcelTool!$15:$15,$AI$16,ExcelTool!32:32,$AG$16)</f>
        <v>0</v>
      </c>
      <c r="AH32" s="29">
        <f>COUNTIFS(ExcelTool!$15:$15,$AI$16,ExcelTool!32:32,$AH$16)</f>
        <v>0</v>
      </c>
      <c r="AI32" s="52" t="str">
        <f>IF(ISERROR(((AG32/(COUNTIF(ExcelTool!$15:$15,$AI$16)-AH32)*100))),"N/A",((AG32/(COUNTIF(ExcelTool!$15:$15,$AI$16)-AH32)*100)))</f>
        <v>N/A</v>
      </c>
      <c r="AJ32" s="29">
        <f>COUNTIFS(ExcelTool!$15:$15,$AL$16,ExcelTool!32:32,$AJ$16)</f>
        <v>0</v>
      </c>
      <c r="AK32" s="29">
        <f>COUNTIFS(ExcelTool!$15:$15,$AL$16,ExcelTool!32:32,$AK$16)</f>
        <v>0</v>
      </c>
      <c r="AL32" s="52" t="str">
        <f>IF(ISERROR(((AJ32/(COUNTIF(ExcelTool!$15:$15,$AL$16)-AK32)*100))),"N/A",((AJ32/(COUNTIF(ExcelTool!$15:$15,$AL$16)-AK32)*100)))</f>
        <v>N/A</v>
      </c>
    </row>
    <row r="33" spans="1:38" s="199" customFormat="1" ht="17.25" customHeight="1" x14ac:dyDescent="0.2">
      <c r="A33" s="205">
        <f>ExcelTool!A33</f>
        <v>5</v>
      </c>
      <c r="B33" s="29" t="str">
        <f>ExcelTool!B33</f>
        <v>Heart Rate - recorded every time?</v>
      </c>
      <c r="C33" s="29">
        <f>COUNTIFS(ExcelTool!$15:$15,$E$16,ExcelTool!33:33,$C$16)</f>
        <v>0</v>
      </c>
      <c r="D33" s="29">
        <f>COUNTIFS(ExcelTool!$15:$15,$E$16,ExcelTool!33:33,$D$16)</f>
        <v>0</v>
      </c>
      <c r="E33" s="52" t="str">
        <f>IF(ISERROR(((C33/(COUNTIF(ExcelTool!$15:$15,$E$16)-D33)*100))),"N/A",((C33/(COUNTIF(ExcelTool!$15:$15,$E$16)-D33)*100)))</f>
        <v>N/A</v>
      </c>
      <c r="F33" s="29">
        <f>COUNTIFS(ExcelTool!$15:$15,$H$16,ExcelTool!33:33,$F$16)</f>
        <v>0</v>
      </c>
      <c r="G33" s="29">
        <f>COUNTIFS(ExcelTool!$15:$15,$H$16,ExcelTool!33:33,$G$16)</f>
        <v>0</v>
      </c>
      <c r="H33" s="52" t="str">
        <f>IF(ISERROR(((F33/(COUNTIF(ExcelTool!$15:$15,$H$16)-G33)*100))),"N/A",((F33/(COUNTIF(ExcelTool!$15:$15,$H$16)-G33)*100)))</f>
        <v>N/A</v>
      </c>
      <c r="I33" s="29">
        <f>COUNTIFS(ExcelTool!$15:$15,$K$16,ExcelTool!33:33,$I$16)</f>
        <v>0</v>
      </c>
      <c r="J33" s="29">
        <f>COUNTIFS(ExcelTool!$15:$15,$K$16,ExcelTool!33:33,$J$16)</f>
        <v>0</v>
      </c>
      <c r="K33" s="52" t="str">
        <f>IF(ISERROR(((I33/(COUNTIF(ExcelTool!$15:$15,$K$16)-J33)*100))),"N/A",((I33/(COUNTIF(ExcelTool!$15:$15,$K$16)-J33)*100)))</f>
        <v>N/A</v>
      </c>
      <c r="L33" s="29">
        <f>COUNTIFS(ExcelTool!$15:$15,$N$16,ExcelTool!33:33,$L$16)</f>
        <v>0</v>
      </c>
      <c r="M33" s="29">
        <f>COUNTIFS(ExcelTool!$15:$15,$N$16,ExcelTool!33:33,$M$16)</f>
        <v>0</v>
      </c>
      <c r="N33" s="52" t="str">
        <f>IF(ISERROR(((L33/(COUNTIF(ExcelTool!$15:$15,$N$16)-M33)*100))),"N/A",((L33/(COUNTIF(ExcelTool!$15:$15,$N$16)-M33)*100)))</f>
        <v>N/A</v>
      </c>
      <c r="O33" s="29">
        <f>COUNTIFS(ExcelTool!$15:$15,$Q$16,ExcelTool!33:33,$O$16)</f>
        <v>0</v>
      </c>
      <c r="P33" s="29">
        <f>COUNTIFS(ExcelTool!$15:$15,$Q$16,ExcelTool!33:33,$P$16)</f>
        <v>0</v>
      </c>
      <c r="Q33" s="52" t="str">
        <f>IF(ISERROR(((O33/(COUNTIF(ExcelTool!$15:$15,$Q$16)-P33)*100))),"N/A",((O33/(COUNTIF(ExcelTool!$15:$15,$Q$16)-P33)*100)))</f>
        <v>N/A</v>
      </c>
      <c r="R33" s="29">
        <f>COUNTIFS(ExcelTool!$15:$15,$T$16,ExcelTool!33:33,$R$16)</f>
        <v>0</v>
      </c>
      <c r="S33" s="29">
        <f>COUNTIFS(ExcelTool!$15:$15,$T$16,ExcelTool!33:33,$S$16)</f>
        <v>0</v>
      </c>
      <c r="T33" s="52" t="str">
        <f>IF(ISERROR(((R33/(COUNTIF(ExcelTool!$15:$15,$T$16)-S33)*100))),"N/A",((R33/(COUNTIF(ExcelTool!$15:$15,$T$16)-S33)*100)))</f>
        <v>N/A</v>
      </c>
      <c r="U33" s="29">
        <f>COUNTIFS(ExcelTool!$15:$15,$W$16,ExcelTool!33:33,$U$16)</f>
        <v>0</v>
      </c>
      <c r="V33" s="29">
        <f>COUNTIFS(ExcelTool!$15:$15,$W$16,ExcelTool!33:33,$V$16)</f>
        <v>0</v>
      </c>
      <c r="W33" s="52" t="str">
        <f>IF(ISERROR(((U33/(COUNTIF(ExcelTool!$15:$15,$W$16)-V33)*100))),"N/A",((U33/(COUNTIF(ExcelTool!$15:$15,$W$16)-V33)*100)))</f>
        <v>N/A</v>
      </c>
      <c r="X33" s="29">
        <f>COUNTIFS(ExcelTool!$15:$15,$Z$16,ExcelTool!33:33,$X$16)</f>
        <v>0</v>
      </c>
      <c r="Y33" s="29">
        <f>COUNTIFS(ExcelTool!$15:$15,$Z$16,ExcelTool!33:33,$Y$16)</f>
        <v>0</v>
      </c>
      <c r="Z33" s="52" t="str">
        <f>IF(ISERROR(((X33/(COUNTIF(ExcelTool!$15:$15,$Z$16)-Y33)*100))),"N/A",((X33/(COUNTIF(ExcelTool!$15:$15,$Z$16)-Y33)*100)))</f>
        <v>N/A</v>
      </c>
      <c r="AA33" s="29">
        <f>COUNTIFS(ExcelTool!$15:$15,$AC$16,ExcelTool!33:33,$AA$16)</f>
        <v>0</v>
      </c>
      <c r="AB33" s="29">
        <f>COUNTIFS(ExcelTool!$15:$15,$AC$16,ExcelTool!33:33,$AB$16)</f>
        <v>0</v>
      </c>
      <c r="AC33" s="52" t="str">
        <f>IF(ISERROR(((AA33/(COUNTIF(ExcelTool!$15:$15,$AC$16)-AB33)*100))),"N/A",((AA33/(COUNTIF(ExcelTool!$15:$15,$AC$16)-AB33)*100)))</f>
        <v>N/A</v>
      </c>
      <c r="AD33" s="29">
        <f>COUNTIFS(ExcelTool!$15:$15,$AF$16,ExcelTool!33:33,$AD$16)</f>
        <v>0</v>
      </c>
      <c r="AE33" s="29">
        <f>COUNTIFS(ExcelTool!$15:$15,$AF$16,ExcelTool!33:33,$AE$16)</f>
        <v>0</v>
      </c>
      <c r="AF33" s="52" t="str">
        <f>IF(ISERROR(((AD33/(COUNTIF(ExcelTool!$15:$15,$AF$16)-AE33)*100))),"N/A",((AD33/(COUNTIF(ExcelTool!$15:$15,$AF$16)-AE33)*100)))</f>
        <v>N/A</v>
      </c>
      <c r="AG33" s="29">
        <f>COUNTIFS(ExcelTool!$15:$15,$AI$16,ExcelTool!33:33,$AG$16)</f>
        <v>0</v>
      </c>
      <c r="AH33" s="29">
        <f>COUNTIFS(ExcelTool!$15:$15,$AI$16,ExcelTool!33:33,$AH$16)</f>
        <v>0</v>
      </c>
      <c r="AI33" s="52" t="str">
        <f>IF(ISERROR(((AG33/(COUNTIF(ExcelTool!$15:$15,$AI$16)-AH33)*100))),"N/A",((AG33/(COUNTIF(ExcelTool!$15:$15,$AI$16)-AH33)*100)))</f>
        <v>N/A</v>
      </c>
      <c r="AJ33" s="29">
        <f>COUNTIFS(ExcelTool!$15:$15,$AL$16,ExcelTool!33:33,$AJ$16)</f>
        <v>0</v>
      </c>
      <c r="AK33" s="29">
        <f>COUNTIFS(ExcelTool!$15:$15,$AL$16,ExcelTool!33:33,$AK$16)</f>
        <v>0</v>
      </c>
      <c r="AL33" s="52" t="str">
        <f>IF(ISERROR(((AJ33/(COUNTIF(ExcelTool!$15:$15,$AL$16)-AK33)*100))),"N/A",((AJ33/(COUNTIF(ExcelTool!$15:$15,$AL$16)-AK33)*100)))</f>
        <v>N/A</v>
      </c>
    </row>
    <row r="34" spans="1:38" s="199" customFormat="1" ht="17.25" customHeight="1" x14ac:dyDescent="0.2">
      <c r="A34" s="205">
        <f>ExcelTool!A34</f>
        <v>6</v>
      </c>
      <c r="B34" s="29" t="str">
        <f>ExcelTool!B34</f>
        <v xml:space="preserve">Blood Pressure -recorded every time? </v>
      </c>
      <c r="C34" s="29">
        <f>COUNTIFS(ExcelTool!$15:$15,$E$16,ExcelTool!34:34,$C$16)</f>
        <v>0</v>
      </c>
      <c r="D34" s="29">
        <f>COUNTIFS(ExcelTool!$15:$15,$E$16,ExcelTool!34:34,$D$16)</f>
        <v>0</v>
      </c>
      <c r="E34" s="52" t="str">
        <f>IF(ISERROR(((C34/(COUNTIF(ExcelTool!$15:$15,$E$16)-D34)*100))),"N/A",((C34/(COUNTIF(ExcelTool!$15:$15,$E$16)-D34)*100)))</f>
        <v>N/A</v>
      </c>
      <c r="F34" s="29">
        <f>COUNTIFS(ExcelTool!$15:$15,$H$16,ExcelTool!34:34,$F$16)</f>
        <v>0</v>
      </c>
      <c r="G34" s="29">
        <f>COUNTIFS(ExcelTool!$15:$15,$H$16,ExcelTool!34:34,$G$16)</f>
        <v>0</v>
      </c>
      <c r="H34" s="52" t="str">
        <f>IF(ISERROR(((F34/(COUNTIF(ExcelTool!$15:$15,$H$16)-G34)*100))),"N/A",((F34/(COUNTIF(ExcelTool!$15:$15,$H$16)-G34)*100)))</f>
        <v>N/A</v>
      </c>
      <c r="I34" s="29">
        <f>COUNTIFS(ExcelTool!$15:$15,$K$16,ExcelTool!34:34,$I$16)</f>
        <v>0</v>
      </c>
      <c r="J34" s="29">
        <f>COUNTIFS(ExcelTool!$15:$15,$K$16,ExcelTool!34:34,$J$16)</f>
        <v>0</v>
      </c>
      <c r="K34" s="52" t="str">
        <f>IF(ISERROR(((I34/(COUNTIF(ExcelTool!$15:$15,$K$16)-J34)*100))),"N/A",((I34/(COUNTIF(ExcelTool!$15:$15,$K$16)-J34)*100)))</f>
        <v>N/A</v>
      </c>
      <c r="L34" s="29">
        <f>COUNTIFS(ExcelTool!$15:$15,$N$16,ExcelTool!34:34,$L$16)</f>
        <v>0</v>
      </c>
      <c r="M34" s="29">
        <f>COUNTIFS(ExcelTool!$15:$15,$N$16,ExcelTool!34:34,$M$16)</f>
        <v>0</v>
      </c>
      <c r="N34" s="52" t="str">
        <f>IF(ISERROR(((L34/(COUNTIF(ExcelTool!$15:$15,$N$16)-M34)*100))),"N/A",((L34/(COUNTIF(ExcelTool!$15:$15,$N$16)-M34)*100)))</f>
        <v>N/A</v>
      </c>
      <c r="O34" s="29">
        <f>COUNTIFS(ExcelTool!$15:$15,$Q$16,ExcelTool!34:34,$O$16)</f>
        <v>0</v>
      </c>
      <c r="P34" s="29">
        <f>COUNTIFS(ExcelTool!$15:$15,$Q$16,ExcelTool!34:34,$P$16)</f>
        <v>0</v>
      </c>
      <c r="Q34" s="52" t="str">
        <f>IF(ISERROR(((O34/(COUNTIF(ExcelTool!$15:$15,$Q$16)-P34)*100))),"N/A",((O34/(COUNTIF(ExcelTool!$15:$15,$Q$16)-P34)*100)))</f>
        <v>N/A</v>
      </c>
      <c r="R34" s="29">
        <f>COUNTIFS(ExcelTool!$15:$15,$T$16,ExcelTool!34:34,$R$16)</f>
        <v>0</v>
      </c>
      <c r="S34" s="29">
        <f>COUNTIFS(ExcelTool!$15:$15,$T$16,ExcelTool!34:34,$S$16)</f>
        <v>0</v>
      </c>
      <c r="T34" s="52" t="str">
        <f>IF(ISERROR(((R34/(COUNTIF(ExcelTool!$15:$15,$T$16)-S34)*100))),"N/A",((R34/(COUNTIF(ExcelTool!$15:$15,$T$16)-S34)*100)))</f>
        <v>N/A</v>
      </c>
      <c r="U34" s="29">
        <f>COUNTIFS(ExcelTool!$15:$15,$W$16,ExcelTool!34:34,$U$16)</f>
        <v>0</v>
      </c>
      <c r="V34" s="29">
        <f>COUNTIFS(ExcelTool!$15:$15,$W$16,ExcelTool!34:34,$V$16)</f>
        <v>0</v>
      </c>
      <c r="W34" s="52" t="str">
        <f>IF(ISERROR(((U34/(COUNTIF(ExcelTool!$15:$15,$W$16)-V34)*100))),"N/A",((U34/(COUNTIF(ExcelTool!$15:$15,$W$16)-V34)*100)))</f>
        <v>N/A</v>
      </c>
      <c r="X34" s="29">
        <f>COUNTIFS(ExcelTool!$15:$15,$Z$16,ExcelTool!34:34,$X$16)</f>
        <v>0</v>
      </c>
      <c r="Y34" s="29">
        <f>COUNTIFS(ExcelTool!$15:$15,$Z$16,ExcelTool!34:34,$Y$16)</f>
        <v>0</v>
      </c>
      <c r="Z34" s="52" t="str">
        <f>IF(ISERROR(((X34/(COUNTIF(ExcelTool!$15:$15,$Z$16)-Y34)*100))),"N/A",((X34/(COUNTIF(ExcelTool!$15:$15,$Z$16)-Y34)*100)))</f>
        <v>N/A</v>
      </c>
      <c r="AA34" s="29">
        <f>COUNTIFS(ExcelTool!$15:$15,$AC$16,ExcelTool!34:34,$AA$16)</f>
        <v>0</v>
      </c>
      <c r="AB34" s="29">
        <f>COUNTIFS(ExcelTool!$15:$15,$AC$16,ExcelTool!34:34,$AB$16)</f>
        <v>0</v>
      </c>
      <c r="AC34" s="52" t="str">
        <f>IF(ISERROR(((AA34/(COUNTIF(ExcelTool!$15:$15,$AC$16)-AB34)*100))),"N/A",((AA34/(COUNTIF(ExcelTool!$15:$15,$AC$16)-AB34)*100)))</f>
        <v>N/A</v>
      </c>
      <c r="AD34" s="29">
        <f>COUNTIFS(ExcelTool!$15:$15,$AF$16,ExcelTool!34:34,$AD$16)</f>
        <v>0</v>
      </c>
      <c r="AE34" s="29">
        <f>COUNTIFS(ExcelTool!$15:$15,$AF$16,ExcelTool!34:34,$AE$16)</f>
        <v>0</v>
      </c>
      <c r="AF34" s="52" t="str">
        <f>IF(ISERROR(((AD34/(COUNTIF(ExcelTool!$15:$15,$AF$16)-AE34)*100))),"N/A",((AD34/(COUNTIF(ExcelTool!$15:$15,$AF$16)-AE34)*100)))</f>
        <v>N/A</v>
      </c>
      <c r="AG34" s="29">
        <f>COUNTIFS(ExcelTool!$15:$15,$AI$16,ExcelTool!34:34,$AG$16)</f>
        <v>0</v>
      </c>
      <c r="AH34" s="29">
        <f>COUNTIFS(ExcelTool!$15:$15,$AI$16,ExcelTool!34:34,$AH$16)</f>
        <v>0</v>
      </c>
      <c r="AI34" s="52" t="str">
        <f>IF(ISERROR(((AG34/(COUNTIF(ExcelTool!$15:$15,$AI$16)-AH34)*100))),"N/A",((AG34/(COUNTIF(ExcelTool!$15:$15,$AI$16)-AH34)*100)))</f>
        <v>N/A</v>
      </c>
      <c r="AJ34" s="29">
        <f>COUNTIFS(ExcelTool!$15:$15,$AL$16,ExcelTool!34:34,$AJ$16)</f>
        <v>0</v>
      </c>
      <c r="AK34" s="29">
        <f>COUNTIFS(ExcelTool!$15:$15,$AL$16,ExcelTool!34:34,$AK$16)</f>
        <v>0</v>
      </c>
      <c r="AL34" s="52" t="str">
        <f>IF(ISERROR(((AJ34/(COUNTIF(ExcelTool!$15:$15,$AL$16)-AK34)*100))),"N/A",((AJ34/(COUNTIF(ExcelTool!$15:$15,$AL$16)-AK34)*100)))</f>
        <v>N/A</v>
      </c>
    </row>
    <row r="35" spans="1:38" s="199" customFormat="1" ht="17.25" customHeight="1" x14ac:dyDescent="0.2">
      <c r="A35" s="205">
        <f>ExcelTool!A35</f>
        <v>7</v>
      </c>
      <c r="B35" s="29" t="str">
        <f>ExcelTool!B35</f>
        <v>ACVPU Response - recorded every time?</v>
      </c>
      <c r="C35" s="29">
        <f>COUNTIFS(ExcelTool!$15:$15,$E$16,ExcelTool!35:35,$C$16)</f>
        <v>0</v>
      </c>
      <c r="D35" s="29">
        <f>COUNTIFS(ExcelTool!$15:$15,$E$16,ExcelTool!35:35,$D$16)</f>
        <v>0</v>
      </c>
      <c r="E35" s="52" t="str">
        <f>IF(ISERROR(((C35/(COUNTIF(ExcelTool!$15:$15,$E$16)-D35)*100))),"N/A",((C35/(COUNTIF(ExcelTool!$15:$15,$E$16)-D35)*100)))</f>
        <v>N/A</v>
      </c>
      <c r="F35" s="29">
        <f>COUNTIFS(ExcelTool!$15:$15,$H$16,ExcelTool!35:35,$F$16)</f>
        <v>0</v>
      </c>
      <c r="G35" s="29">
        <f>COUNTIFS(ExcelTool!$15:$15,$H$16,ExcelTool!35:35,$G$16)</f>
        <v>0</v>
      </c>
      <c r="H35" s="52" t="str">
        <f>IF(ISERROR(((F35/(COUNTIF(ExcelTool!$15:$15,$H$16)-G35)*100))),"N/A",((F35/(COUNTIF(ExcelTool!$15:$15,$H$16)-G35)*100)))</f>
        <v>N/A</v>
      </c>
      <c r="I35" s="29">
        <f>COUNTIFS(ExcelTool!$15:$15,$K$16,ExcelTool!35:35,$I$16)</f>
        <v>0</v>
      </c>
      <c r="J35" s="29">
        <f>COUNTIFS(ExcelTool!$15:$15,$K$16,ExcelTool!35:35,$J$16)</f>
        <v>0</v>
      </c>
      <c r="K35" s="52" t="str">
        <f>IF(ISERROR(((I35/(COUNTIF(ExcelTool!$15:$15,$K$16)-J35)*100))),"N/A",((I35/(COUNTIF(ExcelTool!$15:$15,$K$16)-J35)*100)))</f>
        <v>N/A</v>
      </c>
      <c r="L35" s="29">
        <f>COUNTIFS(ExcelTool!$15:$15,$N$16,ExcelTool!35:35,$L$16)</f>
        <v>0</v>
      </c>
      <c r="M35" s="29">
        <f>COUNTIFS(ExcelTool!$15:$15,$N$16,ExcelTool!35:35,$M$16)</f>
        <v>0</v>
      </c>
      <c r="N35" s="52" t="str">
        <f>IF(ISERROR(((L35/(COUNTIF(ExcelTool!$15:$15,$N$16)-M35)*100))),"N/A",((L35/(COUNTIF(ExcelTool!$15:$15,$N$16)-M35)*100)))</f>
        <v>N/A</v>
      </c>
      <c r="O35" s="29">
        <f>COUNTIFS(ExcelTool!$15:$15,$Q$16,ExcelTool!35:35,$O$16)</f>
        <v>0</v>
      </c>
      <c r="P35" s="29">
        <f>COUNTIFS(ExcelTool!$15:$15,$Q$16,ExcelTool!35:35,$P$16)</f>
        <v>0</v>
      </c>
      <c r="Q35" s="52" t="str">
        <f>IF(ISERROR(((O35/(COUNTIF(ExcelTool!$15:$15,$Q$16)-P35)*100))),"N/A",((O35/(COUNTIF(ExcelTool!$15:$15,$Q$16)-P35)*100)))</f>
        <v>N/A</v>
      </c>
      <c r="R35" s="29">
        <f>COUNTIFS(ExcelTool!$15:$15,$T$16,ExcelTool!35:35,$R$16)</f>
        <v>0</v>
      </c>
      <c r="S35" s="29">
        <f>COUNTIFS(ExcelTool!$15:$15,$T$16,ExcelTool!35:35,$S$16)</f>
        <v>0</v>
      </c>
      <c r="T35" s="52" t="str">
        <f>IF(ISERROR(((R35/(COUNTIF(ExcelTool!$15:$15,$T$16)-S35)*100))),"N/A",((R35/(COUNTIF(ExcelTool!$15:$15,$T$16)-S35)*100)))</f>
        <v>N/A</v>
      </c>
      <c r="U35" s="29">
        <f>COUNTIFS(ExcelTool!$15:$15,$W$16,ExcelTool!35:35,$U$16)</f>
        <v>0</v>
      </c>
      <c r="V35" s="29">
        <f>COUNTIFS(ExcelTool!$15:$15,$W$16,ExcelTool!35:35,$V$16)</f>
        <v>0</v>
      </c>
      <c r="W35" s="52" t="str">
        <f>IF(ISERROR(((U35/(COUNTIF(ExcelTool!$15:$15,$W$16)-V35)*100))),"N/A",((U35/(COUNTIF(ExcelTool!$15:$15,$W$16)-V35)*100)))</f>
        <v>N/A</v>
      </c>
      <c r="X35" s="29">
        <f>COUNTIFS(ExcelTool!$15:$15,$Z$16,ExcelTool!35:35,$X$16)</f>
        <v>0</v>
      </c>
      <c r="Y35" s="29">
        <f>COUNTIFS(ExcelTool!$15:$15,$Z$16,ExcelTool!35:35,$Y$16)</f>
        <v>0</v>
      </c>
      <c r="Z35" s="52" t="str">
        <f>IF(ISERROR(((X35/(COUNTIF(ExcelTool!$15:$15,$Z$16)-Y35)*100))),"N/A",((X35/(COUNTIF(ExcelTool!$15:$15,$Z$16)-Y35)*100)))</f>
        <v>N/A</v>
      </c>
      <c r="AA35" s="29">
        <f>COUNTIFS(ExcelTool!$15:$15,$AC$16,ExcelTool!35:35,$AA$16)</f>
        <v>0</v>
      </c>
      <c r="AB35" s="29">
        <f>COUNTIFS(ExcelTool!$15:$15,$AC$16,ExcelTool!35:35,$AB$16)</f>
        <v>0</v>
      </c>
      <c r="AC35" s="52" t="str">
        <f>IF(ISERROR(((AA35/(COUNTIF(ExcelTool!$15:$15,$AC$16)-AB35)*100))),"N/A",((AA35/(COUNTIF(ExcelTool!$15:$15,$AC$16)-AB35)*100)))</f>
        <v>N/A</v>
      </c>
      <c r="AD35" s="29">
        <f>COUNTIFS(ExcelTool!$15:$15,$AF$16,ExcelTool!35:35,$AD$16)</f>
        <v>0</v>
      </c>
      <c r="AE35" s="29">
        <f>COUNTIFS(ExcelTool!$15:$15,$AF$16,ExcelTool!35:35,$AE$16)</f>
        <v>0</v>
      </c>
      <c r="AF35" s="52" t="str">
        <f>IF(ISERROR(((AD35/(COUNTIF(ExcelTool!$15:$15,$AF$16)-AE35)*100))),"N/A",((AD35/(COUNTIF(ExcelTool!$15:$15,$AF$16)-AE35)*100)))</f>
        <v>N/A</v>
      </c>
      <c r="AG35" s="29">
        <f>COUNTIFS(ExcelTool!$15:$15,$AI$16,ExcelTool!35:35,$AG$16)</f>
        <v>0</v>
      </c>
      <c r="AH35" s="29">
        <f>COUNTIFS(ExcelTool!$15:$15,$AI$16,ExcelTool!35:35,$AH$16)</f>
        <v>0</v>
      </c>
      <c r="AI35" s="52" t="str">
        <f>IF(ISERROR(((AG35/(COUNTIF(ExcelTool!$15:$15,$AI$16)-AH35)*100))),"N/A",((AG35/(COUNTIF(ExcelTool!$15:$15,$AI$16)-AH35)*100)))</f>
        <v>N/A</v>
      </c>
      <c r="AJ35" s="29">
        <f>COUNTIFS(ExcelTool!$15:$15,$AL$16,ExcelTool!35:35,$AJ$16)</f>
        <v>0</v>
      </c>
      <c r="AK35" s="29">
        <f>COUNTIFS(ExcelTool!$15:$15,$AL$16,ExcelTool!35:35,$AK$16)</f>
        <v>0</v>
      </c>
      <c r="AL35" s="52" t="str">
        <f>IF(ISERROR(((AJ35/(COUNTIF(ExcelTool!$15:$15,$AL$16)-AK35)*100))),"N/A",((AJ35/(COUNTIF(ExcelTool!$15:$15,$AL$16)-AK35)*100)))</f>
        <v>N/A</v>
      </c>
    </row>
    <row r="36" spans="1:38" s="199" customFormat="1" ht="17.25" customHeight="1" x14ac:dyDescent="0.2">
      <c r="A36" s="205">
        <f>ExcelTool!A36</f>
        <v>8</v>
      </c>
      <c r="B36" s="29" t="str">
        <f>ExcelTool!B36</f>
        <v>Temperature - recorded every time?</v>
      </c>
      <c r="C36" s="29">
        <f>COUNTIFS(ExcelTool!$15:$15,$E$16,ExcelTool!36:36,$C$16)</f>
        <v>0</v>
      </c>
      <c r="D36" s="29">
        <f>COUNTIFS(ExcelTool!$15:$15,$E$16,ExcelTool!36:36,$D$16)</f>
        <v>0</v>
      </c>
      <c r="E36" s="52" t="str">
        <f>IF(ISERROR(((C36/(COUNTIF(ExcelTool!$15:$15,$E$16)-D36)*100))),"N/A",((C36/(COUNTIF(ExcelTool!$15:$15,$E$16)-D36)*100)))</f>
        <v>N/A</v>
      </c>
      <c r="F36" s="29">
        <f>COUNTIFS(ExcelTool!$15:$15,$H$16,ExcelTool!36:36,$F$16)</f>
        <v>0</v>
      </c>
      <c r="G36" s="29">
        <f>COUNTIFS(ExcelTool!$15:$15,$H$16,ExcelTool!36:36,$G$16)</f>
        <v>0</v>
      </c>
      <c r="H36" s="52" t="str">
        <f>IF(ISERROR(((F36/(COUNTIF(ExcelTool!$15:$15,$H$16)-G36)*100))),"N/A",((F36/(COUNTIF(ExcelTool!$15:$15,$H$16)-G36)*100)))</f>
        <v>N/A</v>
      </c>
      <c r="I36" s="29">
        <f>COUNTIFS(ExcelTool!$15:$15,$K$16,ExcelTool!36:36,$I$16)</f>
        <v>0</v>
      </c>
      <c r="J36" s="29">
        <f>COUNTIFS(ExcelTool!$15:$15,$K$16,ExcelTool!36:36,$J$16)</f>
        <v>0</v>
      </c>
      <c r="K36" s="52" t="str">
        <f>IF(ISERROR(((I36/(COUNTIF(ExcelTool!$15:$15,$K$16)-J36)*100))),"N/A",((I36/(COUNTIF(ExcelTool!$15:$15,$K$16)-J36)*100)))</f>
        <v>N/A</v>
      </c>
      <c r="L36" s="29">
        <f>COUNTIFS(ExcelTool!$15:$15,$N$16,ExcelTool!36:36,$L$16)</f>
        <v>0</v>
      </c>
      <c r="M36" s="29">
        <f>COUNTIFS(ExcelTool!$15:$15,$N$16,ExcelTool!36:36,$M$16)</f>
        <v>0</v>
      </c>
      <c r="N36" s="52" t="str">
        <f>IF(ISERROR(((L36/(COUNTIF(ExcelTool!$15:$15,$N$16)-M36)*100))),"N/A",((L36/(COUNTIF(ExcelTool!$15:$15,$N$16)-M36)*100)))</f>
        <v>N/A</v>
      </c>
      <c r="O36" s="29">
        <f>COUNTIFS(ExcelTool!$15:$15,$Q$16,ExcelTool!36:36,$O$16)</f>
        <v>0</v>
      </c>
      <c r="P36" s="29">
        <f>COUNTIFS(ExcelTool!$15:$15,$Q$16,ExcelTool!36:36,$P$16)</f>
        <v>0</v>
      </c>
      <c r="Q36" s="52" t="str">
        <f>IF(ISERROR(((O36/(COUNTIF(ExcelTool!$15:$15,$Q$16)-P36)*100))),"N/A",((O36/(COUNTIF(ExcelTool!$15:$15,$Q$16)-P36)*100)))</f>
        <v>N/A</v>
      </c>
      <c r="R36" s="29">
        <f>COUNTIFS(ExcelTool!$15:$15,$T$16,ExcelTool!36:36,$R$16)</f>
        <v>0</v>
      </c>
      <c r="S36" s="29">
        <f>COUNTIFS(ExcelTool!$15:$15,$T$16,ExcelTool!36:36,$S$16)</f>
        <v>0</v>
      </c>
      <c r="T36" s="52" t="str">
        <f>IF(ISERROR(((R36/(COUNTIF(ExcelTool!$15:$15,$T$16)-S36)*100))),"N/A",((R36/(COUNTIF(ExcelTool!$15:$15,$T$16)-S36)*100)))</f>
        <v>N/A</v>
      </c>
      <c r="U36" s="29">
        <f>COUNTIFS(ExcelTool!$15:$15,$W$16,ExcelTool!36:36,$U$16)</f>
        <v>0</v>
      </c>
      <c r="V36" s="29">
        <f>COUNTIFS(ExcelTool!$15:$15,$W$16,ExcelTool!36:36,$V$16)</f>
        <v>0</v>
      </c>
      <c r="W36" s="52" t="str">
        <f>IF(ISERROR(((U36/(COUNTIF(ExcelTool!$15:$15,$W$16)-V36)*100))),"N/A",((U36/(COUNTIF(ExcelTool!$15:$15,$W$16)-V36)*100)))</f>
        <v>N/A</v>
      </c>
      <c r="X36" s="29">
        <f>COUNTIFS(ExcelTool!$15:$15,$Z$16,ExcelTool!36:36,$X$16)</f>
        <v>0</v>
      </c>
      <c r="Y36" s="29">
        <f>COUNTIFS(ExcelTool!$15:$15,$Z$16,ExcelTool!36:36,$Y$16)</f>
        <v>0</v>
      </c>
      <c r="Z36" s="52" t="str">
        <f>IF(ISERROR(((X36/(COUNTIF(ExcelTool!$15:$15,$Z$16)-Y36)*100))),"N/A",((X36/(COUNTIF(ExcelTool!$15:$15,$Z$16)-Y36)*100)))</f>
        <v>N/A</v>
      </c>
      <c r="AA36" s="29">
        <f>COUNTIFS(ExcelTool!$15:$15,$AC$16,ExcelTool!36:36,$AA$16)</f>
        <v>0</v>
      </c>
      <c r="AB36" s="29">
        <f>COUNTIFS(ExcelTool!$15:$15,$AC$16,ExcelTool!36:36,$AB$16)</f>
        <v>0</v>
      </c>
      <c r="AC36" s="52" t="str">
        <f>IF(ISERROR(((AA36/(COUNTIF(ExcelTool!$15:$15,$AC$16)-AB36)*100))),"N/A",((AA36/(COUNTIF(ExcelTool!$15:$15,$AC$16)-AB36)*100)))</f>
        <v>N/A</v>
      </c>
      <c r="AD36" s="29">
        <f>COUNTIFS(ExcelTool!$15:$15,$AF$16,ExcelTool!36:36,$AD$16)</f>
        <v>0</v>
      </c>
      <c r="AE36" s="29">
        <f>COUNTIFS(ExcelTool!$15:$15,$AF$16,ExcelTool!36:36,$AE$16)</f>
        <v>0</v>
      </c>
      <c r="AF36" s="52" t="str">
        <f>IF(ISERROR(((AD36/(COUNTIF(ExcelTool!$15:$15,$AF$16)-AE36)*100))),"N/A",((AD36/(COUNTIF(ExcelTool!$15:$15,$AF$16)-AE36)*100)))</f>
        <v>N/A</v>
      </c>
      <c r="AG36" s="29">
        <f>COUNTIFS(ExcelTool!$15:$15,$AI$16,ExcelTool!36:36,$AG$16)</f>
        <v>0</v>
      </c>
      <c r="AH36" s="29">
        <f>COUNTIFS(ExcelTool!$15:$15,$AI$16,ExcelTool!36:36,$AH$16)</f>
        <v>0</v>
      </c>
      <c r="AI36" s="52" t="str">
        <f>IF(ISERROR(((AG36/(COUNTIF(ExcelTool!$15:$15,$AI$16)-AH36)*100))),"N/A",((AG36/(COUNTIF(ExcelTool!$15:$15,$AI$16)-AH36)*100)))</f>
        <v>N/A</v>
      </c>
      <c r="AJ36" s="29">
        <f>COUNTIFS(ExcelTool!$15:$15,$AL$16,ExcelTool!36:36,$AJ$16)</f>
        <v>0</v>
      </c>
      <c r="AK36" s="29">
        <f>COUNTIFS(ExcelTool!$15:$15,$AL$16,ExcelTool!36:36,$AK$16)</f>
        <v>0</v>
      </c>
      <c r="AL36" s="52" t="str">
        <f>IF(ISERROR(((AJ36/(COUNTIF(ExcelTool!$15:$15,$AL$16)-AK36)*100))),"N/A",((AJ36/(COUNTIF(ExcelTool!$15:$15,$AL$16)-AK36)*100)))</f>
        <v>N/A</v>
      </c>
    </row>
    <row r="37" spans="1:38" s="199" customFormat="1" x14ac:dyDescent="0.2">
      <c r="A37" s="205"/>
      <c r="B37" s="170" t="s">
        <v>33</v>
      </c>
      <c r="C37" s="170">
        <f>SUM(C29:C36)</f>
        <v>0</v>
      </c>
      <c r="D37" s="170">
        <f>SUM(D29:D36)</f>
        <v>0</v>
      </c>
      <c r="E37" s="171" t="str">
        <f>IF(ISERROR(((C37/(COUNTIF(ExcelTool!$15:$15,Comparison!$E$16)*No_of_Questions_Section_2-D37)*100))),"NA",((C37/(COUNTIF(ExcelTool!$15:$15,Comparison!$E$16)*No_of_Questions_Section_2-D37)*100)))</f>
        <v>NA</v>
      </c>
      <c r="F37" s="170">
        <f>SUM(F29:F36)</f>
        <v>0</v>
      </c>
      <c r="G37" s="170">
        <f>SUM(G29:G36)</f>
        <v>0</v>
      </c>
      <c r="H37" s="171" t="str">
        <f>IF(ISERROR(((F37/(COUNTIF(ExcelTool!$15:$15,Comparison!H$16)*No_of_Questions_Section_2-G37)*100))),"NA",((F37/(COUNTIF(ExcelTool!$15:$15,Comparison!$H$16)*No_of_Questions_Section_2-G37)*100)))</f>
        <v>NA</v>
      </c>
      <c r="I37" s="170">
        <f>SUM(I29:I36)</f>
        <v>0</v>
      </c>
      <c r="J37" s="170">
        <f>SUM(J29:J36)</f>
        <v>0</v>
      </c>
      <c r="K37" s="171" t="str">
        <f>IF(ISERROR(((I37/(COUNTIF(ExcelTool!$15:$15,Comparison!$K$16)*No_of_Questions_Section_2-J37)*100))),"NA",((I37/(COUNTIF(ExcelTool!$15:$15,Comparison!$K$16)*No_of_Questions_Section_2-J37)*100)))</f>
        <v>NA</v>
      </c>
      <c r="L37" s="170">
        <f>SUM(L29:L36)</f>
        <v>0</v>
      </c>
      <c r="M37" s="170">
        <f>SUM(M29:M36)</f>
        <v>0</v>
      </c>
      <c r="N37" s="171" t="str">
        <f>IF(ISERROR(((L37/(COUNTIF(ExcelTool!$15:$15,Comparison!$N$16)*No_of_Questions_Section_2-M37)*100))),"NA",((L37/(COUNTIF(ExcelTool!$15:$15,Comparison!$N$16)*No_of_Questions_Section_2-M37)*100)))</f>
        <v>NA</v>
      </c>
      <c r="O37" s="170">
        <f>SUM(O29:O36)</f>
        <v>0</v>
      </c>
      <c r="P37" s="170">
        <f>SUM(P29:P36)</f>
        <v>0</v>
      </c>
      <c r="Q37" s="171" t="str">
        <f>IF(ISERROR(((O37/(COUNTIF(ExcelTool!$15:$15,Comparison!$Q$16)*No_of_Questions_Section_2-P37)*100))),"NA",((O37/(COUNTIF(ExcelTool!$15:$15,Comparison!$Q$16)*No_of_Questions_Section_2-P37)*100)))</f>
        <v>NA</v>
      </c>
      <c r="R37" s="170">
        <f>SUM(R29:R36)</f>
        <v>0</v>
      </c>
      <c r="S37" s="170">
        <f>SUM(S29:S36)</f>
        <v>0</v>
      </c>
      <c r="T37" s="171" t="str">
        <f>IF(ISERROR(((R37/(COUNTIF(ExcelTool!$15:$15,Comparison!$T$16)*No_of_Questions_Section_2-S37)*100))),"NA",((R37/(COUNTIF(ExcelTool!$15:$15,Comparison!$T$16)*No_of_Questions_Section_2-S37)*100)))</f>
        <v>NA</v>
      </c>
      <c r="U37" s="170">
        <f>SUM(U29:U36)</f>
        <v>0</v>
      </c>
      <c r="V37" s="170">
        <f>SUM(V29:V36)</f>
        <v>0</v>
      </c>
      <c r="W37" s="171" t="str">
        <f>IF(ISERROR(((U37/(COUNTIF(ExcelTool!$15:$15,Comparison!$W$16)*No_of_Questions_Section_2-V37)*100))),"NA",((U37/(COUNTIF(ExcelTool!$15:$15,Comparison!$W$16)*No_of_Questions_Section_2-V37)*100)))</f>
        <v>NA</v>
      </c>
      <c r="X37" s="170">
        <f>SUM(X29:X36)</f>
        <v>0</v>
      </c>
      <c r="Y37" s="170">
        <f>SUM(Y29:Y36)</f>
        <v>0</v>
      </c>
      <c r="Z37" s="171" t="str">
        <f>IF(ISERROR(((X37/(COUNTIF(ExcelTool!$15:$15,Comparison!$Z$16)*No_of_Questions_Section_2-Y37)*100))),"NA",((X37/(COUNTIF(ExcelTool!$15:$15,Comparison!$Z$16)*No_of_Questions_Section_2-Y37)*100)))</f>
        <v>NA</v>
      </c>
      <c r="AA37" s="170">
        <f>SUM(AA29:AA36)</f>
        <v>0</v>
      </c>
      <c r="AB37" s="170">
        <f>SUM(AB29:AB36)</f>
        <v>0</v>
      </c>
      <c r="AC37" s="171" t="str">
        <f>IF(ISERROR(((AA37/(COUNTIF(ExcelTool!$15:$15,Comparison!$AC$16)*No_of_Questions_Section_2-AB37)*100))),"NA",((AA37/(COUNTIF(ExcelTool!$15:$15,Comparison!$AC$16)*No_of_Questions_Section_2-AB37)*100)))</f>
        <v>NA</v>
      </c>
      <c r="AD37" s="170">
        <f>SUM(AD29:AD36)</f>
        <v>0</v>
      </c>
      <c r="AE37" s="170">
        <f>SUM(AE29:AE36)</f>
        <v>0</v>
      </c>
      <c r="AF37" s="171" t="str">
        <f>IF(ISERROR(((AD37/(COUNTIF(ExcelTool!$15:$15,Comparison!$AF$16)*No_of_Questions_Section_2-AE37)*100))),"NA",((AD37/(COUNTIF(ExcelTool!$15:$15,Comparison!$AF$16)*No_of_Questions_Section_2-AE37)*100)))</f>
        <v>NA</v>
      </c>
      <c r="AG37" s="170">
        <f>SUM(AG29:AG36)</f>
        <v>0</v>
      </c>
      <c r="AH37" s="170">
        <f>SUM(AH29:AH36)</f>
        <v>0</v>
      </c>
      <c r="AI37" s="171" t="str">
        <f>IF(ISERROR(((AG37/(COUNTIF(ExcelTool!$15:$15,Comparison!$AI$16)*No_of_Questions_Section_2-AH37)*100))),"NA",((AG37/(COUNTIF(ExcelTool!$15:$15,Comparison!$AI$16)*No_of_Questions_Section_2-AH37)*100)))</f>
        <v>NA</v>
      </c>
      <c r="AJ37" s="170">
        <f>SUM(AJ29:AJ36)</f>
        <v>0</v>
      </c>
      <c r="AK37" s="170">
        <f>SUM(AK29:AK36)</f>
        <v>0</v>
      </c>
      <c r="AL37" s="171" t="str">
        <f>IF(ISERROR(((AJ37/(COUNTIF(ExcelTool!$15:$15,Comparison!$AL$16)*No_of_Questions_Section_2-AK37)*100))),"NA",((AJ37/(COUNTIF(ExcelTool!$15:$15,Comparison!$AL$16)*No_of_Questions_Section_2-AK37)*100)))</f>
        <v>NA</v>
      </c>
    </row>
    <row r="38" spans="1:38" s="199" customFormat="1" x14ac:dyDescent="0.2">
      <c r="A38" s="206"/>
      <c r="B38" s="105" t="str">
        <f>ExcelTool!B38</f>
        <v>Section 3: Score</v>
      </c>
      <c r="C38" s="174"/>
      <c r="D38" s="174"/>
      <c r="E38" s="175"/>
      <c r="F38" s="176"/>
      <c r="G38" s="176"/>
      <c r="H38" s="175"/>
      <c r="I38" s="176"/>
      <c r="J38" s="176"/>
      <c r="K38" s="175"/>
      <c r="L38" s="176"/>
      <c r="M38" s="176"/>
      <c r="N38" s="175"/>
      <c r="O38" s="174"/>
      <c r="P38" s="174"/>
      <c r="Q38" s="175"/>
      <c r="R38" s="176"/>
      <c r="S38" s="176"/>
      <c r="T38" s="175"/>
      <c r="U38" s="176"/>
      <c r="V38" s="176"/>
      <c r="W38" s="175"/>
      <c r="X38" s="176"/>
      <c r="Y38" s="176"/>
      <c r="Z38" s="175"/>
      <c r="AA38" s="174"/>
      <c r="AB38" s="174"/>
      <c r="AC38" s="175"/>
      <c r="AD38" s="176"/>
      <c r="AE38" s="176"/>
      <c r="AF38" s="175"/>
      <c r="AG38" s="176"/>
      <c r="AH38" s="176"/>
      <c r="AI38" s="175"/>
      <c r="AJ38" s="176"/>
      <c r="AK38" s="176"/>
      <c r="AL38" s="177"/>
    </row>
    <row r="39" spans="1:38" s="199" customFormat="1" x14ac:dyDescent="0.2">
      <c r="A39" s="205">
        <f>ExcelTool!A39</f>
        <v>1</v>
      </c>
      <c r="B39" s="172" t="str">
        <f>ExcelTool!B39</f>
        <v>INEWS Score is initialled every time?</v>
      </c>
      <c r="C39" s="172">
        <f>COUNTIFS(ExcelTool!$15:$15,$E$16,ExcelTool!39:39,$C$16)</f>
        <v>0</v>
      </c>
      <c r="D39" s="172">
        <f>COUNTIFS(ExcelTool!$15:$15,$E$16,ExcelTool!39:39,$D$16)</f>
        <v>0</v>
      </c>
      <c r="E39" s="173" t="str">
        <f>IF(ISERROR(((C39/(COUNTIF(ExcelTool!$15:$15,$E$16)-D39)*100))),"N/A",((C39/(COUNTIF(ExcelTool!$15:$15,$E$16)-D39)*100)))</f>
        <v>N/A</v>
      </c>
      <c r="F39" s="172">
        <f>COUNTIFS(ExcelTool!$15:$15,$H$16,ExcelTool!39:39,$F$16)</f>
        <v>0</v>
      </c>
      <c r="G39" s="172">
        <f>COUNTIFS(ExcelTool!$15:$15,$H$16,ExcelTool!39:39,$G$16)</f>
        <v>0</v>
      </c>
      <c r="H39" s="173" t="str">
        <f>IF(ISERROR(((F39/(COUNTIF(ExcelTool!$15:$15,$H$16)-G39)*100))),"N/A",((F39/(COUNTIF(ExcelTool!$15:$15,$H$16)-G39)*100)))</f>
        <v>N/A</v>
      </c>
      <c r="I39" s="172">
        <f>COUNTIFS(ExcelTool!$15:$15,$K$16,ExcelTool!39:39,$I$16)</f>
        <v>0</v>
      </c>
      <c r="J39" s="172">
        <f>COUNTIFS(ExcelTool!$15:$15,$K$16,ExcelTool!39:39,$J$16)</f>
        <v>0</v>
      </c>
      <c r="K39" s="173" t="str">
        <f>IF(ISERROR(((I39/(COUNTIF(ExcelTool!$15:$15,$K$16)-J39)*100))),"N/A",((I39/(COUNTIF(ExcelTool!$15:$15,$K$16)-J39)*100)))</f>
        <v>N/A</v>
      </c>
      <c r="L39" s="172">
        <f>COUNTIFS(ExcelTool!$15:$15,$N$16,ExcelTool!39:39,$L$16)</f>
        <v>0</v>
      </c>
      <c r="M39" s="172">
        <f>COUNTIFS(ExcelTool!$15:$15,$N$16,ExcelTool!39:39,$M$16)</f>
        <v>0</v>
      </c>
      <c r="N39" s="173" t="str">
        <f>IF(ISERROR(((L39/(COUNTIF(ExcelTool!$15:$15,$N$16)-M39)*100))),"N/A",((L39/(COUNTIF(ExcelTool!$15:$15,$N$16)-M39)*100)))</f>
        <v>N/A</v>
      </c>
      <c r="O39" s="172">
        <f>COUNTIFS(ExcelTool!$15:$15,$Q$16,ExcelTool!39:39,$O$16)</f>
        <v>0</v>
      </c>
      <c r="P39" s="172">
        <f>COUNTIFS(ExcelTool!$15:$15,$Q$16,ExcelTool!39:39,$P$16)</f>
        <v>0</v>
      </c>
      <c r="Q39" s="173" t="str">
        <f>IF(ISERROR(((O39/(COUNTIF(ExcelTool!$15:$15,$Q$16)-P39)*100))),"N/A",((O39/(COUNTIF(ExcelTool!$15:$15,$Q$16)-P39)*100)))</f>
        <v>N/A</v>
      </c>
      <c r="R39" s="172">
        <f>COUNTIFS(ExcelTool!$15:$15,$T$16,ExcelTool!39:39,$R$16)</f>
        <v>0</v>
      </c>
      <c r="S39" s="172">
        <f>COUNTIFS(ExcelTool!$15:$15,$T$16,ExcelTool!39:39,$S$16)</f>
        <v>0</v>
      </c>
      <c r="T39" s="173" t="str">
        <f>IF(ISERROR(((R39/(COUNTIF(ExcelTool!$15:$15,$T$16)-S39)*100))),"N/A",((R39/(COUNTIF(ExcelTool!$15:$15,$T$16)-S39)*100)))</f>
        <v>N/A</v>
      </c>
      <c r="U39" s="172">
        <f>COUNTIFS(ExcelTool!$15:$15,$W$16,ExcelTool!39:39,$U$16)</f>
        <v>0</v>
      </c>
      <c r="V39" s="172">
        <f>COUNTIFS(ExcelTool!$15:$15,$W$16,ExcelTool!39:39,$V$16)</f>
        <v>0</v>
      </c>
      <c r="W39" s="173" t="str">
        <f>IF(ISERROR(((U39/(COUNTIF(ExcelTool!$15:$15,$W$16)-V39)*100))),"N/A",((U39/(COUNTIF(ExcelTool!$15:$15,$W$16)-V39)*100)))</f>
        <v>N/A</v>
      </c>
      <c r="X39" s="172">
        <f>COUNTIFS(ExcelTool!$15:$15,$Z$16,ExcelTool!39:39,$X$16)</f>
        <v>0</v>
      </c>
      <c r="Y39" s="172">
        <f>COUNTIFS(ExcelTool!$15:$15,$Z$16,ExcelTool!39:39,$Y$16)</f>
        <v>0</v>
      </c>
      <c r="Z39" s="173" t="str">
        <f>IF(ISERROR(((X39/(COUNTIF(ExcelTool!$15:$15,$Z$16)-Y39)*100))),"N/A",((X39/(COUNTIF(ExcelTool!$15:$15,$Z$16)-Y39)*100)))</f>
        <v>N/A</v>
      </c>
      <c r="AA39" s="172">
        <f>COUNTIFS(ExcelTool!$15:$15,$AC$16,ExcelTool!39:39,$AA$16)</f>
        <v>0</v>
      </c>
      <c r="AB39" s="172">
        <f>COUNTIFS(ExcelTool!$15:$15,$AC$16,ExcelTool!39:39,$AB$16)</f>
        <v>0</v>
      </c>
      <c r="AC39" s="173" t="str">
        <f>IF(ISERROR(((AA39/(COUNTIF(ExcelTool!$15:$15,$AC$16)-AB39)*100))),"N/A",((AA39/(COUNTIF(ExcelTool!$15:$15,$AC$16)-AB39)*100)))</f>
        <v>N/A</v>
      </c>
      <c r="AD39" s="172">
        <f>COUNTIFS(ExcelTool!$15:$15,$AF$16,ExcelTool!39:39,$AD$16)</f>
        <v>0</v>
      </c>
      <c r="AE39" s="172">
        <f>COUNTIFS(ExcelTool!$15:$15,$AF$16,ExcelTool!39:39,$AE$16)</f>
        <v>0</v>
      </c>
      <c r="AF39" s="173" t="str">
        <f>IF(ISERROR(((AD39/(COUNTIF(ExcelTool!$15:$15,$AF$16)-AE39)*100))),"N/A",((AD39/(COUNTIF(ExcelTool!$15:$15,$AF$16)-AE39)*100)))</f>
        <v>N/A</v>
      </c>
      <c r="AG39" s="172">
        <f>COUNTIFS(ExcelTool!$15:$15,$AI$16,ExcelTool!39:39,$AG$16)</f>
        <v>0</v>
      </c>
      <c r="AH39" s="172">
        <f>COUNTIFS(ExcelTool!$15:$15,$AI$16,ExcelTool!39:39,$AH$16)</f>
        <v>0</v>
      </c>
      <c r="AI39" s="173" t="str">
        <f>IF(ISERROR(((AG39/(COUNTIF(ExcelTool!$15:$15,$AI$16)-AH39)*100))),"N/A",((AG39/(COUNTIF(ExcelTool!$15:$15,$AI$16)-AH39)*100)))</f>
        <v>N/A</v>
      </c>
      <c r="AJ39" s="172">
        <f>COUNTIFS(ExcelTool!$15:$15,$AL$16,ExcelTool!39:39,$AJ$16)</f>
        <v>0</v>
      </c>
      <c r="AK39" s="172">
        <f>COUNTIFS(ExcelTool!$15:$15,$AL$16,ExcelTool!39:39,$AK$16)</f>
        <v>0</v>
      </c>
      <c r="AL39" s="173" t="str">
        <f>IF(ISERROR(((AJ39/(COUNTIF(ExcelTool!$15:$15,$AL$16)-AK39)*100))),"N/A",((AJ39/(COUNTIF(ExcelTool!$15:$15,$AL$16)-AK39)*100)))</f>
        <v>N/A</v>
      </c>
    </row>
    <row r="40" spans="1:38" s="199" customFormat="1" ht="25.5" x14ac:dyDescent="0.2">
      <c r="A40" s="205">
        <f>ExcelTool!A40</f>
        <v>2</v>
      </c>
      <c r="B40" s="29" t="str">
        <f>ExcelTool!B40</f>
        <v>INEWS score is totalled for each set of observations?</v>
      </c>
      <c r="C40" s="29">
        <f>COUNTIFS(ExcelTool!$15:$15,$E$16,ExcelTool!40:40,$C$16)</f>
        <v>0</v>
      </c>
      <c r="D40" s="29">
        <f>COUNTIFS(ExcelTool!$15:$15,$E$16,ExcelTool!40:40,$D$16)</f>
        <v>0</v>
      </c>
      <c r="E40" s="52" t="str">
        <f>IF(ISERROR(((C40/(COUNTIF(ExcelTool!$15:$15,$E$16)-D40)*100))),"N/A",((C40/(COUNTIF(ExcelTool!$15:$15,$E$16)-D40)*100)))</f>
        <v>N/A</v>
      </c>
      <c r="F40" s="29">
        <f>COUNTIFS(ExcelTool!$15:$15,$H$16,ExcelTool!40:40,$F$16)</f>
        <v>0</v>
      </c>
      <c r="G40" s="29">
        <f>COUNTIFS(ExcelTool!$15:$15,$H$16,ExcelTool!40:40,$G$16)</f>
        <v>0</v>
      </c>
      <c r="H40" s="52" t="str">
        <f>IF(ISERROR(((F40/(COUNTIF(ExcelTool!$15:$15,$H$16)-G40)*100))),"N/A",((F40/(COUNTIF(ExcelTool!$15:$15,$H$16)-G40)*100)))</f>
        <v>N/A</v>
      </c>
      <c r="I40" s="29">
        <f>COUNTIFS(ExcelTool!$15:$15,$K$16,ExcelTool!40:40,$I$16)</f>
        <v>0</v>
      </c>
      <c r="J40" s="29">
        <f>COUNTIFS(ExcelTool!$15:$15,$K$16,ExcelTool!40:40,$J$16)</f>
        <v>0</v>
      </c>
      <c r="K40" s="52" t="str">
        <f>IF(ISERROR(((I40/(COUNTIF(ExcelTool!$15:$15,$K$16)-J40)*100))),"N/A",((I40/(COUNTIF(ExcelTool!$15:$15,$K$16)-J40)*100)))</f>
        <v>N/A</v>
      </c>
      <c r="L40" s="29">
        <f>COUNTIFS(ExcelTool!$15:$15,$N$16,ExcelTool!40:40,$L$16)</f>
        <v>0</v>
      </c>
      <c r="M40" s="29">
        <f>COUNTIFS(ExcelTool!$15:$15,$N$16,ExcelTool!40:40,$M$16)</f>
        <v>0</v>
      </c>
      <c r="N40" s="52" t="str">
        <f>IF(ISERROR(((L40/(COUNTIF(ExcelTool!$15:$15,$N$16)-M40)*100))),"N/A",((L40/(COUNTIF(ExcelTool!$15:$15,$N$16)-M40)*100)))</f>
        <v>N/A</v>
      </c>
      <c r="O40" s="29">
        <f>COUNTIFS(ExcelTool!$15:$15,$Q$16,ExcelTool!40:40,$O$16)</f>
        <v>0</v>
      </c>
      <c r="P40" s="29">
        <f>COUNTIFS(ExcelTool!$15:$15,$Q$16,ExcelTool!40:40,$P$16)</f>
        <v>0</v>
      </c>
      <c r="Q40" s="52" t="str">
        <f>IF(ISERROR(((O40/(COUNTIF(ExcelTool!$15:$15,$Q$16)-P40)*100))),"N/A",((O40/(COUNTIF(ExcelTool!$15:$15,$Q$16)-P40)*100)))</f>
        <v>N/A</v>
      </c>
      <c r="R40" s="29">
        <f>COUNTIFS(ExcelTool!$15:$15,$T$16,ExcelTool!40:40,$R$16)</f>
        <v>0</v>
      </c>
      <c r="S40" s="29">
        <f>COUNTIFS(ExcelTool!$15:$15,$T$16,ExcelTool!40:40,$S$16)</f>
        <v>0</v>
      </c>
      <c r="T40" s="52" t="str">
        <f>IF(ISERROR(((R40/(COUNTIF(ExcelTool!$15:$15,$T$16)-S40)*100))),"N/A",((R40/(COUNTIF(ExcelTool!$15:$15,$T$16)-S40)*100)))</f>
        <v>N/A</v>
      </c>
      <c r="U40" s="29">
        <f>COUNTIFS(ExcelTool!$15:$15,$W$16,ExcelTool!40:40,$U$16)</f>
        <v>0</v>
      </c>
      <c r="V40" s="29">
        <f>COUNTIFS(ExcelTool!$15:$15,$W$16,ExcelTool!40:40,$V$16)</f>
        <v>0</v>
      </c>
      <c r="W40" s="52" t="str">
        <f>IF(ISERROR(((U40/(COUNTIF(ExcelTool!$15:$15,$W$16)-V40)*100))),"N/A",((U40/(COUNTIF(ExcelTool!$15:$15,$W$16)-V40)*100)))</f>
        <v>N/A</v>
      </c>
      <c r="X40" s="29">
        <f>COUNTIFS(ExcelTool!$15:$15,$Z$16,ExcelTool!40:40,$X$16)</f>
        <v>0</v>
      </c>
      <c r="Y40" s="29">
        <f>COUNTIFS(ExcelTool!$15:$15,$Z$16,ExcelTool!40:40,$Y$16)</f>
        <v>0</v>
      </c>
      <c r="Z40" s="52" t="str">
        <f>IF(ISERROR(((X40/(COUNTIF(ExcelTool!$15:$15,$Z$16)-Y40)*100))),"N/A",((X40/(COUNTIF(ExcelTool!$15:$15,$Z$16)-Y40)*100)))</f>
        <v>N/A</v>
      </c>
      <c r="AA40" s="29">
        <f>COUNTIFS(ExcelTool!$15:$15,$AC$16,ExcelTool!40:40,$AA$16)</f>
        <v>0</v>
      </c>
      <c r="AB40" s="29">
        <f>COUNTIFS(ExcelTool!$15:$15,$AC$16,ExcelTool!40:40,$AB$16)</f>
        <v>0</v>
      </c>
      <c r="AC40" s="52" t="str">
        <f>IF(ISERROR(((AA40/(COUNTIF(ExcelTool!$15:$15,$AC$16)-AB40)*100))),"N/A",((AA40/(COUNTIF(ExcelTool!$15:$15,$AC$16)-AB40)*100)))</f>
        <v>N/A</v>
      </c>
      <c r="AD40" s="29">
        <f>COUNTIFS(ExcelTool!$15:$15,$AF$16,ExcelTool!40:40,$AD$16)</f>
        <v>0</v>
      </c>
      <c r="AE40" s="29">
        <f>COUNTIFS(ExcelTool!$15:$15,$AF$16,ExcelTool!40:40,$AE$16)</f>
        <v>0</v>
      </c>
      <c r="AF40" s="52" t="str">
        <f>IF(ISERROR(((AD40/(COUNTIF(ExcelTool!$15:$15,$AF$16)-AE40)*100))),"N/A",((AD40/(COUNTIF(ExcelTool!$15:$15,$AF$16)-AE40)*100)))</f>
        <v>N/A</v>
      </c>
      <c r="AG40" s="29">
        <f>COUNTIFS(ExcelTool!$15:$15,$AI$16,ExcelTool!40:40,$AG$16)</f>
        <v>0</v>
      </c>
      <c r="AH40" s="29">
        <f>COUNTIFS(ExcelTool!$15:$15,$AI$16,ExcelTool!40:40,$AH$16)</f>
        <v>0</v>
      </c>
      <c r="AI40" s="52" t="str">
        <f>IF(ISERROR(((AG40/(COUNTIF(ExcelTool!$15:$15,$AI$16)-AH40)*100))),"N/A",((AG40/(COUNTIF(ExcelTool!$15:$15,$AI$16)-AH40)*100)))</f>
        <v>N/A</v>
      </c>
      <c r="AJ40" s="29">
        <f>COUNTIFS(ExcelTool!$15:$15,$AL$16,ExcelTool!40:40,$AJ$16)</f>
        <v>0</v>
      </c>
      <c r="AK40" s="29">
        <f>COUNTIFS(ExcelTool!$15:$15,$AL$16,ExcelTool!40:40,$AK$16)</f>
        <v>0</v>
      </c>
      <c r="AL40" s="52" t="str">
        <f>IF(ISERROR(((AJ40/(COUNTIF(ExcelTool!$15:$15,$AL$16)-AK40)*100))),"N/A",((AJ40/(COUNTIF(ExcelTool!$15:$15,$AL$16)-AK40)*100)))</f>
        <v>N/A</v>
      </c>
    </row>
    <row r="41" spans="1:38" s="199" customFormat="1" ht="25.5" x14ac:dyDescent="0.2">
      <c r="A41" s="205">
        <f>ExcelTool!A41</f>
        <v>3</v>
      </c>
      <c r="B41" s="29" t="str">
        <f>ExcelTool!B41</f>
        <v>INEWS Score is calculated accurately every time?</v>
      </c>
      <c r="C41" s="29">
        <f>COUNTIFS(ExcelTool!$15:$15,$E$16,ExcelTool!41:41,$C$16)</f>
        <v>0</v>
      </c>
      <c r="D41" s="29">
        <f>COUNTIFS(ExcelTool!$15:$15,$E$16,ExcelTool!41:41,$D$16)</f>
        <v>0</v>
      </c>
      <c r="E41" s="52" t="str">
        <f>IF(ISERROR(((C41/(COUNTIF(ExcelTool!$15:$15,$E$16)-D41)*100))),"N/A",((C41/(COUNTIF(ExcelTool!$15:$15,$E$16)-D41)*100)))</f>
        <v>N/A</v>
      </c>
      <c r="F41" s="29">
        <f>COUNTIFS(ExcelTool!$15:$15,$H$16,ExcelTool!41:41,$F$16)</f>
        <v>0</v>
      </c>
      <c r="G41" s="29">
        <f>COUNTIFS(ExcelTool!$15:$15,$H$16,ExcelTool!41:41,$G$16)</f>
        <v>0</v>
      </c>
      <c r="H41" s="52" t="str">
        <f>IF(ISERROR(((F41/(COUNTIF(ExcelTool!$15:$15,$H$16)-G41)*100))),"N/A",((F41/(COUNTIF(ExcelTool!$15:$15,$H$16)-G41)*100)))</f>
        <v>N/A</v>
      </c>
      <c r="I41" s="29">
        <f>COUNTIFS(ExcelTool!$15:$15,$K$16,ExcelTool!41:41,$I$16)</f>
        <v>0</v>
      </c>
      <c r="J41" s="29">
        <f>COUNTIFS(ExcelTool!$15:$15,$K$16,ExcelTool!41:41,$J$16)</f>
        <v>0</v>
      </c>
      <c r="K41" s="52" t="str">
        <f>IF(ISERROR(((I41/(COUNTIF(ExcelTool!$15:$15,$K$16)-J41)*100))),"N/A",((I41/(COUNTIF(ExcelTool!$15:$15,$K$16)-J41)*100)))</f>
        <v>N/A</v>
      </c>
      <c r="L41" s="29">
        <f>COUNTIFS(ExcelTool!$15:$15,$N$16,ExcelTool!41:41,$L$16)</f>
        <v>0</v>
      </c>
      <c r="M41" s="29">
        <f>COUNTIFS(ExcelTool!$15:$15,$N$16,ExcelTool!41:41,$M$16)</f>
        <v>0</v>
      </c>
      <c r="N41" s="52" t="str">
        <f>IF(ISERROR(((L41/(COUNTIF(ExcelTool!$15:$15,$N$16)-M41)*100))),"N/A",((L41/(COUNTIF(ExcelTool!$15:$15,$N$16)-M41)*100)))</f>
        <v>N/A</v>
      </c>
      <c r="O41" s="29">
        <f>COUNTIFS(ExcelTool!$15:$15,$Q$16,ExcelTool!41:41,$O$16)</f>
        <v>0</v>
      </c>
      <c r="P41" s="29">
        <f>COUNTIFS(ExcelTool!$15:$15,$Q$16,ExcelTool!41:41,$P$16)</f>
        <v>0</v>
      </c>
      <c r="Q41" s="52" t="str">
        <f>IF(ISERROR(((O41/(COUNTIF(ExcelTool!$15:$15,$Q$16)-P41)*100))),"N/A",((O41/(COUNTIF(ExcelTool!$15:$15,$Q$16)-P41)*100)))</f>
        <v>N/A</v>
      </c>
      <c r="R41" s="29">
        <f>COUNTIFS(ExcelTool!$15:$15,$T$16,ExcelTool!41:41,$R$16)</f>
        <v>0</v>
      </c>
      <c r="S41" s="29">
        <f>COUNTIFS(ExcelTool!$15:$15,$T$16,ExcelTool!41:41,$S$16)</f>
        <v>0</v>
      </c>
      <c r="T41" s="52" t="str">
        <f>IF(ISERROR(((R41/(COUNTIF(ExcelTool!$15:$15,$T$16)-S41)*100))),"N/A",((R41/(COUNTIF(ExcelTool!$15:$15,$T$16)-S41)*100)))</f>
        <v>N/A</v>
      </c>
      <c r="U41" s="29">
        <f>COUNTIFS(ExcelTool!$15:$15,$W$16,ExcelTool!41:41,$U$16)</f>
        <v>0</v>
      </c>
      <c r="V41" s="29">
        <f>COUNTIFS(ExcelTool!$15:$15,$W$16,ExcelTool!41:41,$V$16)</f>
        <v>0</v>
      </c>
      <c r="W41" s="52" t="str">
        <f>IF(ISERROR(((U41/(COUNTIF(ExcelTool!$15:$15,$W$16)-V41)*100))),"N/A",((U41/(COUNTIF(ExcelTool!$15:$15,$W$16)-V41)*100)))</f>
        <v>N/A</v>
      </c>
      <c r="X41" s="29">
        <f>COUNTIFS(ExcelTool!$15:$15,$Z$16,ExcelTool!41:41,$X$16)</f>
        <v>0</v>
      </c>
      <c r="Y41" s="29">
        <f>COUNTIFS(ExcelTool!$15:$15,$Z$16,ExcelTool!41:41,$Y$16)</f>
        <v>0</v>
      </c>
      <c r="Z41" s="52" t="str">
        <f>IF(ISERROR(((X41/(COUNTIF(ExcelTool!$15:$15,$Z$16)-Y41)*100))),"N/A",((X41/(COUNTIF(ExcelTool!$15:$15,$Z$16)-Y41)*100)))</f>
        <v>N/A</v>
      </c>
      <c r="AA41" s="29">
        <f>COUNTIFS(ExcelTool!$15:$15,$AC$16,ExcelTool!41:41,$AA$16)</f>
        <v>0</v>
      </c>
      <c r="AB41" s="29">
        <f>COUNTIFS(ExcelTool!$15:$15,$AC$16,ExcelTool!41:41,$AB$16)</f>
        <v>0</v>
      </c>
      <c r="AC41" s="52" t="str">
        <f>IF(ISERROR(((AA41/(COUNTIF(ExcelTool!$15:$15,$AC$16)-AB41)*100))),"N/A",((AA41/(COUNTIF(ExcelTool!$15:$15,$AC$16)-AB41)*100)))</f>
        <v>N/A</v>
      </c>
      <c r="AD41" s="29">
        <f>COUNTIFS(ExcelTool!$15:$15,$AF$16,ExcelTool!41:41,$AD$16)</f>
        <v>0</v>
      </c>
      <c r="AE41" s="29">
        <f>COUNTIFS(ExcelTool!$15:$15,$AF$16,ExcelTool!41:41,$AE$16)</f>
        <v>0</v>
      </c>
      <c r="AF41" s="52" t="str">
        <f>IF(ISERROR(((AD41/(COUNTIF(ExcelTool!$15:$15,$AF$16)-AE41)*100))),"N/A",((AD41/(COUNTIF(ExcelTool!$15:$15,$AF$16)-AE41)*100)))</f>
        <v>N/A</v>
      </c>
      <c r="AG41" s="29">
        <f>COUNTIFS(ExcelTool!$15:$15,$AI$16,ExcelTool!41:41,$AG$16)</f>
        <v>0</v>
      </c>
      <c r="AH41" s="29">
        <f>COUNTIFS(ExcelTool!$15:$15,$AI$16,ExcelTool!41:41,$AH$16)</f>
        <v>0</v>
      </c>
      <c r="AI41" s="52" t="str">
        <f>IF(ISERROR(((AG41/(COUNTIF(ExcelTool!$15:$15,$AI$16)-AH41)*100))),"N/A",((AG41/(COUNTIF(ExcelTool!$15:$15,$AI$16)-AH41)*100)))</f>
        <v>N/A</v>
      </c>
      <c r="AJ41" s="29">
        <f>COUNTIFS(ExcelTool!$15:$15,$AL$16,ExcelTool!41:41,$AJ$16)</f>
        <v>0</v>
      </c>
      <c r="AK41" s="29">
        <f>COUNTIFS(ExcelTool!$15:$15,$AL$16,ExcelTool!41:41,$AK$16)</f>
        <v>0</v>
      </c>
      <c r="AL41" s="52" t="str">
        <f>IF(ISERROR(((AJ41/(COUNTIF(ExcelTool!$15:$15,$AL$16)-AK41)*100))),"N/A",((AJ41/(COUNTIF(ExcelTool!$15:$15,$AL$16)-AK41)*100)))</f>
        <v>N/A</v>
      </c>
    </row>
    <row r="42" spans="1:38" s="199" customFormat="1" x14ac:dyDescent="0.2">
      <c r="A42" s="205"/>
      <c r="B42" s="105" t="s">
        <v>34</v>
      </c>
      <c r="C42" s="105">
        <f>SUM(C39:C41)</f>
        <v>0</v>
      </c>
      <c r="D42" s="105">
        <f>SUM(D39:D41)</f>
        <v>0</v>
      </c>
      <c r="E42" s="111" t="str">
        <f>IF(ISERROR(((C42/(COUNTIF(ExcelTool!$15:$15,Comparison!$E$16)*No_of_Questions_Section_3-D42)*100))),"NA",((C42/(COUNTIF(ExcelTool!$15:$15,Comparison!$E$16)*No_of_Questions_Section_3-D42)*100)))</f>
        <v>NA</v>
      </c>
      <c r="F42" s="105">
        <f>SUM(F39:F41)</f>
        <v>0</v>
      </c>
      <c r="G42" s="105">
        <f>SUM(G39:G41)</f>
        <v>0</v>
      </c>
      <c r="H42" s="111" t="str">
        <f>IF(ISERROR(((F42/(COUNTIF(ExcelTool!$15:$15,Comparison!H$16)*No_of_Questions_Section_3-G42)*100))),"NA",((F42/(COUNTIF(ExcelTool!$15:$15,Comparison!$H$16)*No_of_Questions_Section_3-G42)*100)))</f>
        <v>NA</v>
      </c>
      <c r="I42" s="105">
        <f>SUM(I39:I41)</f>
        <v>0</v>
      </c>
      <c r="J42" s="105">
        <f>SUM(J39:J41)</f>
        <v>0</v>
      </c>
      <c r="K42" s="111" t="str">
        <f>IF(ISERROR(((I42/(COUNTIF(ExcelTool!$15:$15,Comparison!$K$16)*No_of_Questions_Section_3-J42)*100))),"NA",((I42/(COUNTIF(ExcelTool!$15:$15,Comparison!$K$16)*No_of_Questions_Section_3-J42)*100)))</f>
        <v>NA</v>
      </c>
      <c r="L42" s="105">
        <f>SUM(L39:L41)</f>
        <v>0</v>
      </c>
      <c r="M42" s="105">
        <f>SUM(M39:M41)</f>
        <v>0</v>
      </c>
      <c r="N42" s="111" t="str">
        <f>IF(ISERROR(((L42/(COUNTIF(ExcelTool!$15:$15,Comparison!$N$16)*No_of_Questions_Section_3-M42)*100))),"NA",((L42/(COUNTIF(ExcelTool!$15:$15,Comparison!$N$16)*No_of_Questions_Section_3-M42)*100)))</f>
        <v>NA</v>
      </c>
      <c r="O42" s="105">
        <f>SUM(O39:O41)</f>
        <v>0</v>
      </c>
      <c r="P42" s="105">
        <f>SUM(P39:P41)</f>
        <v>0</v>
      </c>
      <c r="Q42" s="111" t="str">
        <f>IF(ISERROR(((O42/(COUNTIF(ExcelTool!$15:$15,Comparison!$Q$16)*No_of_Questions_Section_3-P42)*100))),"NA",((O42/(COUNTIF(ExcelTool!$15:$15,Comparison!$Q$16)*No_of_Questions_Section_3-P42)*100)))</f>
        <v>NA</v>
      </c>
      <c r="R42" s="105">
        <f>SUM(R39:R41)</f>
        <v>0</v>
      </c>
      <c r="S42" s="105">
        <f>SUM(S39:S41)</f>
        <v>0</v>
      </c>
      <c r="T42" s="111" t="str">
        <f>IF(ISERROR(((R42/(COUNTIF(ExcelTool!$15:$15,Comparison!$T$16)*No_of_Questions_Section_3-S42)*100))),"NA",((R42/(COUNTIF(ExcelTool!$15:$15,Comparison!$T$16)*No_of_Questions_Section_3-S42)*100)))</f>
        <v>NA</v>
      </c>
      <c r="U42" s="105">
        <f>SUM(U39:U41)</f>
        <v>0</v>
      </c>
      <c r="V42" s="105">
        <f>SUM(V39:V41)</f>
        <v>0</v>
      </c>
      <c r="W42" s="111" t="str">
        <f>IF(ISERROR(((U42/(COUNTIF(ExcelTool!$15:$15,Comparison!$W$16)*No_of_Questions_Section_3-V42)*100))),"NA",((U42/(COUNTIF(ExcelTool!$15:$15,Comparison!$W$16)*No_of_Questions_Section_3-V42)*100)))</f>
        <v>NA</v>
      </c>
      <c r="X42" s="105">
        <f>SUM(X39:X41)</f>
        <v>0</v>
      </c>
      <c r="Y42" s="105">
        <f>SUM(Y39:Y41)</f>
        <v>0</v>
      </c>
      <c r="Z42" s="111" t="str">
        <f>IF(ISERROR(((X42/(COUNTIF(ExcelTool!$15:$15,Comparison!$Z$16)*No_of_Questions_Section_3-Y42)*100))),"NA",((X42/(COUNTIF(ExcelTool!$15:$15,Comparison!$Z$16)*No_of_Questions_Section_3-Y42)*100)))</f>
        <v>NA</v>
      </c>
      <c r="AA42" s="105">
        <f>SUM(AA39:AA41)</f>
        <v>0</v>
      </c>
      <c r="AB42" s="105">
        <f>SUM(AB39:AB41)</f>
        <v>0</v>
      </c>
      <c r="AC42" s="111" t="str">
        <f>IF(ISERROR(((AA42/(COUNTIF(ExcelTool!$15:$15,Comparison!$AC$16)*No_of_Questions_Section_3-AB42)*100))),"NA",((AA42/(COUNTIF(ExcelTool!$15:$15,Comparison!$AC$16)*No_of_Questions_Section_3-AB42)*100)))</f>
        <v>NA</v>
      </c>
      <c r="AD42" s="105">
        <f>SUM(AD39:AD41)</f>
        <v>0</v>
      </c>
      <c r="AE42" s="105">
        <f>SUM(AE39:AE41)</f>
        <v>0</v>
      </c>
      <c r="AF42" s="111" t="str">
        <f>IF(ISERROR(((AD42/(COUNTIF(ExcelTool!$15:$15,Comparison!$AF$16)*No_of_Questions_Section_3-AE42)*100))),"NA",((AD42/(COUNTIF(ExcelTool!$15:$15,Comparison!$AF$16)*No_of_Questions_Section_3-AE42)*100)))</f>
        <v>NA</v>
      </c>
      <c r="AG42" s="105">
        <f>SUM(AG39:AG41)</f>
        <v>0</v>
      </c>
      <c r="AH42" s="105">
        <f>SUM(AH39:AH41)</f>
        <v>0</v>
      </c>
      <c r="AI42" s="111" t="str">
        <f>IF(ISERROR(((AG42/(COUNTIF(ExcelTool!$15:$15,Comparison!$AI$16)*No_of_Questions_Section_3-AH42)*100))),"NA",((AG42/(COUNTIF(ExcelTool!$15:$15,Comparison!$AI$16)*No_of_Questions_Section_3-AH42)*100)))</f>
        <v>NA</v>
      </c>
      <c r="AJ42" s="105">
        <f>SUM(AJ39:AJ41)</f>
        <v>0</v>
      </c>
      <c r="AK42" s="105">
        <f>SUM(AK39:AK41)</f>
        <v>0</v>
      </c>
      <c r="AL42" s="111" t="str">
        <f>IF(ISERROR(((AJ42/(COUNTIF(ExcelTool!$15:$15,Comparison!$AL$16)*No_of_Questions_Section_3-AK42)*100))),"NA",((AJ42/(COUNTIF(ExcelTool!$15:$15,Comparison!$AL$16)*No_of_Questions_Section_3-AK42)*100)))</f>
        <v>NA</v>
      </c>
    </row>
    <row r="43" spans="1:38" s="199" customFormat="1" x14ac:dyDescent="0.2">
      <c r="A43" s="205"/>
      <c r="B43" s="114" t="s">
        <v>23</v>
      </c>
      <c r="C43" s="114">
        <f>SUM(C27,C37,C42)</f>
        <v>0</v>
      </c>
      <c r="D43" s="114">
        <f>SUM(D27,D37,D42)</f>
        <v>0</v>
      </c>
      <c r="E43" s="111" t="str">
        <f>IF(ISERROR(((C43/(COUNTIF(ExcelTool!$15:$15,Comparison!$E$16)*No._of_Questions-D43)*100))),"NA",((C43/(COUNTIF(ExcelTool!$15:$15,Comparison!$E$16)*No._of_Questions-D43)*100)))</f>
        <v>NA</v>
      </c>
      <c r="F43" s="114">
        <f>SUM(F27,F37,F42)</f>
        <v>0</v>
      </c>
      <c r="G43" s="114">
        <f>SUM(G27,G37,G42)</f>
        <v>0</v>
      </c>
      <c r="H43" s="111" t="str">
        <f>IF(ISERROR(((F43/(COUNTIF(ExcelTool!$15:$15,Comparison!$H$16)*No._of_Questions-G43)*100))),"NA",((F43/(COUNTIF(ExcelTool!$15:$15,Comparison!$H$16)*No._of_Questions-G43)*100)))</f>
        <v>NA</v>
      </c>
      <c r="I43" s="114">
        <f>SUM(I27,I37,I42)</f>
        <v>0</v>
      </c>
      <c r="J43" s="114">
        <f>SUM(J27,J37,J42)</f>
        <v>0</v>
      </c>
      <c r="K43" s="111" t="str">
        <f>IF(ISERROR(((I43/(COUNTIF(ExcelTool!$15:$15,Comparison!$K$16)*No._of_Questions-J43)*100))),"NA",((I43/(COUNTIF(ExcelTool!$15:$15,Comparison!$K$16)*No._of_Questions-J43)*100)))</f>
        <v>NA</v>
      </c>
      <c r="L43" s="114">
        <f>SUM(L27,L37,L42)</f>
        <v>0</v>
      </c>
      <c r="M43" s="114">
        <f>SUM(M27,M37,M42)</f>
        <v>0</v>
      </c>
      <c r="N43" s="111" t="str">
        <f>IF(ISERROR(((L43/(COUNTIF(ExcelTool!$15:$15,Comparison!$N$16)*No._of_Questions-M43)*100))),"NA",((L43/(COUNTIF(ExcelTool!$15:$15,Comparison!$N$16)*No._of_Questions-M43)*100)))</f>
        <v>NA</v>
      </c>
      <c r="O43" s="114">
        <f>SUM(O27,O37,O42)</f>
        <v>0</v>
      </c>
      <c r="P43" s="114">
        <f>SUM(P27,P37,P42)</f>
        <v>0</v>
      </c>
      <c r="Q43" s="111" t="str">
        <f>IF(ISERROR(((O43/(COUNTIF(ExcelTool!$15:$15,Comparison!$Q$16)*No._of_Questions-P43)*100))),"NA",((O43/(COUNTIF(ExcelTool!$15:$15,Comparison!$Q$16)*No._of_Questions-P43)*100)))</f>
        <v>NA</v>
      </c>
      <c r="R43" s="114">
        <f>SUM(R27,R37,R42)</f>
        <v>0</v>
      </c>
      <c r="S43" s="114">
        <f>SUM(S27,S37,S42)</f>
        <v>0</v>
      </c>
      <c r="T43" s="111" t="str">
        <f>IF(ISERROR(((R43/(COUNTIF(ExcelTool!$15:$15,Comparison!$T$16)*No._of_Questions-S43)*100))),"NA",((R43/(COUNTIF(ExcelTool!$15:$15,Comparison!$T$16)*No._of_Questions-S43)*100)))</f>
        <v>NA</v>
      </c>
      <c r="U43" s="114">
        <f>SUM(U27,U37,U42)</f>
        <v>0</v>
      </c>
      <c r="V43" s="114">
        <f>SUM(V27,V37,V42)</f>
        <v>0</v>
      </c>
      <c r="W43" s="111" t="str">
        <f>IF(ISERROR(((U43/(COUNTIF(ExcelTool!$15:$15,Comparison!$W$16)*No._of_Questions-V43)*100))),"NA",((U43/(COUNTIF(ExcelTool!$15:$15,Comparison!$W$16)*No._of_Questions-V43)*100)))</f>
        <v>NA</v>
      </c>
      <c r="X43" s="114">
        <f>SUM(X27,X37,X42)</f>
        <v>0</v>
      </c>
      <c r="Y43" s="114">
        <f>SUM(Y27,Y37,Y42)</f>
        <v>0</v>
      </c>
      <c r="Z43" s="111" t="str">
        <f>IF(ISERROR(((X43/(COUNTIF(ExcelTool!$15:$15,Comparison!$Z$16)*No._of_Questions-Y43)*100))),"NA",((X43/(COUNTIF(ExcelTool!$15:$15,Comparison!$Z$16)*No._of_Questions-Y43)*100)))</f>
        <v>NA</v>
      </c>
      <c r="AA43" s="114">
        <f>SUM(AA27,AA37,AA42)</f>
        <v>0</v>
      </c>
      <c r="AB43" s="114">
        <f>SUM(AB27,AB37,AB42)</f>
        <v>0</v>
      </c>
      <c r="AC43" s="111" t="str">
        <f>IF(ISERROR(((AA43/(COUNTIF(ExcelTool!$15:$15,Comparison!$AC$16)*No._of_Questions-AB43)*100))),"NA",((AA43/(COUNTIF(ExcelTool!$15:$15,Comparison!$AC$16)*No._of_Questions-AB43)*100)))</f>
        <v>NA</v>
      </c>
      <c r="AD43" s="114">
        <f>SUM(AD27,AD37,AD42)</f>
        <v>0</v>
      </c>
      <c r="AE43" s="114">
        <f>SUM(AE27,AE37,AE42)</f>
        <v>0</v>
      </c>
      <c r="AF43" s="111" t="str">
        <f>IF(ISERROR(((AD43/(COUNTIF(ExcelTool!$15:$15,Comparison!$AF$16)*No._of_Questions-AE43)*100))),"NA",((AD43/(COUNTIF(ExcelTool!$15:$15,Comparison!$AF$16)*No._of_Questions-AE43)*100)))</f>
        <v>NA</v>
      </c>
      <c r="AG43" s="114">
        <f>SUM(AG27,AG37,AG42)</f>
        <v>0</v>
      </c>
      <c r="AH43" s="114">
        <f>SUM(AH27,AH37,AH42)</f>
        <v>0</v>
      </c>
      <c r="AI43" s="111" t="str">
        <f>IF(ISERROR(((AG43/(COUNTIF(ExcelTool!$15:$15,Comparison!$AI$16)*No._of_Questions-AH43)*100))),"NA",((AG43/(COUNTIF(ExcelTool!$15:$15,Comparison!$AI$16)*No._of_Questions-AH43)*100)))</f>
        <v>NA</v>
      </c>
      <c r="AJ43" s="114">
        <f>SUM(AJ27,AJ37,AJ42)</f>
        <v>0</v>
      </c>
      <c r="AK43" s="114">
        <f>SUM(AK27,AK37,AK42)</f>
        <v>0</v>
      </c>
      <c r="AL43" s="111" t="str">
        <f>IF(ISERROR(((AJ43/(COUNTIF(ExcelTool!$15:$15,Comparison!$AL$16)*No._of_Questions-AK43)*100))),"NA",((AJ43/(COUNTIF(ExcelTool!$15:$15,Comparison!$AL$16)*No._of_Questions-AK43)*100)))</f>
        <v>NA</v>
      </c>
    </row>
    <row r="44" spans="1:38" x14ac:dyDescent="0.2">
      <c r="A44" s="94"/>
    </row>
    <row r="45" spans="1:38" x14ac:dyDescent="0.2">
      <c r="A45" s="94"/>
    </row>
    <row r="46" spans="1:38" x14ac:dyDescent="0.2">
      <c r="A46" s="94"/>
    </row>
    <row r="47" spans="1:38" x14ac:dyDescent="0.2">
      <c r="A47" s="94"/>
    </row>
    <row r="48" spans="1:38" x14ac:dyDescent="0.2">
      <c r="A48" s="94"/>
    </row>
    <row r="49" spans="1:1" x14ac:dyDescent="0.2">
      <c r="A49" s="94"/>
    </row>
    <row r="50" spans="1:1" x14ac:dyDescent="0.2">
      <c r="A50" s="94"/>
    </row>
    <row r="51" spans="1:1" x14ac:dyDescent="0.2">
      <c r="A51" s="94"/>
    </row>
    <row r="52" spans="1:1" x14ac:dyDescent="0.2">
      <c r="A52" s="94"/>
    </row>
    <row r="53" spans="1:1" x14ac:dyDescent="0.2">
      <c r="A53" s="94"/>
    </row>
    <row r="54" spans="1:1" x14ac:dyDescent="0.2">
      <c r="A54" s="94"/>
    </row>
    <row r="55" spans="1:1" x14ac:dyDescent="0.2">
      <c r="A55" s="94"/>
    </row>
    <row r="56" spans="1:1" x14ac:dyDescent="0.2">
      <c r="A56" s="94"/>
    </row>
    <row r="57" spans="1:1" x14ac:dyDescent="0.2">
      <c r="A57" s="94"/>
    </row>
    <row r="58" spans="1:1" x14ac:dyDescent="0.2">
      <c r="A58" s="94"/>
    </row>
    <row r="59" spans="1:1" x14ac:dyDescent="0.2">
      <c r="A59" s="94"/>
    </row>
    <row r="60" spans="1:1" x14ac:dyDescent="0.2">
      <c r="A60" s="94"/>
    </row>
    <row r="61" spans="1:1" x14ac:dyDescent="0.2">
      <c r="A61" s="94"/>
    </row>
    <row r="62" spans="1:1" x14ac:dyDescent="0.2">
      <c r="A62" s="94"/>
    </row>
    <row r="63" spans="1:1" x14ac:dyDescent="0.2">
      <c r="A63" s="94"/>
    </row>
    <row r="64" spans="1:1" x14ac:dyDescent="0.2">
      <c r="A64" s="94"/>
    </row>
    <row r="65" spans="1:1" x14ac:dyDescent="0.2">
      <c r="A65" s="94"/>
    </row>
    <row r="66" spans="1:1" x14ac:dyDescent="0.2">
      <c r="A66" s="94"/>
    </row>
    <row r="67" spans="1:1" x14ac:dyDescent="0.2">
      <c r="A67" s="94"/>
    </row>
    <row r="68" spans="1:1" x14ac:dyDescent="0.2">
      <c r="A68" s="94"/>
    </row>
    <row r="69" spans="1:1" x14ac:dyDescent="0.2">
      <c r="A69" s="94"/>
    </row>
    <row r="70" spans="1:1" x14ac:dyDescent="0.2">
      <c r="A70" s="94"/>
    </row>
    <row r="71" spans="1:1" x14ac:dyDescent="0.2">
      <c r="A71" s="94"/>
    </row>
    <row r="72" spans="1:1" x14ac:dyDescent="0.2">
      <c r="A72" s="94"/>
    </row>
    <row r="73" spans="1:1" x14ac:dyDescent="0.2">
      <c r="A73" s="94"/>
    </row>
    <row r="74" spans="1:1" x14ac:dyDescent="0.2">
      <c r="A74" s="94"/>
    </row>
    <row r="75" spans="1:1" x14ac:dyDescent="0.2">
      <c r="A75" s="94"/>
    </row>
    <row r="76" spans="1:1" x14ac:dyDescent="0.2">
      <c r="A76" s="94"/>
    </row>
    <row r="77" spans="1:1" x14ac:dyDescent="0.2">
      <c r="A77" s="94"/>
    </row>
    <row r="78" spans="1:1" x14ac:dyDescent="0.2">
      <c r="A78" s="94"/>
    </row>
    <row r="79" spans="1:1" x14ac:dyDescent="0.2">
      <c r="A79" s="94"/>
    </row>
    <row r="80" spans="1:1" x14ac:dyDescent="0.2">
      <c r="A80" s="94"/>
    </row>
    <row r="81" spans="1:2" x14ac:dyDescent="0.2">
      <c r="A81" s="94"/>
    </row>
    <row r="82" spans="1:2" x14ac:dyDescent="0.2">
      <c r="A82" s="94"/>
    </row>
    <row r="83" spans="1:2" x14ac:dyDescent="0.2">
      <c r="A83" s="94"/>
      <c r="B83" s="61" t="s">
        <v>42</v>
      </c>
    </row>
    <row r="84" spans="1:2" x14ac:dyDescent="0.2">
      <c r="A84" s="94"/>
    </row>
    <row r="85" spans="1:2" x14ac:dyDescent="0.2">
      <c r="A85" s="94"/>
    </row>
    <row r="86" spans="1:2" x14ac:dyDescent="0.2">
      <c r="A86" s="94"/>
    </row>
    <row r="87" spans="1:2" x14ac:dyDescent="0.2">
      <c r="A87" s="94"/>
    </row>
    <row r="88" spans="1:2" x14ac:dyDescent="0.2">
      <c r="A88" s="94"/>
    </row>
    <row r="89" spans="1:2" x14ac:dyDescent="0.2">
      <c r="A89" s="94"/>
    </row>
    <row r="90" spans="1:2" x14ac:dyDescent="0.2">
      <c r="A90" s="94"/>
    </row>
    <row r="91" spans="1:2" x14ac:dyDescent="0.2">
      <c r="A91" s="94"/>
    </row>
    <row r="92" spans="1:2" x14ac:dyDescent="0.2">
      <c r="A92" s="94"/>
    </row>
    <row r="93" spans="1:2" x14ac:dyDescent="0.2">
      <c r="A93" s="94"/>
    </row>
    <row r="94" spans="1:2" x14ac:dyDescent="0.2">
      <c r="A94" s="94"/>
    </row>
    <row r="95" spans="1:2" x14ac:dyDescent="0.2">
      <c r="A95" s="94"/>
    </row>
    <row r="96" spans="1:2" x14ac:dyDescent="0.2">
      <c r="A96" s="94"/>
    </row>
    <row r="97" spans="1:1" x14ac:dyDescent="0.2">
      <c r="A97" s="94"/>
    </row>
    <row r="98" spans="1:1" x14ac:dyDescent="0.2">
      <c r="A98" s="94"/>
    </row>
    <row r="99" spans="1:1" x14ac:dyDescent="0.2">
      <c r="A99" s="94"/>
    </row>
    <row r="100" spans="1:1" x14ac:dyDescent="0.2">
      <c r="A100" s="94"/>
    </row>
    <row r="101" spans="1:1" x14ac:dyDescent="0.2">
      <c r="A101" s="94"/>
    </row>
    <row r="102" spans="1:1" x14ac:dyDescent="0.2">
      <c r="A102" s="94"/>
    </row>
    <row r="103" spans="1:1" x14ac:dyDescent="0.2">
      <c r="A103" s="94"/>
    </row>
    <row r="104" spans="1:1" x14ac:dyDescent="0.2">
      <c r="A104" s="94"/>
    </row>
    <row r="105" spans="1:1" x14ac:dyDescent="0.2">
      <c r="A105" s="94"/>
    </row>
    <row r="106" spans="1:1" x14ac:dyDescent="0.2">
      <c r="A106" s="94"/>
    </row>
    <row r="107" spans="1:1" x14ac:dyDescent="0.2">
      <c r="A107" s="94"/>
    </row>
    <row r="108" spans="1:1" x14ac:dyDescent="0.2">
      <c r="A108" s="94"/>
    </row>
    <row r="109" spans="1:1" x14ac:dyDescent="0.2">
      <c r="A109" s="94"/>
    </row>
    <row r="110" spans="1:1" x14ac:dyDescent="0.2">
      <c r="A110" s="94"/>
    </row>
    <row r="111" spans="1:1" x14ac:dyDescent="0.2">
      <c r="A111" s="94"/>
    </row>
    <row r="112" spans="1:1" x14ac:dyDescent="0.2">
      <c r="A112" s="94"/>
    </row>
    <row r="113" spans="1:2" x14ac:dyDescent="0.2">
      <c r="A113" s="94"/>
    </row>
    <row r="114" spans="1:2" x14ac:dyDescent="0.2">
      <c r="A114" s="94"/>
    </row>
    <row r="115" spans="1:2" x14ac:dyDescent="0.2">
      <c r="A115" s="94"/>
    </row>
    <row r="116" spans="1:2" x14ac:dyDescent="0.2">
      <c r="A116" s="94"/>
    </row>
    <row r="117" spans="1:2" x14ac:dyDescent="0.2">
      <c r="A117" s="94"/>
    </row>
    <row r="118" spans="1:2" x14ac:dyDescent="0.2">
      <c r="A118" s="94"/>
    </row>
    <row r="119" spans="1:2" x14ac:dyDescent="0.2">
      <c r="A119" s="94"/>
    </row>
    <row r="120" spans="1:2" x14ac:dyDescent="0.2">
      <c r="A120" s="94"/>
    </row>
    <row r="121" spans="1:2" x14ac:dyDescent="0.2">
      <c r="A121" s="94"/>
      <c r="B121" s="61" t="s">
        <v>45</v>
      </c>
    </row>
    <row r="122" spans="1:2" x14ac:dyDescent="0.2">
      <c r="A122" s="94"/>
    </row>
    <row r="123" spans="1:2" x14ac:dyDescent="0.2">
      <c r="A123" s="94"/>
    </row>
    <row r="124" spans="1:2" x14ac:dyDescent="0.2">
      <c r="A124" s="94"/>
    </row>
    <row r="125" spans="1:2" x14ac:dyDescent="0.2">
      <c r="A125" s="94"/>
    </row>
    <row r="126" spans="1:2" x14ac:dyDescent="0.2">
      <c r="A126" s="94"/>
    </row>
    <row r="127" spans="1:2" x14ac:dyDescent="0.2">
      <c r="A127" s="94"/>
    </row>
    <row r="128" spans="1:2" x14ac:dyDescent="0.2">
      <c r="A128" s="94"/>
    </row>
    <row r="129" spans="1:1" x14ac:dyDescent="0.2">
      <c r="A129" s="94"/>
    </row>
    <row r="130" spans="1:1" x14ac:dyDescent="0.2">
      <c r="A130" s="94"/>
    </row>
    <row r="131" spans="1:1" x14ac:dyDescent="0.2">
      <c r="A131" s="94"/>
    </row>
    <row r="132" spans="1:1" x14ac:dyDescent="0.2">
      <c r="A132" s="94"/>
    </row>
    <row r="133" spans="1:1" x14ac:dyDescent="0.2">
      <c r="A133" s="94"/>
    </row>
    <row r="134" spans="1:1" x14ac:dyDescent="0.2">
      <c r="A134" s="94"/>
    </row>
    <row r="135" spans="1:1" x14ac:dyDescent="0.2">
      <c r="A135" s="94"/>
    </row>
    <row r="136" spans="1:1" x14ac:dyDescent="0.2">
      <c r="A136" s="94"/>
    </row>
    <row r="137" spans="1:1" x14ac:dyDescent="0.2">
      <c r="A137" s="94"/>
    </row>
    <row r="138" spans="1:1" x14ac:dyDescent="0.2">
      <c r="A138" s="94"/>
    </row>
    <row r="139" spans="1:1" x14ac:dyDescent="0.2">
      <c r="A139" s="94"/>
    </row>
    <row r="140" spans="1:1" x14ac:dyDescent="0.2">
      <c r="A140" s="94"/>
    </row>
    <row r="141" spans="1:1" x14ac:dyDescent="0.2">
      <c r="A141" s="94"/>
    </row>
    <row r="142" spans="1:1" x14ac:dyDescent="0.2">
      <c r="A142" s="94"/>
    </row>
    <row r="143" spans="1:1" x14ac:dyDescent="0.2">
      <c r="A143" s="94"/>
    </row>
    <row r="144" spans="1:1" x14ac:dyDescent="0.2">
      <c r="A144" s="94"/>
    </row>
    <row r="145" spans="1:2" x14ac:dyDescent="0.2">
      <c r="A145" s="94"/>
    </row>
    <row r="146" spans="1:2" x14ac:dyDescent="0.2">
      <c r="A146" s="94"/>
    </row>
    <row r="147" spans="1:2" x14ac:dyDescent="0.2">
      <c r="A147" s="94"/>
      <c r="B147" s="61" t="s">
        <v>44</v>
      </c>
    </row>
    <row r="148" spans="1:2" x14ac:dyDescent="0.2">
      <c r="A148" s="94"/>
    </row>
    <row r="149" spans="1:2" x14ac:dyDescent="0.2">
      <c r="A149" s="94"/>
    </row>
    <row r="150" spans="1:2" x14ac:dyDescent="0.2">
      <c r="A150" s="94"/>
    </row>
    <row r="151" spans="1:2" x14ac:dyDescent="0.2">
      <c r="A151" s="94"/>
    </row>
    <row r="152" spans="1:2" x14ac:dyDescent="0.2">
      <c r="A152" s="94"/>
    </row>
    <row r="153" spans="1:2" x14ac:dyDescent="0.2">
      <c r="A153" s="94"/>
    </row>
    <row r="154" spans="1:2" x14ac:dyDescent="0.2">
      <c r="A154" s="94"/>
    </row>
    <row r="155" spans="1:2" x14ac:dyDescent="0.2">
      <c r="A155" s="94"/>
    </row>
    <row r="156" spans="1:2" x14ac:dyDescent="0.2">
      <c r="A156" s="94"/>
    </row>
    <row r="157" spans="1:2" x14ac:dyDescent="0.2">
      <c r="A157" s="94"/>
    </row>
    <row r="158" spans="1:2" x14ac:dyDescent="0.2">
      <c r="A158" s="94"/>
    </row>
    <row r="159" spans="1:2" x14ac:dyDescent="0.2">
      <c r="A159" s="94"/>
    </row>
    <row r="160" spans="1:2" x14ac:dyDescent="0.2">
      <c r="A160" s="94"/>
    </row>
    <row r="161" spans="1:1" x14ac:dyDescent="0.2">
      <c r="A161" s="94"/>
    </row>
    <row r="162" spans="1:1" x14ac:dyDescent="0.2">
      <c r="A162" s="94"/>
    </row>
    <row r="163" spans="1:1" x14ac:dyDescent="0.2">
      <c r="A163" s="94"/>
    </row>
    <row r="164" spans="1:1" x14ac:dyDescent="0.2">
      <c r="A164" s="94"/>
    </row>
    <row r="165" spans="1:1" x14ac:dyDescent="0.2">
      <c r="A165" s="94"/>
    </row>
    <row r="166" spans="1:1" x14ac:dyDescent="0.2">
      <c r="A166" s="94"/>
    </row>
  </sheetData>
  <sheetProtection sheet="1" objects="1" scenarios="1"/>
  <mergeCells count="6">
    <mergeCell ref="H7:K7"/>
    <mergeCell ref="B2:N2"/>
    <mergeCell ref="E3:N3"/>
    <mergeCell ref="E4:N4"/>
    <mergeCell ref="E5:N5"/>
    <mergeCell ref="E6:N6"/>
  </mergeCells>
  <pageMargins left="0.35433070866141736" right="0" top="0.98425196850393704" bottom="0.39370078740157483" header="0.51181102362204722" footer="0.51181102362204722"/>
  <pageSetup paperSize="9" orientation="landscape" r:id="rId1"/>
  <headerFooter alignWithMargins="0">
    <oddHeader>&amp;CResults</oddHeader>
  </headerFooter>
  <ignoredErrors>
    <ignoredError sqref="A19:A22 A24 A30:A36 A39:A41 D43 F43:G43 I43:J43 L43:M43 O43:P43 R43:S43 U43:V43 X43:Y43 AA43:AB43 AD43:AE43 AG43:AH43 AJ43:AK43" unlockedFormula="1"/>
    <ignoredError sqref="E27 H27 K27 N27 Q27 T27 W27 Z27 AC27 AF27 AI27 E37 H37 K37 N37 Q37 T37 W37 Z37 AC37 AF37 AI37 H43 K43 N43 Q43 T43 W43 Z43 AC43 AF43 AI43"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C8B53CF1-AF0D-4A6C-89F8-DAE77B54FD20}">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How to complete INEWSObsChart </vt:lpstr>
      <vt:lpstr>Operational Definitions</vt:lpstr>
      <vt:lpstr>Instructions</vt:lpstr>
      <vt:lpstr>Validation List</vt:lpstr>
      <vt:lpstr>ExcelTool</vt:lpstr>
      <vt:lpstr>Results</vt:lpstr>
      <vt:lpstr>Results Specified Audit</vt:lpstr>
      <vt:lpstr>Quarter1</vt:lpstr>
      <vt:lpstr>Comparison</vt:lpstr>
      <vt:lpstr>Recommendations</vt:lpstr>
      <vt:lpstr>Sheet1</vt:lpstr>
      <vt:lpstr>Graph Titles</vt:lpstr>
      <vt:lpstr>Quarter1!Audit</vt:lpstr>
      <vt:lpstr>Audit_Period</vt:lpstr>
      <vt:lpstr>Month</vt:lpstr>
      <vt:lpstr>No._in_Audit</vt:lpstr>
      <vt:lpstr>No._of_Questions</vt:lpstr>
      <vt:lpstr>Quarter1!No_in_Current_Audit</vt:lpstr>
      <vt:lpstr>No_in_Specified_Audit</vt:lpstr>
      <vt:lpstr>No_of_Questions_Section_1</vt:lpstr>
      <vt:lpstr>No_of_Questions_Section_2</vt:lpstr>
      <vt:lpstr>No_of_Questions_Section_3</vt:lpstr>
      <vt:lpstr>No_of_Questions_Section_4</vt:lpstr>
      <vt:lpstr>No_of_Questions_Section_5</vt:lpstr>
      <vt:lpstr>No_of_Questions_Section_6</vt:lpstr>
      <vt:lpstr>No_of_Questions_Section_7</vt:lpstr>
      <vt:lpstr>'How to complete INEWSObsChart '!Print_Area</vt:lpstr>
      <vt:lpstr>'Operational Definitions'!Print_Area</vt:lpstr>
      <vt:lpstr>Comparison!Print_Titles</vt:lpstr>
      <vt:lpstr>Quarter1!Print_Titles</vt:lpstr>
      <vt:lpstr>Results!Print_Titles</vt:lpstr>
      <vt:lpstr>'Results Specified Audit'!Print_Titles</vt:lpstr>
      <vt:lpstr>Specified_Audit</vt:lpstr>
      <vt:lpstr>Week</vt:lpstr>
    </vt:vector>
  </TitlesOfParts>
  <Company>Hse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O' Grady</dc:creator>
  <cp:lastModifiedBy>Serena Brophy</cp:lastModifiedBy>
  <cp:lastPrinted>2020-11-13T13:47:46Z</cp:lastPrinted>
  <dcterms:created xsi:type="dcterms:W3CDTF">2013-05-13T07:48:00Z</dcterms:created>
  <dcterms:modified xsi:type="dcterms:W3CDTF">2021-06-29T08:47:56Z</dcterms:modified>
</cp:coreProperties>
</file>